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emaily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Zdravotně technické ..." sheetId="3" r:id="rId3"/>
    <sheet name="03 - Vzduchotechnika" sheetId="4" r:id="rId4"/>
    <sheet name="04 - Rozvody plynu, vytápění" sheetId="5" r:id="rId5"/>
    <sheet name="05 - Silnoproud" sheetId="6" r:id="rId6"/>
    <sheet name="06 - Slaboproud" sheetId="7" r:id="rId7"/>
    <sheet name="07 - Vedlejší náklady" sheetId="8" r:id="rId8"/>
    <sheet name="01 - Stavební část_01" sheetId="9" r:id="rId9"/>
    <sheet name="02 - Zdravotně technické ..._01" sheetId="10" r:id="rId10"/>
    <sheet name="03 - Silnoproud" sheetId="11" r:id="rId11"/>
    <sheet name="04 - Vedlejší náklady" sheetId="12" r:id="rId12"/>
    <sheet name="01 - Stavební část_02" sheetId="13" r:id="rId13"/>
    <sheet name="02 - Zdravotně technické ..._02" sheetId="14" r:id="rId14"/>
    <sheet name="03 - Silnoproud_01" sheetId="15" r:id="rId15"/>
    <sheet name="04 - Slaboproud" sheetId="16" r:id="rId16"/>
    <sheet name="05 - Vedlejší náklady" sheetId="17" r:id="rId17"/>
  </sheets>
  <definedNames>
    <definedName name="_xlnm.Print_Area" localSheetId="0">'Rekapitulace stavby'!$D$4:$AO$76,'Rekapitulace stavby'!$C$82:$AQ$114</definedName>
    <definedName name="_xlnm.Print_Titles" localSheetId="0">'Rekapitulace stavby'!$92:$92</definedName>
    <definedName name="_xlnm._FilterDatabase" localSheetId="1" hidden="1">'01 - Stavební část'!$C$154:$K$1451</definedName>
    <definedName name="_xlnm.Print_Area" localSheetId="1">'01 - Stavební část'!$C$4:$J$76,'01 - Stavební část'!$C$82:$J$134,'01 - Stavební část'!$C$140:$J$1451</definedName>
    <definedName name="_xlnm.Print_Titles" localSheetId="1">'01 - Stavební část'!$154:$154</definedName>
    <definedName name="_xlnm._FilterDatabase" localSheetId="2" hidden="1">'02 - Zdravotně technické ...'!$C$128:$K$226</definedName>
    <definedName name="_xlnm.Print_Area" localSheetId="2">'02 - Zdravotně technické ...'!$C$4:$J$76,'02 - Zdravotně technické ...'!$C$82:$J$108,'02 - Zdravotně technické ...'!$C$114:$J$226</definedName>
    <definedName name="_xlnm.Print_Titles" localSheetId="2">'02 - Zdravotně technické ...'!$128:$128</definedName>
    <definedName name="_xlnm._FilterDatabase" localSheetId="3" hidden="1">'03 - Vzduchotechnika'!$C$124:$K$288</definedName>
    <definedName name="_xlnm.Print_Area" localSheetId="3">'03 - Vzduchotechnika'!$C$4:$J$76,'03 - Vzduchotechnika'!$C$82:$J$104,'03 - Vzduchotechnika'!$C$110:$J$288</definedName>
    <definedName name="_xlnm.Print_Titles" localSheetId="3">'03 - Vzduchotechnika'!$124:$124</definedName>
    <definedName name="_xlnm._FilterDatabase" localSheetId="4" hidden="1">'04 - Rozvody plynu, vytápění'!$C$134:$K$227</definedName>
    <definedName name="_xlnm.Print_Area" localSheetId="4">'04 - Rozvody plynu, vytápění'!$C$4:$J$76,'04 - Rozvody plynu, vytápění'!$C$82:$J$114,'04 - Rozvody plynu, vytápění'!$C$120:$J$227</definedName>
    <definedName name="_xlnm.Print_Titles" localSheetId="4">'04 - Rozvody plynu, vytápění'!$134:$134</definedName>
    <definedName name="_xlnm._FilterDatabase" localSheetId="5" hidden="1">'05 - Silnoproud'!$C$125:$K$265</definedName>
    <definedName name="_xlnm.Print_Area" localSheetId="5">'05 - Silnoproud'!$C$4:$J$76,'05 - Silnoproud'!$C$82:$J$105,'05 - Silnoproud'!$C$111:$J$265</definedName>
    <definedName name="_xlnm.Print_Titles" localSheetId="5">'05 - Silnoproud'!$125:$125</definedName>
    <definedName name="_xlnm._FilterDatabase" localSheetId="6" hidden="1">'06 - Slaboproud'!$C$126:$K$244</definedName>
    <definedName name="_xlnm.Print_Area" localSheetId="6">'06 - Slaboproud'!$C$4:$J$76,'06 - Slaboproud'!$C$82:$J$106,'06 - Slaboproud'!$C$112:$J$244</definedName>
    <definedName name="_xlnm.Print_Titles" localSheetId="6">'06 - Slaboproud'!$126:$126</definedName>
    <definedName name="_xlnm._FilterDatabase" localSheetId="7" hidden="1">'07 - Vedlejší náklady'!$C$120:$K$135</definedName>
    <definedName name="_xlnm.Print_Area" localSheetId="7">'07 - Vedlejší náklady'!$C$4:$J$76,'07 - Vedlejší náklady'!$C$82:$J$100,'07 - Vedlejší náklady'!$C$106:$J$135</definedName>
    <definedName name="_xlnm.Print_Titles" localSheetId="7">'07 - Vedlejší náklady'!$120:$120</definedName>
    <definedName name="_xlnm._FilterDatabase" localSheetId="8" hidden="1">'01 - Stavební část_01'!$C$133:$K$219</definedName>
    <definedName name="_xlnm.Print_Area" localSheetId="8">'01 - Stavební část_01'!$C$4:$J$76,'01 - Stavební část_01'!$C$82:$J$113,'01 - Stavební část_01'!$C$119:$J$219</definedName>
    <definedName name="_xlnm.Print_Titles" localSheetId="8">'01 - Stavební část_01'!$133:$133</definedName>
    <definedName name="_xlnm._FilterDatabase" localSheetId="9" hidden="1">'02 - Zdravotně technické ..._01'!$C$125:$K$147</definedName>
    <definedName name="_xlnm.Print_Area" localSheetId="9">'02 - Zdravotně technické ..._01'!$C$4:$J$76,'02 - Zdravotně technické ..._01'!$C$82:$J$105,'02 - Zdravotně technické ..._01'!$C$111:$J$147</definedName>
    <definedName name="_xlnm.Print_Titles" localSheetId="9">'02 - Zdravotně technické ..._01'!$125:$125</definedName>
    <definedName name="_xlnm._FilterDatabase" localSheetId="10" hidden="1">'03 - Silnoproud'!$C$122:$K$176</definedName>
    <definedName name="_xlnm.Print_Area" localSheetId="10">'03 - Silnoproud'!$C$4:$J$76,'03 - Silnoproud'!$C$82:$J$102,'03 - Silnoproud'!$C$108:$J$176</definedName>
    <definedName name="_xlnm.Print_Titles" localSheetId="10">'03 - Silnoproud'!$122:$122</definedName>
    <definedName name="_xlnm._FilterDatabase" localSheetId="11" hidden="1">'04 - Vedlejší náklady'!$C$120:$K$125</definedName>
    <definedName name="_xlnm.Print_Area" localSheetId="11">'04 - Vedlejší náklady'!$C$4:$J$76,'04 - Vedlejší náklady'!$C$82:$J$100,'04 - Vedlejší náklady'!$C$106:$J$125</definedName>
    <definedName name="_xlnm.Print_Titles" localSheetId="11">'04 - Vedlejší náklady'!$120:$120</definedName>
    <definedName name="_xlnm._FilterDatabase" localSheetId="12" hidden="1">'01 - Stavební část_02'!$C$135:$K$264</definedName>
    <definedName name="_xlnm.Print_Area" localSheetId="12">'01 - Stavební část_02'!$C$4:$J$76,'01 - Stavební část_02'!$C$82:$J$115,'01 - Stavební část_02'!$C$121:$J$264</definedName>
    <definedName name="_xlnm.Print_Titles" localSheetId="12">'01 - Stavební část_02'!$135:$135</definedName>
    <definedName name="_xlnm._FilterDatabase" localSheetId="13" hidden="1">'02 - Zdravotně technické ..._02'!$C$127:$K$173</definedName>
    <definedName name="_xlnm.Print_Area" localSheetId="13">'02 - Zdravotně technické ..._02'!$C$4:$J$76,'02 - Zdravotně technické ..._02'!$C$82:$J$107,'02 - Zdravotně technické ..._02'!$C$113:$J$173</definedName>
    <definedName name="_xlnm.Print_Titles" localSheetId="13">'02 - Zdravotně technické ..._02'!$127:$127</definedName>
    <definedName name="_xlnm._FilterDatabase" localSheetId="14" hidden="1">'03 - Silnoproud_01'!$C$124:$K$177</definedName>
    <definedName name="_xlnm.Print_Area" localSheetId="14">'03 - Silnoproud_01'!$C$4:$J$76,'03 - Silnoproud_01'!$C$82:$J$104,'03 - Silnoproud_01'!$C$110:$J$177</definedName>
    <definedName name="_xlnm.Print_Titles" localSheetId="14">'03 - Silnoproud_01'!$124:$124</definedName>
    <definedName name="_xlnm._FilterDatabase" localSheetId="15" hidden="1">'04 - Slaboproud'!$C$124:$K$198</definedName>
    <definedName name="_xlnm.Print_Area" localSheetId="15">'04 - Slaboproud'!$C$4:$J$76,'04 - Slaboproud'!$C$82:$J$104,'04 - Slaboproud'!$C$110:$J$198</definedName>
    <definedName name="_xlnm.Print_Titles" localSheetId="15">'04 - Slaboproud'!$124:$124</definedName>
    <definedName name="_xlnm._FilterDatabase" localSheetId="16" hidden="1">'05 - Vedlejší náklady'!$C$120:$K$125</definedName>
    <definedName name="_xlnm.Print_Area" localSheetId="16">'05 - Vedlejší náklady'!$C$4:$J$76,'05 - Vedlejší náklady'!$C$82:$J$100,'05 - Vedlejší náklady'!$C$106:$J$125</definedName>
    <definedName name="_xlnm.Print_Titles" localSheetId="16">'05 - Vedlejší náklady'!$120:$120</definedName>
  </definedNames>
  <calcPr/>
</workbook>
</file>

<file path=xl/calcChain.xml><?xml version="1.0" encoding="utf-8"?>
<calcChain xmlns="http://schemas.openxmlformats.org/spreadsheetml/2006/main">
  <c i="17" l="1" r="J39"/>
  <c r="J38"/>
  <c i="1" r="AY113"/>
  <c i="17" r="J37"/>
  <c i="1" r="AX113"/>
  <c i="17" r="BI125"/>
  <c r="BH125"/>
  <c r="BG125"/>
  <c r="BF125"/>
  <c r="T125"/>
  <c r="R125"/>
  <c r="P125"/>
  <c r="BI123"/>
  <c r="BH123"/>
  <c r="BG123"/>
  <c r="BF123"/>
  <c r="T123"/>
  <c r="R123"/>
  <c r="P123"/>
  <c r="J118"/>
  <c r="F115"/>
  <c r="E113"/>
  <c r="J94"/>
  <c r="F91"/>
  <c r="E89"/>
  <c r="J23"/>
  <c r="E23"/>
  <c r="J93"/>
  <c r="J22"/>
  <c r="J20"/>
  <c r="E20"/>
  <c r="F118"/>
  <c r="J19"/>
  <c r="J17"/>
  <c r="E17"/>
  <c r="F117"/>
  <c r="J16"/>
  <c r="J14"/>
  <c r="J115"/>
  <c r="E7"/>
  <c r="E109"/>
  <c i="16" r="J127"/>
  <c r="J39"/>
  <c r="J38"/>
  <c i="1" r="AY112"/>
  <c i="16" r="J37"/>
  <c i="1" r="AX112"/>
  <c i="16"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00"/>
  <c r="F119"/>
  <c r="E117"/>
  <c r="F91"/>
  <c r="E89"/>
  <c r="J26"/>
  <c r="E26"/>
  <c r="J122"/>
  <c r="J25"/>
  <c r="J23"/>
  <c r="E23"/>
  <c r="J93"/>
  <c r="J22"/>
  <c r="J20"/>
  <c r="E20"/>
  <c r="F122"/>
  <c r="J19"/>
  <c r="J17"/>
  <c r="E17"/>
  <c r="F121"/>
  <c r="J16"/>
  <c r="J14"/>
  <c r="J119"/>
  <c r="E7"/>
  <c r="E85"/>
  <c i="15" r="J39"/>
  <c r="J38"/>
  <c i="1" r="AY111"/>
  <c i="15" r="J37"/>
  <c i="1" r="AX111"/>
  <c i="15" r="BI177"/>
  <c r="BH177"/>
  <c r="BG177"/>
  <c r="BF177"/>
  <c r="T177"/>
  <c r="T176"/>
  <c r="R177"/>
  <c r="R176"/>
  <c r="P177"/>
  <c r="P176"/>
  <c r="BI175"/>
  <c r="BH175"/>
  <c r="BG175"/>
  <c r="BF175"/>
  <c r="T175"/>
  <c r="R175"/>
  <c r="P175"/>
  <c r="BI174"/>
  <c r="BH174"/>
  <c r="BG174"/>
  <c r="BF174"/>
  <c r="T174"/>
  <c r="R174"/>
  <c r="P174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122"/>
  <c r="J19"/>
  <c r="J14"/>
  <c r="J119"/>
  <c r="E7"/>
  <c r="E85"/>
  <c i="14" r="J39"/>
  <c r="J38"/>
  <c i="1" r="AY110"/>
  <c i="14" r="J37"/>
  <c i="1" r="AX110"/>
  <c i="14" r="BI173"/>
  <c r="BH173"/>
  <c r="BG173"/>
  <c r="BF173"/>
  <c r="T173"/>
  <c r="T172"/>
  <c r="R173"/>
  <c r="R172"/>
  <c r="P173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T130"/>
  <c r="R131"/>
  <c r="R130"/>
  <c r="P131"/>
  <c r="P130"/>
  <c r="J125"/>
  <c r="J124"/>
  <c r="F124"/>
  <c r="F122"/>
  <c r="E120"/>
  <c r="J94"/>
  <c r="J93"/>
  <c r="F93"/>
  <c r="F91"/>
  <c r="E89"/>
  <c r="J20"/>
  <c r="E20"/>
  <c r="F125"/>
  <c r="J19"/>
  <c r="J14"/>
  <c r="J122"/>
  <c r="E7"/>
  <c r="E116"/>
  <c i="13" r="J39"/>
  <c r="J38"/>
  <c i="1" r="AY109"/>
  <c i="13" r="J37"/>
  <c i="1" r="AX109"/>
  <c i="13" r="BI259"/>
  <c r="BH259"/>
  <c r="BG259"/>
  <c r="BF259"/>
  <c r="T259"/>
  <c r="T252"/>
  <c r="R259"/>
  <c r="R252"/>
  <c r="P259"/>
  <c r="P252"/>
  <c r="BI256"/>
  <c r="BH256"/>
  <c r="BG256"/>
  <c r="BF256"/>
  <c r="T256"/>
  <c r="R256"/>
  <c r="P256"/>
  <c r="BI253"/>
  <c r="BH253"/>
  <c r="BG253"/>
  <c r="BF253"/>
  <c r="T253"/>
  <c r="R253"/>
  <c r="P253"/>
  <c r="BI247"/>
  <c r="BH247"/>
  <c r="BG247"/>
  <c r="BF247"/>
  <c r="T247"/>
  <c r="R247"/>
  <c r="P247"/>
  <c r="BI244"/>
  <c r="BH244"/>
  <c r="BG244"/>
  <c r="BF244"/>
  <c r="T244"/>
  <c r="R244"/>
  <c r="P244"/>
  <c r="BI238"/>
  <c r="BH238"/>
  <c r="BG238"/>
  <c r="BF238"/>
  <c r="T238"/>
  <c r="R238"/>
  <c r="P238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T203"/>
  <c r="R204"/>
  <c r="R203"/>
  <c r="P204"/>
  <c r="P203"/>
  <c r="BI200"/>
  <c r="BH200"/>
  <c r="BG200"/>
  <c r="BF200"/>
  <c r="T200"/>
  <c r="R200"/>
  <c r="P200"/>
  <c r="BI195"/>
  <c r="BH195"/>
  <c r="BG195"/>
  <c r="BF195"/>
  <c r="T195"/>
  <c r="R195"/>
  <c r="P195"/>
  <c r="BI190"/>
  <c r="BH190"/>
  <c r="BG190"/>
  <c r="BF190"/>
  <c r="T190"/>
  <c r="R190"/>
  <c r="P190"/>
  <c r="BI189"/>
  <c r="BH189"/>
  <c r="BG189"/>
  <c r="BF189"/>
  <c r="T189"/>
  <c r="R189"/>
  <c r="P189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T171"/>
  <c r="R172"/>
  <c r="R171"/>
  <c r="P172"/>
  <c r="P171"/>
  <c r="BI169"/>
  <c r="BH169"/>
  <c r="BG169"/>
  <c r="BF169"/>
  <c r="T169"/>
  <c r="T168"/>
  <c r="R169"/>
  <c r="R168"/>
  <c r="P169"/>
  <c r="P168"/>
  <c r="BI165"/>
  <c r="BH165"/>
  <c r="BG165"/>
  <c r="BF165"/>
  <c r="T165"/>
  <c r="T164"/>
  <c r="R165"/>
  <c r="R164"/>
  <c r="P165"/>
  <c r="P164"/>
  <c r="BI160"/>
  <c r="BH160"/>
  <c r="BG160"/>
  <c r="BF160"/>
  <c r="T160"/>
  <c r="T159"/>
  <c r="R160"/>
  <c r="R159"/>
  <c r="P160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J133"/>
  <c r="J132"/>
  <c r="F132"/>
  <c r="F130"/>
  <c r="E128"/>
  <c r="J94"/>
  <c r="J93"/>
  <c r="F93"/>
  <c r="F91"/>
  <c r="E89"/>
  <c r="J20"/>
  <c r="E20"/>
  <c r="F133"/>
  <c r="J19"/>
  <c r="J14"/>
  <c r="J130"/>
  <c r="E7"/>
  <c r="E124"/>
  <c i="12" r="J39"/>
  <c r="J38"/>
  <c i="1" r="AY107"/>
  <c i="12" r="J37"/>
  <c i="1" r="AX107"/>
  <c i="12" r="BI125"/>
  <c r="BH125"/>
  <c r="BG125"/>
  <c r="BF125"/>
  <c r="T125"/>
  <c r="R125"/>
  <c r="P125"/>
  <c r="BI123"/>
  <c r="BH123"/>
  <c r="BG123"/>
  <c r="BF123"/>
  <c r="T123"/>
  <c r="R123"/>
  <c r="P123"/>
  <c r="J118"/>
  <c r="J117"/>
  <c r="F117"/>
  <c r="F115"/>
  <c r="E113"/>
  <c r="J94"/>
  <c r="J93"/>
  <c r="F93"/>
  <c r="F91"/>
  <c r="E89"/>
  <c r="J20"/>
  <c r="E20"/>
  <c r="F94"/>
  <c r="J19"/>
  <c r="J14"/>
  <c r="J91"/>
  <c r="E7"/>
  <c r="E85"/>
  <c i="11" r="J39"/>
  <c r="J38"/>
  <c i="1" r="AY106"/>
  <c i="11" r="J37"/>
  <c i="1" r="AX106"/>
  <c i="11"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J120"/>
  <c r="J119"/>
  <c r="F119"/>
  <c r="F117"/>
  <c r="E115"/>
  <c r="J94"/>
  <c r="J93"/>
  <c r="F93"/>
  <c r="F91"/>
  <c r="E89"/>
  <c r="J20"/>
  <c r="E20"/>
  <c r="F94"/>
  <c r="J19"/>
  <c r="J14"/>
  <c r="J117"/>
  <c r="E7"/>
  <c r="E85"/>
  <c i="10" r="J39"/>
  <c r="J38"/>
  <c i="1" r="AY105"/>
  <c i="10" r="J37"/>
  <c i="1" r="AX105"/>
  <c i="10"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T128"/>
  <c r="T127"/>
  <c r="R129"/>
  <c r="R128"/>
  <c r="R127"/>
  <c r="P129"/>
  <c r="P128"/>
  <c r="P127"/>
  <c r="J123"/>
  <c r="J122"/>
  <c r="F122"/>
  <c r="F120"/>
  <c r="E118"/>
  <c r="J94"/>
  <c r="J93"/>
  <c r="F93"/>
  <c r="F91"/>
  <c r="E89"/>
  <c r="J20"/>
  <c r="E20"/>
  <c r="F94"/>
  <c r="J19"/>
  <c r="J14"/>
  <c r="J91"/>
  <c r="E7"/>
  <c r="E114"/>
  <c i="9" r="J39"/>
  <c r="J38"/>
  <c i="1" r="AY104"/>
  <c i="9" r="J37"/>
  <c i="1" r="AX104"/>
  <c i="9" r="BI217"/>
  <c r="BH217"/>
  <c r="BG217"/>
  <c r="BF217"/>
  <c r="T217"/>
  <c r="R217"/>
  <c r="P217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T170"/>
  <c r="R171"/>
  <c r="R170"/>
  <c r="P171"/>
  <c r="P170"/>
  <c r="BI168"/>
  <c r="BH168"/>
  <c r="BG168"/>
  <c r="BF168"/>
  <c r="T168"/>
  <c r="T167"/>
  <c r="R168"/>
  <c r="R167"/>
  <c r="P168"/>
  <c r="P167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T154"/>
  <c r="R155"/>
  <c r="R154"/>
  <c r="P155"/>
  <c r="P154"/>
  <c r="BI151"/>
  <c r="BH151"/>
  <c r="BG151"/>
  <c r="BF151"/>
  <c r="T151"/>
  <c r="T150"/>
  <c r="R151"/>
  <c r="R150"/>
  <c r="P151"/>
  <c r="P150"/>
  <c r="BI146"/>
  <c r="BH146"/>
  <c r="BG146"/>
  <c r="BF146"/>
  <c r="T146"/>
  <c r="T145"/>
  <c r="R146"/>
  <c r="R145"/>
  <c r="P146"/>
  <c r="P145"/>
  <c r="BI141"/>
  <c r="BH141"/>
  <c r="BG141"/>
  <c r="BF141"/>
  <c r="T141"/>
  <c r="R141"/>
  <c r="P141"/>
  <c r="BI137"/>
  <c r="BH137"/>
  <c r="BG137"/>
  <c r="BF137"/>
  <c r="T137"/>
  <c r="R137"/>
  <c r="P137"/>
  <c r="J131"/>
  <c r="J130"/>
  <c r="F130"/>
  <c r="F128"/>
  <c r="E126"/>
  <c r="J94"/>
  <c r="J93"/>
  <c r="F93"/>
  <c r="F91"/>
  <c r="E89"/>
  <c r="J20"/>
  <c r="E20"/>
  <c r="F94"/>
  <c r="J19"/>
  <c r="J14"/>
  <c r="J128"/>
  <c r="E7"/>
  <c r="E85"/>
  <c i="8" r="J39"/>
  <c r="J38"/>
  <c i="1" r="AY102"/>
  <c i="8" r="J37"/>
  <c i="1" r="AX102"/>
  <c i="8"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F115"/>
  <c r="E113"/>
  <c r="F91"/>
  <c r="E89"/>
  <c r="J26"/>
  <c r="E26"/>
  <c r="J94"/>
  <c r="J25"/>
  <c r="J23"/>
  <c r="E23"/>
  <c r="J117"/>
  <c r="J22"/>
  <c r="J20"/>
  <c r="E20"/>
  <c r="F94"/>
  <c r="J19"/>
  <c r="J17"/>
  <c r="E17"/>
  <c r="F117"/>
  <c r="J16"/>
  <c r="J14"/>
  <c r="J91"/>
  <c r="E7"/>
  <c r="E109"/>
  <c i="7" r="J129"/>
  <c r="J39"/>
  <c r="J38"/>
  <c i="1" r="AY101"/>
  <c i="7" r="J37"/>
  <c i="1" r="AX101"/>
  <c i="7"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J100"/>
  <c r="F121"/>
  <c r="E119"/>
  <c r="F91"/>
  <c r="E89"/>
  <c r="J26"/>
  <c r="E26"/>
  <c r="J124"/>
  <c r="J25"/>
  <c r="J23"/>
  <c r="E23"/>
  <c r="J93"/>
  <c r="J22"/>
  <c r="J20"/>
  <c r="E20"/>
  <c r="F124"/>
  <c r="J19"/>
  <c r="J17"/>
  <c r="E17"/>
  <c r="F123"/>
  <c r="J16"/>
  <c r="J14"/>
  <c r="J91"/>
  <c r="E7"/>
  <c r="E115"/>
  <c i="6" r="J39"/>
  <c r="J38"/>
  <c i="1" r="AY100"/>
  <c i="6" r="J37"/>
  <c i="1" r="AX100"/>
  <c i="6"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J123"/>
  <c r="F120"/>
  <c r="E118"/>
  <c r="J94"/>
  <c r="F91"/>
  <c r="E89"/>
  <c r="J23"/>
  <c r="E23"/>
  <c r="J122"/>
  <c r="J22"/>
  <c r="J20"/>
  <c r="E20"/>
  <c r="F123"/>
  <c r="J19"/>
  <c r="J17"/>
  <c r="E17"/>
  <c r="F93"/>
  <c r="J16"/>
  <c r="J14"/>
  <c r="J120"/>
  <c r="E7"/>
  <c r="E114"/>
  <c i="5" r="J39"/>
  <c r="J38"/>
  <c i="1" r="AY99"/>
  <c i="5" r="J37"/>
  <c i="1" r="AX99"/>
  <c i="5"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7"/>
  <c r="BH187"/>
  <c r="BG187"/>
  <c r="BF187"/>
  <c r="T187"/>
  <c r="T186"/>
  <c r="R187"/>
  <c r="R186"/>
  <c r="P187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T153"/>
  <c r="R154"/>
  <c r="R153"/>
  <c r="P154"/>
  <c r="P153"/>
  <c r="BI152"/>
  <c r="BH152"/>
  <c r="BG152"/>
  <c r="BF152"/>
  <c r="T152"/>
  <c r="R152"/>
  <c r="P152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3"/>
  <c r="BH143"/>
  <c r="BG143"/>
  <c r="BF143"/>
  <c r="T143"/>
  <c r="T142"/>
  <c r="R143"/>
  <c r="R142"/>
  <c r="P143"/>
  <c r="P142"/>
  <c r="BI140"/>
  <c r="BH140"/>
  <c r="BG140"/>
  <c r="BF140"/>
  <c r="T140"/>
  <c r="R140"/>
  <c r="P140"/>
  <c r="BI138"/>
  <c r="BH138"/>
  <c r="BG138"/>
  <c r="BF138"/>
  <c r="T138"/>
  <c r="R138"/>
  <c r="P138"/>
  <c r="J132"/>
  <c r="J131"/>
  <c r="F131"/>
  <c r="F129"/>
  <c r="E127"/>
  <c r="J94"/>
  <c r="J93"/>
  <c r="F93"/>
  <c r="F91"/>
  <c r="E89"/>
  <c r="J20"/>
  <c r="E20"/>
  <c r="F132"/>
  <c r="J19"/>
  <c r="J14"/>
  <c r="J129"/>
  <c r="E7"/>
  <c r="E123"/>
  <c i="4" r="J39"/>
  <c r="J38"/>
  <c i="1" r="AY98"/>
  <c i="4" r="J37"/>
  <c i="1" r="AX98"/>
  <c i="4"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2"/>
  <c r="BH212"/>
  <c r="BG212"/>
  <c r="BF212"/>
  <c r="T212"/>
  <c r="R212"/>
  <c r="P212"/>
  <c r="BI208"/>
  <c r="BH208"/>
  <c r="BG208"/>
  <c r="BF208"/>
  <c r="T208"/>
  <c r="R208"/>
  <c r="P208"/>
  <c r="BI207"/>
  <c r="BH207"/>
  <c r="BG207"/>
  <c r="BF207"/>
  <c r="T207"/>
  <c r="R207"/>
  <c r="P207"/>
  <c r="BI203"/>
  <c r="BH203"/>
  <c r="BG203"/>
  <c r="BF203"/>
  <c r="T203"/>
  <c r="R203"/>
  <c r="P203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1"/>
  <c r="F121"/>
  <c r="F119"/>
  <c r="E117"/>
  <c r="J93"/>
  <c r="F93"/>
  <c r="F91"/>
  <c r="E89"/>
  <c r="J26"/>
  <c r="E26"/>
  <c r="J122"/>
  <c r="J25"/>
  <c r="J20"/>
  <c r="E20"/>
  <c r="F94"/>
  <c r="J19"/>
  <c r="J14"/>
  <c r="J119"/>
  <c r="E7"/>
  <c r="E113"/>
  <c i="3" r="J39"/>
  <c r="J38"/>
  <c i="1" r="AY97"/>
  <c i="3" r="J37"/>
  <c i="1" r="AX97"/>
  <c i="3"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T138"/>
  <c r="R139"/>
  <c r="R138"/>
  <c r="P139"/>
  <c r="P138"/>
  <c r="BI137"/>
  <c r="BH137"/>
  <c r="BG137"/>
  <c r="BF137"/>
  <c r="T137"/>
  <c r="R137"/>
  <c r="P137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126"/>
  <c r="J19"/>
  <c r="J14"/>
  <c r="J123"/>
  <c r="E7"/>
  <c r="E85"/>
  <c i="2" r="J39"/>
  <c r="J38"/>
  <c i="1" r="AY96"/>
  <c i="2" r="J37"/>
  <c i="1" r="AX96"/>
  <c i="2" r="BI1451"/>
  <c r="BH1451"/>
  <c r="BG1451"/>
  <c r="BF1451"/>
  <c r="T1451"/>
  <c r="R1451"/>
  <c r="P1451"/>
  <c r="BI1447"/>
  <c r="BH1447"/>
  <c r="BG1447"/>
  <c r="BF1447"/>
  <c r="T1447"/>
  <c r="R1447"/>
  <c r="P1447"/>
  <c r="BI1443"/>
  <c r="BH1443"/>
  <c r="BG1443"/>
  <c r="BF1443"/>
  <c r="T1443"/>
  <c r="R1443"/>
  <c r="P1443"/>
  <c r="BI1439"/>
  <c r="BH1439"/>
  <c r="BG1439"/>
  <c r="BF1439"/>
  <c r="T1439"/>
  <c r="R1439"/>
  <c r="P1439"/>
  <c r="BI1435"/>
  <c r="BH1435"/>
  <c r="BG1435"/>
  <c r="BF1435"/>
  <c r="T1435"/>
  <c r="R1435"/>
  <c r="P1435"/>
  <c r="BI1431"/>
  <c r="BH1431"/>
  <c r="BG1431"/>
  <c r="BF1431"/>
  <c r="T1431"/>
  <c r="R1431"/>
  <c r="P1431"/>
  <c r="BI1427"/>
  <c r="BH1427"/>
  <c r="BG1427"/>
  <c r="BF1427"/>
  <c r="T1427"/>
  <c r="R1427"/>
  <c r="P1427"/>
  <c r="BI1423"/>
  <c r="BH1423"/>
  <c r="BG1423"/>
  <c r="BF1423"/>
  <c r="T1423"/>
  <c r="R1423"/>
  <c r="P1423"/>
  <c r="BI1419"/>
  <c r="BH1419"/>
  <c r="BG1419"/>
  <c r="BF1419"/>
  <c r="T1419"/>
  <c r="R1419"/>
  <c r="P1419"/>
  <c r="BI1415"/>
  <c r="BH1415"/>
  <c r="BG1415"/>
  <c r="BF1415"/>
  <c r="T1415"/>
  <c r="R1415"/>
  <c r="P1415"/>
  <c r="BI1411"/>
  <c r="BH1411"/>
  <c r="BG1411"/>
  <c r="BF1411"/>
  <c r="T1411"/>
  <c r="R1411"/>
  <c r="P1411"/>
  <c r="BI1407"/>
  <c r="BH1407"/>
  <c r="BG1407"/>
  <c r="BF1407"/>
  <c r="T1407"/>
  <c r="R1407"/>
  <c r="P1407"/>
  <c r="BI1401"/>
  <c r="BH1401"/>
  <c r="BG1401"/>
  <c r="BF1401"/>
  <c r="T1401"/>
  <c r="R1401"/>
  <c r="P1401"/>
  <c r="BI1398"/>
  <c r="BH1398"/>
  <c r="BG1398"/>
  <c r="BF1398"/>
  <c r="T1398"/>
  <c r="R1398"/>
  <c r="P1398"/>
  <c r="BI1394"/>
  <c r="BH1394"/>
  <c r="BG1394"/>
  <c r="BF1394"/>
  <c r="T1394"/>
  <c r="R1394"/>
  <c r="P1394"/>
  <c r="BI1393"/>
  <c r="BH1393"/>
  <c r="BG1393"/>
  <c r="BF1393"/>
  <c r="T1393"/>
  <c r="R1393"/>
  <c r="P1393"/>
  <c r="BI1387"/>
  <c r="BH1387"/>
  <c r="BG1387"/>
  <c r="BF1387"/>
  <c r="T1387"/>
  <c r="R1387"/>
  <c r="P1387"/>
  <c r="BI1383"/>
  <c r="BH1383"/>
  <c r="BG1383"/>
  <c r="BF1383"/>
  <c r="T1383"/>
  <c r="R1383"/>
  <c r="P1383"/>
  <c r="BI1380"/>
  <c r="BH1380"/>
  <c r="BG1380"/>
  <c r="BF1380"/>
  <c r="T1380"/>
  <c r="R1380"/>
  <c r="P1380"/>
  <c r="BI1375"/>
  <c r="BH1375"/>
  <c r="BG1375"/>
  <c r="BF1375"/>
  <c r="T1375"/>
  <c r="R1375"/>
  <c r="P1375"/>
  <c r="BI1372"/>
  <c r="BH1372"/>
  <c r="BG1372"/>
  <c r="BF1372"/>
  <c r="T1372"/>
  <c r="R1372"/>
  <c r="P1372"/>
  <c r="BI1371"/>
  <c r="BH1371"/>
  <c r="BG1371"/>
  <c r="BF1371"/>
  <c r="T1371"/>
  <c r="R1371"/>
  <c r="P1371"/>
  <c r="BI1367"/>
  <c r="BH1367"/>
  <c r="BG1367"/>
  <c r="BF1367"/>
  <c r="T1367"/>
  <c r="R1367"/>
  <c r="P1367"/>
  <c r="BI1364"/>
  <c r="BH1364"/>
  <c r="BG1364"/>
  <c r="BF1364"/>
  <c r="T1364"/>
  <c r="R1364"/>
  <c r="P1364"/>
  <c r="BI1361"/>
  <c r="BH1361"/>
  <c r="BG1361"/>
  <c r="BF1361"/>
  <c r="T1361"/>
  <c r="R1361"/>
  <c r="P1361"/>
  <c r="BI1357"/>
  <c r="BH1357"/>
  <c r="BG1357"/>
  <c r="BF1357"/>
  <c r="T1357"/>
  <c r="R1357"/>
  <c r="P1357"/>
  <c r="BI1353"/>
  <c r="BH1353"/>
  <c r="BG1353"/>
  <c r="BF1353"/>
  <c r="T1353"/>
  <c r="R1353"/>
  <c r="P1353"/>
  <c r="BI1349"/>
  <c r="BH1349"/>
  <c r="BG1349"/>
  <c r="BF1349"/>
  <c r="T1349"/>
  <c r="R1349"/>
  <c r="P1349"/>
  <c r="BI1348"/>
  <c r="BH1348"/>
  <c r="BG1348"/>
  <c r="BF1348"/>
  <c r="T1348"/>
  <c r="R1348"/>
  <c r="P1348"/>
  <c r="BI1344"/>
  <c r="BH1344"/>
  <c r="BG1344"/>
  <c r="BF1344"/>
  <c r="T1344"/>
  <c r="R1344"/>
  <c r="P1344"/>
  <c r="BI1341"/>
  <c r="BH1341"/>
  <c r="BG1341"/>
  <c r="BF1341"/>
  <c r="T1341"/>
  <c r="R1341"/>
  <c r="P1341"/>
  <c r="BI1338"/>
  <c r="BH1338"/>
  <c r="BG1338"/>
  <c r="BF1338"/>
  <c r="T1338"/>
  <c r="R1338"/>
  <c r="P1338"/>
  <c r="BI1335"/>
  <c r="BH1335"/>
  <c r="BG1335"/>
  <c r="BF1335"/>
  <c r="T1335"/>
  <c r="R1335"/>
  <c r="P1335"/>
  <c r="BI1331"/>
  <c r="BH1331"/>
  <c r="BG1331"/>
  <c r="BF1331"/>
  <c r="T1331"/>
  <c r="R1331"/>
  <c r="P1331"/>
  <c r="BI1325"/>
  <c r="BH1325"/>
  <c r="BG1325"/>
  <c r="BF1325"/>
  <c r="T1325"/>
  <c r="R1325"/>
  <c r="P1325"/>
  <c r="BI1321"/>
  <c r="BH1321"/>
  <c r="BG1321"/>
  <c r="BF1321"/>
  <c r="T1321"/>
  <c r="R1321"/>
  <c r="P1321"/>
  <c r="BI1317"/>
  <c r="BH1317"/>
  <c r="BG1317"/>
  <c r="BF1317"/>
  <c r="T1317"/>
  <c r="R1317"/>
  <c r="P1317"/>
  <c r="BI1312"/>
  <c r="BH1312"/>
  <c r="BG1312"/>
  <c r="BF1312"/>
  <c r="T1312"/>
  <c r="R1312"/>
  <c r="P1312"/>
  <c r="BI1305"/>
  <c r="BH1305"/>
  <c r="BG1305"/>
  <c r="BF1305"/>
  <c r="T1305"/>
  <c r="R1305"/>
  <c r="P1305"/>
  <c r="BI1283"/>
  <c r="BH1283"/>
  <c r="BG1283"/>
  <c r="BF1283"/>
  <c r="T1283"/>
  <c r="T1282"/>
  <c r="R1283"/>
  <c r="R1282"/>
  <c r="P1283"/>
  <c r="P1282"/>
  <c r="BI1279"/>
  <c r="BH1279"/>
  <c r="BG1279"/>
  <c r="BF1279"/>
  <c r="T1279"/>
  <c r="T1278"/>
  <c r="R1279"/>
  <c r="R1278"/>
  <c r="P1279"/>
  <c r="P1278"/>
  <c r="BI1274"/>
  <c r="BH1274"/>
  <c r="BG1274"/>
  <c r="BF1274"/>
  <c r="T1274"/>
  <c r="R1274"/>
  <c r="P1274"/>
  <c r="BI1270"/>
  <c r="BH1270"/>
  <c r="BG1270"/>
  <c r="BF1270"/>
  <c r="T1270"/>
  <c r="R1270"/>
  <c r="P1270"/>
  <c r="BI1265"/>
  <c r="BH1265"/>
  <c r="BG1265"/>
  <c r="BF1265"/>
  <c r="T1265"/>
  <c r="R1265"/>
  <c r="P1265"/>
  <c r="BI1263"/>
  <c r="BH1263"/>
  <c r="BG1263"/>
  <c r="BF1263"/>
  <c r="T1263"/>
  <c r="R1263"/>
  <c r="P1263"/>
  <c r="BI1261"/>
  <c r="BH1261"/>
  <c r="BG1261"/>
  <c r="BF1261"/>
  <c r="T1261"/>
  <c r="R1261"/>
  <c r="P1261"/>
  <c r="BI1259"/>
  <c r="BH1259"/>
  <c r="BG1259"/>
  <c r="BF1259"/>
  <c r="T1259"/>
  <c r="R1259"/>
  <c r="P1259"/>
  <c r="BI1257"/>
  <c r="BH1257"/>
  <c r="BG1257"/>
  <c r="BF1257"/>
  <c r="T1257"/>
  <c r="R1257"/>
  <c r="P1257"/>
  <c r="BI1248"/>
  <c r="BH1248"/>
  <c r="BG1248"/>
  <c r="BF1248"/>
  <c r="T1248"/>
  <c r="R1248"/>
  <c r="P1248"/>
  <c r="BI1246"/>
  <c r="BH1246"/>
  <c r="BG1246"/>
  <c r="BF1246"/>
  <c r="T1246"/>
  <c r="R1246"/>
  <c r="P1246"/>
  <c r="BI1245"/>
  <c r="BH1245"/>
  <c r="BG1245"/>
  <c r="BF1245"/>
  <c r="T1245"/>
  <c r="R1245"/>
  <c r="P1245"/>
  <c r="BI1238"/>
  <c r="BH1238"/>
  <c r="BG1238"/>
  <c r="BF1238"/>
  <c r="T1238"/>
  <c r="R1238"/>
  <c r="P1238"/>
  <c r="BI1237"/>
  <c r="BH1237"/>
  <c r="BG1237"/>
  <c r="BF1237"/>
  <c r="T1237"/>
  <c r="R1237"/>
  <c r="P1237"/>
  <c r="BI1229"/>
  <c r="BH1229"/>
  <c r="BG1229"/>
  <c r="BF1229"/>
  <c r="T1229"/>
  <c r="R1229"/>
  <c r="P1229"/>
  <c r="BI1227"/>
  <c r="BH1227"/>
  <c r="BG1227"/>
  <c r="BF1227"/>
  <c r="T1227"/>
  <c r="R1227"/>
  <c r="P1227"/>
  <c r="BI1220"/>
  <c r="BH1220"/>
  <c r="BG1220"/>
  <c r="BF1220"/>
  <c r="T1220"/>
  <c r="R1220"/>
  <c r="P1220"/>
  <c r="BI1216"/>
  <c r="BH1216"/>
  <c r="BG1216"/>
  <c r="BF1216"/>
  <c r="T1216"/>
  <c r="R1216"/>
  <c r="P1216"/>
  <c r="BI1212"/>
  <c r="BH1212"/>
  <c r="BG1212"/>
  <c r="BF1212"/>
  <c r="T1212"/>
  <c r="R1212"/>
  <c r="P1212"/>
  <c r="BI1208"/>
  <c r="BH1208"/>
  <c r="BG1208"/>
  <c r="BF1208"/>
  <c r="T1208"/>
  <c r="R1208"/>
  <c r="P1208"/>
  <c r="BI1206"/>
  <c r="BH1206"/>
  <c r="BG1206"/>
  <c r="BF1206"/>
  <c r="T1206"/>
  <c r="R1206"/>
  <c r="P1206"/>
  <c r="BI1205"/>
  <c r="BH1205"/>
  <c r="BG1205"/>
  <c r="BF1205"/>
  <c r="T1205"/>
  <c r="R1205"/>
  <c r="P1205"/>
  <c r="BI1202"/>
  <c r="BH1202"/>
  <c r="BG1202"/>
  <c r="BF1202"/>
  <c r="T1202"/>
  <c r="R1202"/>
  <c r="P1202"/>
  <c r="BI1200"/>
  <c r="BH1200"/>
  <c r="BG1200"/>
  <c r="BF1200"/>
  <c r="T1200"/>
  <c r="R1200"/>
  <c r="P1200"/>
  <c r="BI1197"/>
  <c r="BH1197"/>
  <c r="BG1197"/>
  <c r="BF1197"/>
  <c r="T1197"/>
  <c r="R1197"/>
  <c r="P1197"/>
  <c r="BI1195"/>
  <c r="BH1195"/>
  <c r="BG1195"/>
  <c r="BF1195"/>
  <c r="T1195"/>
  <c r="R1195"/>
  <c r="P1195"/>
  <c r="BI1194"/>
  <c r="BH1194"/>
  <c r="BG1194"/>
  <c r="BF1194"/>
  <c r="T1194"/>
  <c r="R1194"/>
  <c r="P1194"/>
  <c r="BI1187"/>
  <c r="BH1187"/>
  <c r="BG1187"/>
  <c r="BF1187"/>
  <c r="T1187"/>
  <c r="R1187"/>
  <c r="P1187"/>
  <c r="BI1185"/>
  <c r="BH1185"/>
  <c r="BG1185"/>
  <c r="BF1185"/>
  <c r="T1185"/>
  <c r="R1185"/>
  <c r="P1185"/>
  <c r="BI1183"/>
  <c r="BH1183"/>
  <c r="BG1183"/>
  <c r="BF1183"/>
  <c r="T1183"/>
  <c r="R1183"/>
  <c r="P1183"/>
  <c r="BI1175"/>
  <c r="BH1175"/>
  <c r="BG1175"/>
  <c r="BF1175"/>
  <c r="T1175"/>
  <c r="R1175"/>
  <c r="P1175"/>
  <c r="BI1169"/>
  <c r="BH1169"/>
  <c r="BG1169"/>
  <c r="BF1169"/>
  <c r="T1169"/>
  <c r="R1169"/>
  <c r="P1169"/>
  <c r="BI1168"/>
  <c r="BH1168"/>
  <c r="BG1168"/>
  <c r="BF1168"/>
  <c r="T1168"/>
  <c r="R1168"/>
  <c r="P1168"/>
  <c r="BI1162"/>
  <c r="BH1162"/>
  <c r="BG1162"/>
  <c r="BF1162"/>
  <c r="T1162"/>
  <c r="R1162"/>
  <c r="P1162"/>
  <c r="BI1160"/>
  <c r="BH1160"/>
  <c r="BG1160"/>
  <c r="BF1160"/>
  <c r="T1160"/>
  <c r="R1160"/>
  <c r="P1160"/>
  <c r="BI1157"/>
  <c r="BH1157"/>
  <c r="BG1157"/>
  <c r="BF1157"/>
  <c r="T1157"/>
  <c r="R1157"/>
  <c r="P1157"/>
  <c r="BI1153"/>
  <c r="BH1153"/>
  <c r="BG1153"/>
  <c r="BF1153"/>
  <c r="T1153"/>
  <c r="R1153"/>
  <c r="P1153"/>
  <c r="BI1150"/>
  <c r="BH1150"/>
  <c r="BG1150"/>
  <c r="BF1150"/>
  <c r="T1150"/>
  <c r="R1150"/>
  <c r="P1150"/>
  <c r="BI1146"/>
  <c r="BH1146"/>
  <c r="BG1146"/>
  <c r="BF1146"/>
  <c r="T1146"/>
  <c r="R1146"/>
  <c r="P1146"/>
  <c r="BI1142"/>
  <c r="BH1142"/>
  <c r="BG1142"/>
  <c r="BF1142"/>
  <c r="T1142"/>
  <c r="R1142"/>
  <c r="P1142"/>
  <c r="BI1138"/>
  <c r="BH1138"/>
  <c r="BG1138"/>
  <c r="BF1138"/>
  <c r="T1138"/>
  <c r="R1138"/>
  <c r="P1138"/>
  <c r="BI1136"/>
  <c r="BH1136"/>
  <c r="BG1136"/>
  <c r="BF1136"/>
  <c r="T1136"/>
  <c r="R1136"/>
  <c r="P1136"/>
  <c r="BI1134"/>
  <c r="BH1134"/>
  <c r="BG1134"/>
  <c r="BF1134"/>
  <c r="T1134"/>
  <c r="R1134"/>
  <c r="P1134"/>
  <c r="BI1129"/>
  <c r="BH1129"/>
  <c r="BG1129"/>
  <c r="BF1129"/>
  <c r="T1129"/>
  <c r="R1129"/>
  <c r="P1129"/>
  <c r="BI1124"/>
  <c r="BH1124"/>
  <c r="BG1124"/>
  <c r="BF1124"/>
  <c r="T1124"/>
  <c r="R1124"/>
  <c r="P1124"/>
  <c r="BI1119"/>
  <c r="BH1119"/>
  <c r="BG1119"/>
  <c r="BF1119"/>
  <c r="T1119"/>
  <c r="R1119"/>
  <c r="P1119"/>
  <c r="BI1114"/>
  <c r="BH1114"/>
  <c r="BG1114"/>
  <c r="BF1114"/>
  <c r="T1114"/>
  <c r="R1114"/>
  <c r="P1114"/>
  <c r="BI1109"/>
  <c r="BH1109"/>
  <c r="BG1109"/>
  <c r="BF1109"/>
  <c r="T1109"/>
  <c r="R1109"/>
  <c r="P1109"/>
  <c r="BI1105"/>
  <c r="BH1105"/>
  <c r="BG1105"/>
  <c r="BF1105"/>
  <c r="T1105"/>
  <c r="R1105"/>
  <c r="P1105"/>
  <c r="BI1100"/>
  <c r="BH1100"/>
  <c r="BG1100"/>
  <c r="BF1100"/>
  <c r="T1100"/>
  <c r="R1100"/>
  <c r="P1100"/>
  <c r="BI1082"/>
  <c r="BH1082"/>
  <c r="BG1082"/>
  <c r="BF1082"/>
  <c r="T1082"/>
  <c r="R1082"/>
  <c r="P1082"/>
  <c r="BI1077"/>
  <c r="BH1077"/>
  <c r="BG1077"/>
  <c r="BF1077"/>
  <c r="T1077"/>
  <c r="R1077"/>
  <c r="P1077"/>
  <c r="BI1072"/>
  <c r="BH1072"/>
  <c r="BG1072"/>
  <c r="BF1072"/>
  <c r="T1072"/>
  <c r="R1072"/>
  <c r="P1072"/>
  <c r="BI1071"/>
  <c r="BH1071"/>
  <c r="BG1071"/>
  <c r="BF1071"/>
  <c r="T1071"/>
  <c r="R1071"/>
  <c r="P1071"/>
  <c r="BI1067"/>
  <c r="BH1067"/>
  <c r="BG1067"/>
  <c r="BF1067"/>
  <c r="T1067"/>
  <c r="R1067"/>
  <c r="P1067"/>
  <c r="BI1065"/>
  <c r="BH1065"/>
  <c r="BG1065"/>
  <c r="BF1065"/>
  <c r="T1065"/>
  <c r="R1065"/>
  <c r="P1065"/>
  <c r="BI1059"/>
  <c r="BH1059"/>
  <c r="BG1059"/>
  <c r="BF1059"/>
  <c r="T1059"/>
  <c r="R1059"/>
  <c r="P1059"/>
  <c r="BI1057"/>
  <c r="BH1057"/>
  <c r="BG1057"/>
  <c r="BF1057"/>
  <c r="T1057"/>
  <c r="R1057"/>
  <c r="P1057"/>
  <c r="BI1053"/>
  <c r="BH1053"/>
  <c r="BG1053"/>
  <c r="BF1053"/>
  <c r="T1053"/>
  <c r="R1053"/>
  <c r="P1053"/>
  <c r="BI1049"/>
  <c r="BH1049"/>
  <c r="BG1049"/>
  <c r="BF1049"/>
  <c r="T1049"/>
  <c r="R1049"/>
  <c r="P1049"/>
  <c r="BI1042"/>
  <c r="BH1042"/>
  <c r="BG1042"/>
  <c r="BF1042"/>
  <c r="T1042"/>
  <c r="R1042"/>
  <c r="P1042"/>
  <c r="BI1039"/>
  <c r="BH1039"/>
  <c r="BG1039"/>
  <c r="BF1039"/>
  <c r="T1039"/>
  <c r="R1039"/>
  <c r="P1039"/>
  <c r="BI1034"/>
  <c r="BH1034"/>
  <c r="BG1034"/>
  <c r="BF1034"/>
  <c r="T1034"/>
  <c r="R1034"/>
  <c r="P1034"/>
  <c r="BI1030"/>
  <c r="BH1030"/>
  <c r="BG1030"/>
  <c r="BF1030"/>
  <c r="T1030"/>
  <c r="R1030"/>
  <c r="P1030"/>
  <c r="BI1027"/>
  <c r="BH1027"/>
  <c r="BG1027"/>
  <c r="BF1027"/>
  <c r="T1027"/>
  <c r="R1027"/>
  <c r="P1027"/>
  <c r="BI1022"/>
  <c r="BH1022"/>
  <c r="BG1022"/>
  <c r="BF1022"/>
  <c r="T1022"/>
  <c r="R1022"/>
  <c r="P1022"/>
  <c r="BI1019"/>
  <c r="BH1019"/>
  <c r="BG1019"/>
  <c r="BF1019"/>
  <c r="T1019"/>
  <c r="R1019"/>
  <c r="P1019"/>
  <c r="BI1014"/>
  <c r="BH1014"/>
  <c r="BG1014"/>
  <c r="BF1014"/>
  <c r="T1014"/>
  <c r="R1014"/>
  <c r="P1014"/>
  <c r="BI1011"/>
  <c r="BH1011"/>
  <c r="BG1011"/>
  <c r="BF1011"/>
  <c r="T1011"/>
  <c r="R1011"/>
  <c r="P1011"/>
  <c r="BI1005"/>
  <c r="BH1005"/>
  <c r="BG1005"/>
  <c r="BF1005"/>
  <c r="T1005"/>
  <c r="R1005"/>
  <c r="P1005"/>
  <c r="BI1003"/>
  <c r="BH1003"/>
  <c r="BG1003"/>
  <c r="BF1003"/>
  <c r="T1003"/>
  <c r="R1003"/>
  <c r="P1003"/>
  <c r="BI998"/>
  <c r="BH998"/>
  <c r="BG998"/>
  <c r="BF998"/>
  <c r="T998"/>
  <c r="R998"/>
  <c r="P998"/>
  <c r="BI990"/>
  <c r="BH990"/>
  <c r="BG990"/>
  <c r="BF990"/>
  <c r="T990"/>
  <c r="R990"/>
  <c r="P990"/>
  <c r="BI981"/>
  <c r="BH981"/>
  <c r="BG981"/>
  <c r="BF981"/>
  <c r="T981"/>
  <c r="R981"/>
  <c r="P981"/>
  <c r="BI976"/>
  <c r="BH976"/>
  <c r="BG976"/>
  <c r="BF976"/>
  <c r="T976"/>
  <c r="R976"/>
  <c r="P976"/>
  <c r="BI972"/>
  <c r="BH972"/>
  <c r="BG972"/>
  <c r="BF972"/>
  <c r="T972"/>
  <c r="R972"/>
  <c r="P972"/>
  <c r="BI967"/>
  <c r="BH967"/>
  <c r="BG967"/>
  <c r="BF967"/>
  <c r="T967"/>
  <c r="R967"/>
  <c r="P967"/>
  <c r="BI966"/>
  <c r="BH966"/>
  <c r="BG966"/>
  <c r="BF966"/>
  <c r="T966"/>
  <c r="R966"/>
  <c r="P966"/>
  <c r="BI963"/>
  <c r="BH963"/>
  <c r="BG963"/>
  <c r="BF963"/>
  <c r="T963"/>
  <c r="R963"/>
  <c r="P963"/>
  <c r="BI962"/>
  <c r="BH962"/>
  <c r="BG962"/>
  <c r="BF962"/>
  <c r="T962"/>
  <c r="R962"/>
  <c r="P962"/>
  <c r="BI951"/>
  <c r="BH951"/>
  <c r="BG951"/>
  <c r="BF951"/>
  <c r="T951"/>
  <c r="R951"/>
  <c r="P951"/>
  <c r="BI949"/>
  <c r="BH949"/>
  <c r="BG949"/>
  <c r="BF949"/>
  <c r="T949"/>
  <c r="R949"/>
  <c r="P949"/>
  <c r="BI946"/>
  <c r="BH946"/>
  <c r="BG946"/>
  <c r="BF946"/>
  <c r="T946"/>
  <c r="R946"/>
  <c r="P946"/>
  <c r="BI938"/>
  <c r="BH938"/>
  <c r="BG938"/>
  <c r="BF938"/>
  <c r="T938"/>
  <c r="R938"/>
  <c r="P938"/>
  <c r="BI932"/>
  <c r="BH932"/>
  <c r="BG932"/>
  <c r="BF932"/>
  <c r="T932"/>
  <c r="R932"/>
  <c r="P932"/>
  <c r="BI925"/>
  <c r="BH925"/>
  <c r="BG925"/>
  <c r="BF925"/>
  <c r="T925"/>
  <c r="R925"/>
  <c r="P925"/>
  <c r="BI923"/>
  <c r="BH923"/>
  <c r="BG923"/>
  <c r="BF923"/>
  <c r="T923"/>
  <c r="T922"/>
  <c r="R923"/>
  <c r="R922"/>
  <c r="P923"/>
  <c r="P922"/>
  <c r="BI919"/>
  <c r="BH919"/>
  <c r="BG919"/>
  <c r="BF919"/>
  <c r="T919"/>
  <c r="R919"/>
  <c r="P919"/>
  <c r="BI916"/>
  <c r="BH916"/>
  <c r="BG916"/>
  <c r="BF916"/>
  <c r="T916"/>
  <c r="R916"/>
  <c r="P916"/>
  <c r="BI912"/>
  <c r="BH912"/>
  <c r="BG912"/>
  <c r="BF912"/>
  <c r="T912"/>
  <c r="R912"/>
  <c r="P912"/>
  <c r="BI908"/>
  <c r="BH908"/>
  <c r="BG908"/>
  <c r="BF908"/>
  <c r="T908"/>
  <c r="R908"/>
  <c r="P908"/>
  <c r="BI905"/>
  <c r="BH905"/>
  <c r="BG905"/>
  <c r="BF905"/>
  <c r="T905"/>
  <c r="R905"/>
  <c r="P905"/>
  <c r="BI900"/>
  <c r="BH900"/>
  <c r="BG900"/>
  <c r="BF900"/>
  <c r="T900"/>
  <c r="R900"/>
  <c r="P900"/>
  <c r="BI896"/>
  <c r="BH896"/>
  <c r="BG896"/>
  <c r="BF896"/>
  <c r="T896"/>
  <c r="R896"/>
  <c r="P896"/>
  <c r="BI894"/>
  <c r="BH894"/>
  <c r="BG894"/>
  <c r="BF894"/>
  <c r="T894"/>
  <c r="R894"/>
  <c r="P894"/>
  <c r="BI889"/>
  <c r="BH889"/>
  <c r="BG889"/>
  <c r="BF889"/>
  <c r="T889"/>
  <c r="R889"/>
  <c r="P889"/>
  <c r="BI886"/>
  <c r="BH886"/>
  <c r="BG886"/>
  <c r="BF886"/>
  <c r="T886"/>
  <c r="R886"/>
  <c r="P886"/>
  <c r="BI883"/>
  <c r="BH883"/>
  <c r="BG883"/>
  <c r="BF883"/>
  <c r="T883"/>
  <c r="R883"/>
  <c r="P883"/>
  <c r="BI872"/>
  <c r="BH872"/>
  <c r="BG872"/>
  <c r="BF872"/>
  <c r="T872"/>
  <c r="R872"/>
  <c r="P872"/>
  <c r="BI869"/>
  <c r="BH869"/>
  <c r="BG869"/>
  <c r="BF869"/>
  <c r="T869"/>
  <c r="R869"/>
  <c r="P869"/>
  <c r="BI865"/>
  <c r="BH865"/>
  <c r="BG865"/>
  <c r="BF865"/>
  <c r="T865"/>
  <c r="R865"/>
  <c r="P865"/>
  <c r="BI862"/>
  <c r="BH862"/>
  <c r="BG862"/>
  <c r="BF862"/>
  <c r="T862"/>
  <c r="R862"/>
  <c r="P862"/>
  <c r="BI853"/>
  <c r="BH853"/>
  <c r="BG853"/>
  <c r="BF853"/>
  <c r="T853"/>
  <c r="R853"/>
  <c r="P853"/>
  <c r="BI849"/>
  <c r="BH849"/>
  <c r="BG849"/>
  <c r="BF849"/>
  <c r="T849"/>
  <c r="R849"/>
  <c r="P849"/>
  <c r="BI845"/>
  <c r="BH845"/>
  <c r="BG845"/>
  <c r="BF845"/>
  <c r="T845"/>
  <c r="R845"/>
  <c r="P845"/>
  <c r="BI843"/>
  <c r="BH843"/>
  <c r="BG843"/>
  <c r="BF843"/>
  <c r="T843"/>
  <c r="R843"/>
  <c r="P843"/>
  <c r="BI840"/>
  <c r="BH840"/>
  <c r="BG840"/>
  <c r="BF840"/>
  <c r="T840"/>
  <c r="R840"/>
  <c r="P840"/>
  <c r="BI838"/>
  <c r="BH838"/>
  <c r="BG838"/>
  <c r="BF838"/>
  <c r="T838"/>
  <c r="R838"/>
  <c r="P838"/>
  <c r="BI829"/>
  <c r="BH829"/>
  <c r="BG829"/>
  <c r="BF829"/>
  <c r="T829"/>
  <c r="R829"/>
  <c r="P829"/>
  <c r="BI827"/>
  <c r="BH827"/>
  <c r="BG827"/>
  <c r="BF827"/>
  <c r="T827"/>
  <c r="R827"/>
  <c r="P827"/>
  <c r="BI818"/>
  <c r="BH818"/>
  <c r="BG818"/>
  <c r="BF818"/>
  <c r="T818"/>
  <c r="R818"/>
  <c r="P818"/>
  <c r="BI816"/>
  <c r="BH816"/>
  <c r="BG816"/>
  <c r="BF816"/>
  <c r="T816"/>
  <c r="R816"/>
  <c r="P816"/>
  <c r="BI814"/>
  <c r="BH814"/>
  <c r="BG814"/>
  <c r="BF814"/>
  <c r="T814"/>
  <c r="R814"/>
  <c r="P814"/>
  <c r="BI811"/>
  <c r="BH811"/>
  <c r="BG811"/>
  <c r="BF811"/>
  <c r="T811"/>
  <c r="R811"/>
  <c r="P811"/>
  <c r="BI809"/>
  <c r="BH809"/>
  <c r="BG809"/>
  <c r="BF809"/>
  <c r="T809"/>
  <c r="R809"/>
  <c r="P809"/>
  <c r="BI806"/>
  <c r="BH806"/>
  <c r="BG806"/>
  <c r="BF806"/>
  <c r="T806"/>
  <c r="R806"/>
  <c r="P806"/>
  <c r="BI803"/>
  <c r="BH803"/>
  <c r="BG803"/>
  <c r="BF803"/>
  <c r="T803"/>
  <c r="R803"/>
  <c r="P803"/>
  <c r="BI793"/>
  <c r="BH793"/>
  <c r="BG793"/>
  <c r="BF793"/>
  <c r="T793"/>
  <c r="R793"/>
  <c r="P793"/>
  <c r="BI790"/>
  <c r="BH790"/>
  <c r="BG790"/>
  <c r="BF790"/>
  <c r="T790"/>
  <c r="R790"/>
  <c r="P790"/>
  <c r="BI780"/>
  <c r="BH780"/>
  <c r="BG780"/>
  <c r="BF780"/>
  <c r="T780"/>
  <c r="R780"/>
  <c r="P780"/>
  <c r="BI775"/>
  <c r="BH775"/>
  <c r="BG775"/>
  <c r="BF775"/>
  <c r="T775"/>
  <c r="R775"/>
  <c r="P775"/>
  <c r="BI774"/>
  <c r="BH774"/>
  <c r="BG774"/>
  <c r="BF774"/>
  <c r="T774"/>
  <c r="R774"/>
  <c r="P774"/>
  <c r="BI773"/>
  <c r="BH773"/>
  <c r="BG773"/>
  <c r="BF773"/>
  <c r="T773"/>
  <c r="R773"/>
  <c r="P773"/>
  <c r="BI769"/>
  <c r="BH769"/>
  <c r="BG769"/>
  <c r="BF769"/>
  <c r="T769"/>
  <c r="R769"/>
  <c r="P769"/>
  <c r="BI765"/>
  <c r="BH765"/>
  <c r="BG765"/>
  <c r="BF765"/>
  <c r="T765"/>
  <c r="R765"/>
  <c r="P765"/>
  <c r="BI755"/>
  <c r="BH755"/>
  <c r="BG755"/>
  <c r="BF755"/>
  <c r="T755"/>
  <c r="R755"/>
  <c r="P755"/>
  <c r="BI752"/>
  <c r="BH752"/>
  <c r="BG752"/>
  <c r="BF752"/>
  <c r="T752"/>
  <c r="R752"/>
  <c r="P752"/>
  <c r="BI748"/>
  <c r="BH748"/>
  <c r="BG748"/>
  <c r="BF748"/>
  <c r="T748"/>
  <c r="R748"/>
  <c r="P748"/>
  <c r="BI741"/>
  <c r="BH741"/>
  <c r="BG741"/>
  <c r="BF741"/>
  <c r="T741"/>
  <c r="R741"/>
  <c r="P741"/>
  <c r="BI737"/>
  <c r="BH737"/>
  <c r="BG737"/>
  <c r="BF737"/>
  <c r="T737"/>
  <c r="R737"/>
  <c r="P737"/>
  <c r="BI727"/>
  <c r="BH727"/>
  <c r="BG727"/>
  <c r="BF727"/>
  <c r="T727"/>
  <c r="R727"/>
  <c r="P727"/>
  <c r="BI725"/>
  <c r="BH725"/>
  <c r="BG725"/>
  <c r="BF725"/>
  <c r="T725"/>
  <c r="R725"/>
  <c r="P725"/>
  <c r="BI710"/>
  <c r="BH710"/>
  <c r="BG710"/>
  <c r="BF710"/>
  <c r="T710"/>
  <c r="R710"/>
  <c r="P710"/>
  <c r="BI707"/>
  <c r="BH707"/>
  <c r="BG707"/>
  <c r="BF707"/>
  <c r="T707"/>
  <c r="R707"/>
  <c r="P707"/>
  <c r="BI705"/>
  <c r="BH705"/>
  <c r="BG705"/>
  <c r="BF705"/>
  <c r="T705"/>
  <c r="R705"/>
  <c r="P705"/>
  <c r="BI702"/>
  <c r="BH702"/>
  <c r="BG702"/>
  <c r="BF702"/>
  <c r="T702"/>
  <c r="R702"/>
  <c r="P702"/>
  <c r="BI699"/>
  <c r="BH699"/>
  <c r="BG699"/>
  <c r="BF699"/>
  <c r="T699"/>
  <c r="R699"/>
  <c r="P699"/>
  <c r="BI696"/>
  <c r="BH696"/>
  <c r="BG696"/>
  <c r="BF696"/>
  <c r="T696"/>
  <c r="R696"/>
  <c r="P696"/>
  <c r="BI693"/>
  <c r="BH693"/>
  <c r="BG693"/>
  <c r="BF693"/>
  <c r="T693"/>
  <c r="R693"/>
  <c r="P693"/>
  <c r="BI690"/>
  <c r="BH690"/>
  <c r="BG690"/>
  <c r="BF690"/>
  <c r="T690"/>
  <c r="R690"/>
  <c r="P690"/>
  <c r="BI687"/>
  <c r="BH687"/>
  <c r="BG687"/>
  <c r="BF687"/>
  <c r="T687"/>
  <c r="R687"/>
  <c r="P687"/>
  <c r="BI682"/>
  <c r="BH682"/>
  <c r="BG682"/>
  <c r="BF682"/>
  <c r="T682"/>
  <c r="T681"/>
  <c r="R682"/>
  <c r="R681"/>
  <c r="P682"/>
  <c r="P681"/>
  <c r="BI680"/>
  <c r="BH680"/>
  <c r="BG680"/>
  <c r="BF680"/>
  <c r="T680"/>
  <c r="T679"/>
  <c r="R680"/>
  <c r="R679"/>
  <c r="P680"/>
  <c r="P679"/>
  <c r="BI676"/>
  <c r="BH676"/>
  <c r="BG676"/>
  <c r="BF676"/>
  <c r="T676"/>
  <c r="R676"/>
  <c r="P676"/>
  <c r="BI675"/>
  <c r="BH675"/>
  <c r="BG675"/>
  <c r="BF675"/>
  <c r="T675"/>
  <c r="R675"/>
  <c r="P675"/>
  <c r="BI667"/>
  <c r="BH667"/>
  <c r="BG667"/>
  <c r="BF667"/>
  <c r="T667"/>
  <c r="R667"/>
  <c r="P667"/>
  <c r="BI659"/>
  <c r="BH659"/>
  <c r="BG659"/>
  <c r="BF659"/>
  <c r="T659"/>
  <c r="R659"/>
  <c r="P659"/>
  <c r="BI657"/>
  <c r="BH657"/>
  <c r="BG657"/>
  <c r="BF657"/>
  <c r="T657"/>
  <c r="R657"/>
  <c r="P657"/>
  <c r="BI652"/>
  <c r="BH652"/>
  <c r="BG652"/>
  <c r="BF652"/>
  <c r="T652"/>
  <c r="R652"/>
  <c r="P652"/>
  <c r="BI648"/>
  <c r="BH648"/>
  <c r="BG648"/>
  <c r="BF648"/>
  <c r="T648"/>
  <c r="R648"/>
  <c r="P648"/>
  <c r="BI644"/>
  <c r="BH644"/>
  <c r="BG644"/>
  <c r="BF644"/>
  <c r="T644"/>
  <c r="R644"/>
  <c r="P644"/>
  <c r="BI639"/>
  <c r="BH639"/>
  <c r="BG639"/>
  <c r="BF639"/>
  <c r="T639"/>
  <c r="R639"/>
  <c r="P639"/>
  <c r="BI632"/>
  <c r="BH632"/>
  <c r="BG632"/>
  <c r="BF632"/>
  <c r="T632"/>
  <c r="R632"/>
  <c r="P632"/>
  <c r="BI629"/>
  <c r="BH629"/>
  <c r="BG629"/>
  <c r="BF629"/>
  <c r="T629"/>
  <c r="R629"/>
  <c r="P629"/>
  <c r="BI624"/>
  <c r="BH624"/>
  <c r="BG624"/>
  <c r="BF624"/>
  <c r="T624"/>
  <c r="R624"/>
  <c r="P624"/>
  <c r="BI620"/>
  <c r="BH620"/>
  <c r="BG620"/>
  <c r="BF620"/>
  <c r="T620"/>
  <c r="R620"/>
  <c r="P620"/>
  <c r="BI615"/>
  <c r="BH615"/>
  <c r="BG615"/>
  <c r="BF615"/>
  <c r="T615"/>
  <c r="R615"/>
  <c r="P615"/>
  <c r="BI607"/>
  <c r="BH607"/>
  <c r="BG607"/>
  <c r="BF607"/>
  <c r="T607"/>
  <c r="R607"/>
  <c r="P607"/>
  <c r="BI602"/>
  <c r="BH602"/>
  <c r="BG602"/>
  <c r="BF602"/>
  <c r="T602"/>
  <c r="R602"/>
  <c r="P602"/>
  <c r="BI598"/>
  <c r="BH598"/>
  <c r="BG598"/>
  <c r="BF598"/>
  <c r="T598"/>
  <c r="R598"/>
  <c r="P598"/>
  <c r="BI593"/>
  <c r="BH593"/>
  <c r="BG593"/>
  <c r="BF593"/>
  <c r="T593"/>
  <c r="R593"/>
  <c r="P593"/>
  <c r="BI588"/>
  <c r="BH588"/>
  <c r="BG588"/>
  <c r="BF588"/>
  <c r="T588"/>
  <c r="R588"/>
  <c r="P588"/>
  <c r="BI583"/>
  <c r="BH583"/>
  <c r="BG583"/>
  <c r="BF583"/>
  <c r="T583"/>
  <c r="R583"/>
  <c r="P583"/>
  <c r="BI578"/>
  <c r="BH578"/>
  <c r="BG578"/>
  <c r="BF578"/>
  <c r="T578"/>
  <c r="R578"/>
  <c r="P578"/>
  <c r="BI574"/>
  <c r="BH574"/>
  <c r="BG574"/>
  <c r="BF574"/>
  <c r="T574"/>
  <c r="R574"/>
  <c r="P574"/>
  <c r="BI570"/>
  <c r="BH570"/>
  <c r="BG570"/>
  <c r="BF570"/>
  <c r="T570"/>
  <c r="R570"/>
  <c r="P570"/>
  <c r="BI565"/>
  <c r="BH565"/>
  <c r="BG565"/>
  <c r="BF565"/>
  <c r="T565"/>
  <c r="R565"/>
  <c r="P565"/>
  <c r="BI562"/>
  <c r="BH562"/>
  <c r="BG562"/>
  <c r="BF562"/>
  <c r="T562"/>
  <c r="R562"/>
  <c r="P562"/>
  <c r="BI555"/>
  <c r="BH555"/>
  <c r="BG555"/>
  <c r="BF555"/>
  <c r="T555"/>
  <c r="R555"/>
  <c r="P555"/>
  <c r="BI552"/>
  <c r="BH552"/>
  <c r="BG552"/>
  <c r="BF552"/>
  <c r="T552"/>
  <c r="R552"/>
  <c r="P552"/>
  <c r="BI549"/>
  <c r="BH549"/>
  <c r="BG549"/>
  <c r="BF549"/>
  <c r="T549"/>
  <c r="R549"/>
  <c r="P549"/>
  <c r="BI546"/>
  <c r="BH546"/>
  <c r="BG546"/>
  <c r="BF546"/>
  <c r="T546"/>
  <c r="R546"/>
  <c r="P546"/>
  <c r="BI540"/>
  <c r="BH540"/>
  <c r="BG540"/>
  <c r="BF540"/>
  <c r="T540"/>
  <c r="R540"/>
  <c r="P540"/>
  <c r="BI536"/>
  <c r="BH536"/>
  <c r="BG536"/>
  <c r="BF536"/>
  <c r="T536"/>
  <c r="R536"/>
  <c r="P536"/>
  <c r="BI532"/>
  <c r="BH532"/>
  <c r="BG532"/>
  <c r="BF532"/>
  <c r="T532"/>
  <c r="R532"/>
  <c r="P532"/>
  <c r="BI526"/>
  <c r="BH526"/>
  <c r="BG526"/>
  <c r="BF526"/>
  <c r="T526"/>
  <c r="R526"/>
  <c r="P526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2"/>
  <c r="BH502"/>
  <c r="BG502"/>
  <c r="BF502"/>
  <c r="T502"/>
  <c r="R502"/>
  <c r="P502"/>
  <c r="BI499"/>
  <c r="BH499"/>
  <c r="BG499"/>
  <c r="BF499"/>
  <c r="T499"/>
  <c r="R499"/>
  <c r="P499"/>
  <c r="BI491"/>
  <c r="BH491"/>
  <c r="BG491"/>
  <c r="BF491"/>
  <c r="T491"/>
  <c r="R491"/>
  <c r="P491"/>
  <c r="BI490"/>
  <c r="BH490"/>
  <c r="BG490"/>
  <c r="BF490"/>
  <c r="T490"/>
  <c r="R490"/>
  <c r="P490"/>
  <c r="BI488"/>
  <c r="BH488"/>
  <c r="BG488"/>
  <c r="BF488"/>
  <c r="T488"/>
  <c r="R488"/>
  <c r="P488"/>
  <c r="BI482"/>
  <c r="BH482"/>
  <c r="BG482"/>
  <c r="BF482"/>
  <c r="T482"/>
  <c r="R482"/>
  <c r="P482"/>
  <c r="BI475"/>
  <c r="BH475"/>
  <c r="BG475"/>
  <c r="BF475"/>
  <c r="T475"/>
  <c r="R475"/>
  <c r="P475"/>
  <c r="BI472"/>
  <c r="BH472"/>
  <c r="BG472"/>
  <c r="BF472"/>
  <c r="T472"/>
  <c r="R472"/>
  <c r="P472"/>
  <c r="BI462"/>
  <c r="BH462"/>
  <c r="BG462"/>
  <c r="BF462"/>
  <c r="T462"/>
  <c r="R462"/>
  <c r="P462"/>
  <c r="BI458"/>
  <c r="BH458"/>
  <c r="BG458"/>
  <c r="BF458"/>
  <c r="T458"/>
  <c r="R458"/>
  <c r="P458"/>
  <c r="BI454"/>
  <c r="BH454"/>
  <c r="BG454"/>
  <c r="BF454"/>
  <c r="T454"/>
  <c r="R454"/>
  <c r="P454"/>
  <c r="BI450"/>
  <c r="BH450"/>
  <c r="BG450"/>
  <c r="BF450"/>
  <c r="T450"/>
  <c r="R450"/>
  <c r="P450"/>
  <c r="BI449"/>
  <c r="BH449"/>
  <c r="BG449"/>
  <c r="BF449"/>
  <c r="T449"/>
  <c r="R449"/>
  <c r="P449"/>
  <c r="BI446"/>
  <c r="BH446"/>
  <c r="BG446"/>
  <c r="BF446"/>
  <c r="T446"/>
  <c r="R446"/>
  <c r="P446"/>
  <c r="BI445"/>
  <c r="BH445"/>
  <c r="BG445"/>
  <c r="BF445"/>
  <c r="T445"/>
  <c r="R445"/>
  <c r="P445"/>
  <c r="BI442"/>
  <c r="BH442"/>
  <c r="BG442"/>
  <c r="BF442"/>
  <c r="T442"/>
  <c r="R442"/>
  <c r="P442"/>
  <c r="BI438"/>
  <c r="BH438"/>
  <c r="BG438"/>
  <c r="BF438"/>
  <c r="T438"/>
  <c r="R438"/>
  <c r="P438"/>
  <c r="BI434"/>
  <c r="BH434"/>
  <c r="BG434"/>
  <c r="BF434"/>
  <c r="T434"/>
  <c r="R434"/>
  <c r="P434"/>
  <c r="BI432"/>
  <c r="BH432"/>
  <c r="BG432"/>
  <c r="BF432"/>
  <c r="T432"/>
  <c r="R432"/>
  <c r="P432"/>
  <c r="BI429"/>
  <c r="BH429"/>
  <c r="BG429"/>
  <c r="BF429"/>
  <c r="T429"/>
  <c r="R429"/>
  <c r="P429"/>
  <c r="BI422"/>
  <c r="BH422"/>
  <c r="BG422"/>
  <c r="BF422"/>
  <c r="T422"/>
  <c r="R422"/>
  <c r="P422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1"/>
  <c r="BH411"/>
  <c r="BG411"/>
  <c r="BF411"/>
  <c r="T411"/>
  <c r="R411"/>
  <c r="P411"/>
  <c r="BI408"/>
  <c r="BH408"/>
  <c r="BG408"/>
  <c r="BF408"/>
  <c r="T408"/>
  <c r="R408"/>
  <c r="P408"/>
  <c r="BI392"/>
  <c r="BH392"/>
  <c r="BG392"/>
  <c r="BF392"/>
  <c r="T392"/>
  <c r="R392"/>
  <c r="P392"/>
  <c r="BI390"/>
  <c r="BH390"/>
  <c r="BG390"/>
  <c r="BF390"/>
  <c r="T390"/>
  <c r="R390"/>
  <c r="P390"/>
  <c r="BI387"/>
  <c r="BH387"/>
  <c r="BG387"/>
  <c r="BF387"/>
  <c r="T387"/>
  <c r="R387"/>
  <c r="P387"/>
  <c r="BI386"/>
  <c r="BH386"/>
  <c r="BG386"/>
  <c r="BF386"/>
  <c r="T386"/>
  <c r="R386"/>
  <c r="P386"/>
  <c r="BI379"/>
  <c r="BH379"/>
  <c r="BG379"/>
  <c r="BF379"/>
  <c r="T379"/>
  <c r="R379"/>
  <c r="P379"/>
  <c r="BI376"/>
  <c r="BH376"/>
  <c r="BG376"/>
  <c r="BF376"/>
  <c r="T376"/>
  <c r="R376"/>
  <c r="P376"/>
  <c r="BI370"/>
  <c r="BH370"/>
  <c r="BG370"/>
  <c r="BF370"/>
  <c r="T370"/>
  <c r="R370"/>
  <c r="P370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8"/>
  <c r="BH348"/>
  <c r="BG348"/>
  <c r="BF348"/>
  <c r="T348"/>
  <c r="R348"/>
  <c r="P348"/>
  <c r="BI343"/>
  <c r="BH343"/>
  <c r="BG343"/>
  <c r="BF343"/>
  <c r="T343"/>
  <c r="R343"/>
  <c r="P343"/>
  <c r="BI340"/>
  <c r="BH340"/>
  <c r="BG340"/>
  <c r="BF340"/>
  <c r="T340"/>
  <c r="R340"/>
  <c r="P340"/>
  <c r="BI333"/>
  <c r="BH333"/>
  <c r="BG333"/>
  <c r="BF333"/>
  <c r="T333"/>
  <c r="R333"/>
  <c r="P333"/>
  <c r="BI330"/>
  <c r="BH330"/>
  <c r="BG330"/>
  <c r="BF330"/>
  <c r="T330"/>
  <c r="R330"/>
  <c r="P330"/>
  <c r="BI317"/>
  <c r="BH317"/>
  <c r="BG317"/>
  <c r="BF317"/>
  <c r="T317"/>
  <c r="R317"/>
  <c r="P317"/>
  <c r="BI316"/>
  <c r="BH316"/>
  <c r="BG316"/>
  <c r="BF316"/>
  <c r="T316"/>
  <c r="R316"/>
  <c r="P316"/>
  <c r="BI300"/>
  <c r="BH300"/>
  <c r="BG300"/>
  <c r="BF300"/>
  <c r="T300"/>
  <c r="R300"/>
  <c r="P300"/>
  <c r="BI295"/>
  <c r="BH295"/>
  <c r="BG295"/>
  <c r="BF295"/>
  <c r="T295"/>
  <c r="R295"/>
  <c r="P295"/>
  <c r="BI290"/>
  <c r="BH290"/>
  <c r="BG290"/>
  <c r="BF290"/>
  <c r="T290"/>
  <c r="R290"/>
  <c r="P290"/>
  <c r="BI286"/>
  <c r="BH286"/>
  <c r="BG286"/>
  <c r="BF286"/>
  <c r="T286"/>
  <c r="R286"/>
  <c r="P286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61"/>
  <c r="BH261"/>
  <c r="BG261"/>
  <c r="BF261"/>
  <c r="T261"/>
  <c r="R261"/>
  <c r="P261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4"/>
  <c r="BH194"/>
  <c r="BG194"/>
  <c r="BF194"/>
  <c r="T194"/>
  <c r="R194"/>
  <c r="P194"/>
  <c r="BI185"/>
  <c r="BH185"/>
  <c r="BG185"/>
  <c r="BF185"/>
  <c r="T185"/>
  <c r="R185"/>
  <c r="P185"/>
  <c r="BI176"/>
  <c r="BH176"/>
  <c r="BG176"/>
  <c r="BF176"/>
  <c r="T176"/>
  <c r="R176"/>
  <c r="P176"/>
  <c r="BI173"/>
  <c r="BH173"/>
  <c r="BG173"/>
  <c r="BF173"/>
  <c r="T173"/>
  <c r="R173"/>
  <c r="P173"/>
  <c r="BI167"/>
  <c r="BH167"/>
  <c r="BG167"/>
  <c r="BF167"/>
  <c r="T167"/>
  <c r="R167"/>
  <c r="P167"/>
  <c r="BI163"/>
  <c r="BH163"/>
  <c r="BG163"/>
  <c r="BF163"/>
  <c r="T163"/>
  <c r="R163"/>
  <c r="P163"/>
  <c r="BI158"/>
  <c r="BH158"/>
  <c r="BG158"/>
  <c r="BF158"/>
  <c r="T158"/>
  <c r="R158"/>
  <c r="P158"/>
  <c r="J152"/>
  <c r="J151"/>
  <c r="F151"/>
  <c r="F149"/>
  <c r="E147"/>
  <c r="J94"/>
  <c r="J93"/>
  <c r="F93"/>
  <c r="F91"/>
  <c r="E89"/>
  <c r="J20"/>
  <c r="E20"/>
  <c r="F94"/>
  <c r="J19"/>
  <c r="J14"/>
  <c r="J91"/>
  <c r="E7"/>
  <c r="E143"/>
  <c i="1" r="L90"/>
  <c r="AM90"/>
  <c r="AM89"/>
  <c r="L89"/>
  <c r="AM87"/>
  <c r="L87"/>
  <c r="L85"/>
  <c r="L84"/>
  <c i="2" r="J1401"/>
  <c r="BK1383"/>
  <c r="J1348"/>
  <c r="J1305"/>
  <c r="J1270"/>
  <c r="BK1246"/>
  <c r="BK1227"/>
  <c r="J1185"/>
  <c r="J1160"/>
  <c r="BK1124"/>
  <c r="BK1100"/>
  <c r="J1057"/>
  <c r="J1030"/>
  <c r="J972"/>
  <c r="BK925"/>
  <c r="J912"/>
  <c r="BK896"/>
  <c r="BK849"/>
  <c r="J827"/>
  <c r="BK775"/>
  <c r="J752"/>
  <c r="BK699"/>
  <c r="J680"/>
  <c r="BK659"/>
  <c r="BK639"/>
  <c r="BK620"/>
  <c r="BK574"/>
  <c r="BK491"/>
  <c r="J454"/>
  <c r="J445"/>
  <c r="BK417"/>
  <c r="J392"/>
  <c r="BK355"/>
  <c r="J300"/>
  <c r="J273"/>
  <c r="BK239"/>
  <c r="BK207"/>
  <c r="BK176"/>
  <c r="J1411"/>
  <c r="J1387"/>
  <c r="J1371"/>
  <c r="J1357"/>
  <c r="J1341"/>
  <c r="BK1321"/>
  <c r="J1259"/>
  <c r="BK1200"/>
  <c r="BK1169"/>
  <c r="BK1162"/>
  <c r="J1142"/>
  <c r="J1105"/>
  <c r="BK1057"/>
  <c r="J1019"/>
  <c r="BK981"/>
  <c r="BK951"/>
  <c r="BK916"/>
  <c r="J869"/>
  <c r="BK827"/>
  <c r="J748"/>
  <c r="BK710"/>
  <c r="J690"/>
  <c r="J675"/>
  <c r="J620"/>
  <c r="J588"/>
  <c r="BK570"/>
  <c r="BK536"/>
  <c r="J508"/>
  <c r="J472"/>
  <c r="J434"/>
  <c r="BK420"/>
  <c r="J390"/>
  <c r="BK343"/>
  <c r="J286"/>
  <c r="J261"/>
  <c r="BK201"/>
  <c r="BK163"/>
  <c r="BK1372"/>
  <c r="BK1348"/>
  <c r="BK1305"/>
  <c r="BK1257"/>
  <c r="BK1208"/>
  <c r="J1175"/>
  <c r="BK1146"/>
  <c r="J1134"/>
  <c r="BK1071"/>
  <c r="J1049"/>
  <c r="J1027"/>
  <c r="BK990"/>
  <c r="J967"/>
  <c r="BK938"/>
  <c r="J900"/>
  <c r="BK883"/>
  <c r="BK843"/>
  <c r="J809"/>
  <c r="BK790"/>
  <c r="BK773"/>
  <c r="J741"/>
  <c r="J702"/>
  <c r="BK690"/>
  <c r="BK652"/>
  <c r="BK565"/>
  <c r="BK546"/>
  <c r="BK517"/>
  <c r="J462"/>
  <c r="J422"/>
  <c r="BK387"/>
  <c r="BK364"/>
  <c r="J333"/>
  <c r="J290"/>
  <c r="BK273"/>
  <c r="J242"/>
  <c r="J224"/>
  <c r="J207"/>
  <c i="1" r="AS108"/>
  <c i="2" r="J1431"/>
  <c r="J1419"/>
  <c r="BK1393"/>
  <c r="J1364"/>
  <c r="BK1341"/>
  <c r="BK1270"/>
  <c r="J1257"/>
  <c r="BK1237"/>
  <c r="J1208"/>
  <c r="J1200"/>
  <c r="BK1185"/>
  <c r="J1136"/>
  <c r="BK1077"/>
  <c r="J1034"/>
  <c r="J1005"/>
  <c r="BK966"/>
  <c r="J949"/>
  <c r="J889"/>
  <c r="BK840"/>
  <c r="J811"/>
  <c r="BK780"/>
  <c r="BK752"/>
  <c r="J676"/>
  <c r="J629"/>
  <c r="J583"/>
  <c r="J552"/>
  <c r="J517"/>
  <c r="J502"/>
  <c r="J475"/>
  <c r="BK449"/>
  <c r="BK361"/>
  <c r="BK333"/>
  <c r="J276"/>
  <c r="J232"/>
  <c r="BK221"/>
  <c r="J195"/>
  <c r="BK173"/>
  <c i="3" r="J218"/>
  <c r="BK211"/>
  <c r="J192"/>
  <c r="J184"/>
  <c r="J172"/>
  <c r="BK166"/>
  <c r="J156"/>
  <c r="BK139"/>
  <c r="BK223"/>
  <c r="BK213"/>
  <c r="BK201"/>
  <c r="J196"/>
  <c r="BK189"/>
  <c r="J183"/>
  <c r="BK170"/>
  <c r="BK162"/>
  <c r="BK156"/>
  <c r="J144"/>
  <c r="J134"/>
  <c r="BK218"/>
  <c r="J211"/>
  <c r="BK202"/>
  <c r="BK195"/>
  <c r="J189"/>
  <c r="BK184"/>
  <c r="J170"/>
  <c r="BK153"/>
  <c r="BK132"/>
  <c i="4" r="BK285"/>
  <c r="BK280"/>
  <c r="BK275"/>
  <c r="BK254"/>
  <c r="BK244"/>
  <c r="J239"/>
  <c r="J234"/>
  <c r="J227"/>
  <c r="BK222"/>
  <c r="J208"/>
  <c r="J198"/>
  <c r="J187"/>
  <c r="J178"/>
  <c r="J170"/>
  <c r="J164"/>
  <c r="J152"/>
  <c r="J144"/>
  <c r="J138"/>
  <c r="J133"/>
  <c r="BK129"/>
  <c r="J280"/>
  <c r="J274"/>
  <c r="BK261"/>
  <c r="BK253"/>
  <c r="J244"/>
  <c r="BK237"/>
  <c r="J230"/>
  <c r="J219"/>
  <c r="J200"/>
  <c r="BK192"/>
  <c r="BK179"/>
  <c r="J165"/>
  <c r="BK157"/>
  <c r="BK147"/>
  <c r="BK137"/>
  <c r="J284"/>
  <c r="BK274"/>
  <c r="BK262"/>
  <c r="J254"/>
  <c r="J252"/>
  <c r="BK238"/>
  <c r="J231"/>
  <c r="BK223"/>
  <c r="BK212"/>
  <c r="J193"/>
  <c r="BK180"/>
  <c r="J177"/>
  <c i="5" r="BK210"/>
  <c r="J196"/>
  <c r="BK187"/>
  <c r="J169"/>
  <c r="J157"/>
  <c r="J147"/>
  <c r="BK223"/>
  <c r="J209"/>
  <c r="J198"/>
  <c r="J185"/>
  <c r="BK171"/>
  <c r="J160"/>
  <c r="BK147"/>
  <c r="BK220"/>
  <c r="J211"/>
  <c r="J191"/>
  <c r="J175"/>
  <c r="BK167"/>
  <c r="BK163"/>
  <c r="BK227"/>
  <c r="BK214"/>
  <c r="BK196"/>
  <c r="BK192"/>
  <c r="J184"/>
  <c r="J162"/>
  <c r="J148"/>
  <c i="6" r="BK252"/>
  <c r="J241"/>
  <c r="BK236"/>
  <c r="BK228"/>
  <c r="BK224"/>
  <c r="BK219"/>
  <c r="J208"/>
  <c r="BK194"/>
  <c r="BK189"/>
  <c r="J181"/>
  <c r="BK158"/>
  <c r="BK145"/>
  <c r="BK133"/>
  <c r="BK249"/>
  <c r="J232"/>
  <c r="BK225"/>
  <c r="BK220"/>
  <c r="BK213"/>
  <c r="J207"/>
  <c r="J189"/>
  <c r="J182"/>
  <c r="J177"/>
  <c r="J174"/>
  <c r="BK167"/>
  <c r="BK160"/>
  <c r="BK142"/>
  <c r="J135"/>
  <c r="BK130"/>
  <c r="J251"/>
  <c r="BK246"/>
  <c r="BK240"/>
  <c r="BK235"/>
  <c r="J217"/>
  <c r="J209"/>
  <c r="J202"/>
  <c r="BK198"/>
  <c r="J196"/>
  <c r="BK180"/>
  <c r="J175"/>
  <c r="BK164"/>
  <c r="J154"/>
  <c r="J134"/>
  <c r="BK264"/>
  <c r="J256"/>
  <c r="J246"/>
  <c r="J237"/>
  <c r="BK212"/>
  <c r="J206"/>
  <c r="BK201"/>
  <c r="J194"/>
  <c r="J187"/>
  <c r="BK182"/>
  <c r="J172"/>
  <c r="J164"/>
  <c r="J158"/>
  <c r="BK140"/>
  <c i="7" r="J244"/>
  <c r="BK233"/>
  <c r="BK211"/>
  <c r="BK205"/>
  <c r="J197"/>
  <c r="BK182"/>
  <c r="BK176"/>
  <c r="J169"/>
  <c r="BK163"/>
  <c r="BK158"/>
  <c r="BK147"/>
  <c r="J140"/>
  <c r="J243"/>
  <c r="J239"/>
  <c r="BK220"/>
  <c r="J203"/>
  <c r="BK198"/>
  <c r="BK183"/>
  <c r="J170"/>
  <c r="J164"/>
  <c r="BK149"/>
  <c r="BK243"/>
  <c r="BK235"/>
  <c r="J226"/>
  <c r="J214"/>
  <c r="J208"/>
  <c r="BK201"/>
  <c r="J191"/>
  <c r="J186"/>
  <c r="J180"/>
  <c r="BK173"/>
  <c r="J167"/>
  <c r="BK156"/>
  <c r="BK150"/>
  <c r="J143"/>
  <c r="BK132"/>
  <c r="BK238"/>
  <c r="BK232"/>
  <c r="BK225"/>
  <c r="J217"/>
  <c r="BK209"/>
  <c r="BK200"/>
  <c r="J193"/>
  <c r="J187"/>
  <c r="J183"/>
  <c r="BK175"/>
  <c r="BK159"/>
  <c r="J153"/>
  <c r="BK144"/>
  <c r="BK137"/>
  <c i="8" r="BK133"/>
  <c r="J125"/>
  <c r="BK129"/>
  <c r="J132"/>
  <c r="BK134"/>
  <c i="9" r="J214"/>
  <c r="BK195"/>
  <c r="J163"/>
  <c r="J141"/>
  <c r="J217"/>
  <c r="J207"/>
  <c r="BK181"/>
  <c r="BK163"/>
  <c r="J199"/>
  <c r="BK184"/>
  <c r="J158"/>
  <c r="BK217"/>
  <c r="BK199"/>
  <c r="J189"/>
  <c r="J168"/>
  <c i="10" r="J136"/>
  <c r="J143"/>
  <c r="J140"/>
  <c r="BK144"/>
  <c r="J132"/>
  <c r="J146"/>
  <c i="11" r="BK169"/>
  <c r="J159"/>
  <c r="J149"/>
  <c r="BK137"/>
  <c r="J164"/>
  <c r="J156"/>
  <c r="J151"/>
  <c r="BK143"/>
  <c r="J132"/>
  <c r="J176"/>
  <c r="BK172"/>
  <c r="J165"/>
  <c r="BK161"/>
  <c r="BK151"/>
  <c r="BK139"/>
  <c r="J131"/>
  <c r="BK176"/>
  <c r="J170"/>
  <c r="BK163"/>
  <c r="BK157"/>
  <c r="BK146"/>
  <c r="J134"/>
  <c i="12" r="BK123"/>
  <c i="13" r="BK226"/>
  <c r="J210"/>
  <c r="J189"/>
  <c r="BK165"/>
  <c r="BK256"/>
  <c r="J238"/>
  <c r="J222"/>
  <c r="BK204"/>
  <c r="J190"/>
  <c r="J169"/>
  <c r="BK139"/>
  <c r="J231"/>
  <c r="J213"/>
  <c r="J176"/>
  <c r="BK147"/>
  <c r="J253"/>
  <c r="BK223"/>
  <c r="BK180"/>
  <c r="J139"/>
  <c i="14" r="J168"/>
  <c r="BK161"/>
  <c r="BK148"/>
  <c r="J173"/>
  <c r="J162"/>
  <c r="J144"/>
  <c r="J163"/>
  <c r="J145"/>
  <c r="J133"/>
  <c r="J169"/>
  <c r="BK152"/>
  <c r="BK131"/>
  <c i="15" r="J167"/>
  <c r="J156"/>
  <c r="BK152"/>
  <c r="BK146"/>
  <c r="BK140"/>
  <c r="BK132"/>
  <c r="BK171"/>
  <c r="J163"/>
  <c r="J153"/>
  <c r="J140"/>
  <c r="BK131"/>
  <c r="J177"/>
  <c r="BK161"/>
  <c r="BK153"/>
  <c r="BK138"/>
  <c r="J175"/>
  <c r="BK168"/>
  <c r="J159"/>
  <c r="J145"/>
  <c r="J135"/>
  <c i="16" r="BK197"/>
  <c r="J191"/>
  <c r="J186"/>
  <c r="BK180"/>
  <c r="BK165"/>
  <c r="J160"/>
  <c r="BK151"/>
  <c r="J144"/>
  <c r="J140"/>
  <c r="BK133"/>
  <c r="BK130"/>
  <c r="J192"/>
  <c r="BK186"/>
  <c r="J180"/>
  <c r="BK175"/>
  <c r="J165"/>
  <c r="J158"/>
  <c r="J152"/>
  <c r="J146"/>
  <c r="BK137"/>
  <c r="BK198"/>
  <c r="J194"/>
  <c r="J175"/>
  <c r="J168"/>
  <c r="J156"/>
  <c r="BK150"/>
  <c r="BK141"/>
  <c r="J172"/>
  <c r="BK167"/>
  <c r="J159"/>
  <c r="BK139"/>
  <c r="BK131"/>
  <c i="17" r="BK125"/>
  <c i="2" r="J1407"/>
  <c r="BK1367"/>
  <c r="J1344"/>
  <c r="J1283"/>
  <c r="BK1265"/>
  <c r="J1238"/>
  <c r="J1212"/>
  <c r="BK1168"/>
  <c r="J1138"/>
  <c r="BK1105"/>
  <c r="BK1059"/>
  <c r="BK1039"/>
  <c r="J1003"/>
  <c r="BK932"/>
  <c r="J919"/>
  <c r="BK905"/>
  <c r="BK853"/>
  <c r="BK829"/>
  <c r="BK803"/>
  <c r="J765"/>
  <c r="J725"/>
  <c r="J687"/>
  <c r="BK675"/>
  <c r="BK648"/>
  <c r="BK629"/>
  <c r="J598"/>
  <c r="J532"/>
  <c r="BK490"/>
  <c r="BK458"/>
  <c r="J446"/>
  <c r="J429"/>
  <c r="BK408"/>
  <c r="J364"/>
  <c r="J343"/>
  <c r="J278"/>
  <c r="BK242"/>
  <c r="BK218"/>
  <c r="J194"/>
  <c r="J1423"/>
  <c r="J1415"/>
  <c r="J1394"/>
  <c r="BK1375"/>
  <c r="J1353"/>
  <c r="BK1331"/>
  <c r="J1317"/>
  <c r="J1261"/>
  <c r="J1227"/>
  <c r="J1197"/>
  <c r="J1168"/>
  <c r="BK1153"/>
  <c r="BK1109"/>
  <c r="J1082"/>
  <c r="BK1030"/>
  <c r="BK1003"/>
  <c r="J966"/>
  <c r="BK912"/>
  <c r="BK872"/>
  <c r="BK845"/>
  <c r="BK793"/>
  <c r="J737"/>
  <c r="J705"/>
  <c r="J639"/>
  <c r="J602"/>
  <c r="J574"/>
  <c r="BK552"/>
  <c r="J526"/>
  <c r="J490"/>
  <c r="BK454"/>
  <c r="J432"/>
  <c r="J417"/>
  <c r="BK379"/>
  <c r="BK317"/>
  <c r="BK276"/>
  <c r="BK229"/>
  <c r="J173"/>
  <c r="BK1407"/>
  <c r="J1375"/>
  <c r="J1367"/>
  <c r="J1331"/>
  <c r="BK1274"/>
  <c r="J1216"/>
  <c r="J1183"/>
  <c r="BK1150"/>
  <c r="BK1136"/>
  <c r="BK1082"/>
  <c r="BK1067"/>
  <c r="BK1042"/>
  <c r="BK998"/>
  <c r="BK976"/>
  <c r="J962"/>
  <c r="BK908"/>
  <c r="J894"/>
  <c r="J845"/>
  <c r="BK818"/>
  <c r="J803"/>
  <c r="J774"/>
  <c r="J710"/>
  <c r="J699"/>
  <c r="BK687"/>
  <c r="BK632"/>
  <c r="BK598"/>
  <c r="J536"/>
  <c r="J491"/>
  <c r="BK445"/>
  <c r="BK392"/>
  <c r="J379"/>
  <c r="J358"/>
  <c r="BK330"/>
  <c r="BK286"/>
  <c r="BK272"/>
  <c r="J236"/>
  <c r="BK223"/>
  <c r="J204"/>
  <c r="BK1447"/>
  <c r="J1443"/>
  <c r="BK1435"/>
  <c r="BK1431"/>
  <c r="BK1423"/>
  <c r="J1398"/>
  <c r="BK1361"/>
  <c r="BK1325"/>
  <c r="J1265"/>
  <c r="BK1248"/>
  <c r="J1220"/>
  <c r="J1206"/>
  <c r="J1195"/>
  <c r="J1146"/>
  <c r="J1124"/>
  <c r="BK1065"/>
  <c r="J1022"/>
  <c r="J990"/>
  <c r="J963"/>
  <c r="BK946"/>
  <c r="BK869"/>
  <c r="J829"/>
  <c r="J790"/>
  <c r="J755"/>
  <c r="J727"/>
  <c r="BK657"/>
  <c r="BK588"/>
  <c r="J565"/>
  <c r="BK520"/>
  <c r="BK508"/>
  <c r="J482"/>
  <c r="BK446"/>
  <c r="J411"/>
  <c r="J355"/>
  <c r="BK300"/>
  <c r="BK261"/>
  <c r="BK224"/>
  <c r="J218"/>
  <c r="BK194"/>
  <c r="J163"/>
  <c i="3" r="BK221"/>
  <c r="J213"/>
  <c r="BK204"/>
  <c r="BK198"/>
  <c r="BK188"/>
  <c r="BK179"/>
  <c r="BK169"/>
  <c r="BK164"/>
  <c r="BK150"/>
  <c r="J137"/>
  <c r="BK216"/>
  <c r="J202"/>
  <c r="J197"/>
  <c r="J190"/>
  <c r="J181"/>
  <c r="J169"/>
  <c r="J164"/>
  <c r="BK158"/>
  <c r="J148"/>
  <c r="BK137"/>
  <c r="BK133"/>
  <c r="J217"/>
  <c r="J210"/>
  <c r="J199"/>
  <c r="BK192"/>
  <c r="BK187"/>
  <c r="J174"/>
  <c r="J162"/>
  <c r="J150"/>
  <c r="J139"/>
  <c i="4" r="BK286"/>
  <c r="BK282"/>
  <c r="J276"/>
  <c r="BK266"/>
  <c r="J247"/>
  <c r="J241"/>
  <c r="J238"/>
  <c r="J233"/>
  <c r="BK228"/>
  <c r="J223"/>
  <c r="BK207"/>
  <c r="J194"/>
  <c r="BK191"/>
  <c r="J180"/>
  <c r="J171"/>
  <c r="BK158"/>
  <c r="J147"/>
  <c r="BK142"/>
  <c r="BK134"/>
  <c r="J131"/>
  <c r="J286"/>
  <c r="BK281"/>
  <c r="BK276"/>
  <c r="J267"/>
  <c r="J255"/>
  <c r="BK247"/>
  <c r="BK241"/>
  <c r="J235"/>
  <c r="J228"/>
  <c r="J213"/>
  <c r="BK203"/>
  <c r="BK194"/>
  <c r="J186"/>
  <c r="BK177"/>
  <c r="BK163"/>
  <c r="BK153"/>
  <c r="J143"/>
  <c r="J287"/>
  <c r="J278"/>
  <c r="J266"/>
  <c r="BK260"/>
  <c r="J253"/>
  <c r="BK245"/>
  <c r="BK233"/>
  <c r="BK229"/>
  <c r="J216"/>
  <c r="J203"/>
  <c r="BK187"/>
  <c r="BK166"/>
  <c r="BK164"/>
  <c r="BK159"/>
  <c r="J157"/>
  <c r="J156"/>
  <c r="J153"/>
  <c r="BK152"/>
  <c r="J151"/>
  <c r="BK148"/>
  <c r="J146"/>
  <c r="BK145"/>
  <c r="BK143"/>
  <c r="J142"/>
  <c r="J139"/>
  <c r="J137"/>
  <c r="J136"/>
  <c r="J135"/>
  <c r="J134"/>
  <c r="BK133"/>
  <c r="BK132"/>
  <c r="BK131"/>
  <c r="BK130"/>
  <c r="J129"/>
  <c r="J128"/>
  <c i="5" r="J226"/>
  <c r="J223"/>
  <c r="BK219"/>
  <c r="J213"/>
  <c r="BK204"/>
  <c r="J193"/>
  <c r="J177"/>
  <c r="J165"/>
  <c r="J149"/>
  <c r="BK225"/>
  <c r="J204"/>
  <c r="J192"/>
  <c r="BK180"/>
  <c r="BK164"/>
  <c r="J154"/>
  <c r="BK140"/>
  <c r="J219"/>
  <c r="BK198"/>
  <c r="BK184"/>
  <c r="J173"/>
  <c r="J166"/>
  <c r="J143"/>
  <c r="BK218"/>
  <c r="J205"/>
  <c r="BK194"/>
  <c r="BK185"/>
  <c r="BK166"/>
  <c r="BK149"/>
  <c i="6" r="J262"/>
  <c r="BK256"/>
  <c r="J239"/>
  <c r="J235"/>
  <c r="J227"/>
  <c r="BK221"/>
  <c r="BK217"/>
  <c r="J204"/>
  <c r="J193"/>
  <c r="BK187"/>
  <c r="BK172"/>
  <c r="BK154"/>
  <c r="J144"/>
  <c r="BK132"/>
  <c r="BK233"/>
  <c r="BK227"/>
  <c r="BK223"/>
  <c r="BK218"/>
  <c r="J211"/>
  <c r="BK205"/>
  <c r="J185"/>
  <c r="BK181"/>
  <c r="BK175"/>
  <c r="BK169"/>
  <c r="J161"/>
  <c r="BK151"/>
  <c r="J139"/>
  <c r="BK134"/>
  <c r="BK259"/>
  <c r="BK248"/>
  <c r="J244"/>
  <c r="J238"/>
  <c r="BK222"/>
  <c r="J210"/>
  <c r="BK207"/>
  <c r="BK200"/>
  <c r="BK192"/>
  <c r="J179"/>
  <c r="BK174"/>
  <c r="BK166"/>
  <c r="J151"/>
  <c r="J137"/>
  <c r="J265"/>
  <c r="J257"/>
  <c r="BK251"/>
  <c r="BK244"/>
  <c r="J214"/>
  <c r="BK209"/>
  <c r="BK202"/>
  <c r="BK196"/>
  <c r="J192"/>
  <c r="BK185"/>
  <c r="J180"/>
  <c r="J167"/>
  <c r="J160"/>
  <c r="BK144"/>
  <c r="J130"/>
  <c i="7" r="J240"/>
  <c r="J232"/>
  <c r="BK210"/>
  <c r="J202"/>
  <c r="BK194"/>
  <c r="BK178"/>
  <c r="J172"/>
  <c r="J168"/>
  <c r="BK162"/>
  <c r="BK155"/>
  <c r="J146"/>
  <c r="J139"/>
  <c r="BK242"/>
  <c r="J238"/>
  <c r="BK217"/>
  <c r="J213"/>
  <c r="J201"/>
  <c r="BK191"/>
  <c r="BK177"/>
  <c r="BK167"/>
  <c r="BK157"/>
  <c r="J134"/>
  <c r="J236"/>
  <c r="J228"/>
  <c r="J216"/>
  <c r="J209"/>
  <c r="J200"/>
  <c r="BK192"/>
  <c r="J185"/>
  <c r="J175"/>
  <c r="J171"/>
  <c r="BK166"/>
  <c r="BK153"/>
  <c r="J149"/>
  <c r="J138"/>
  <c r="J242"/>
  <c r="BK236"/>
  <c r="BK226"/>
  <c r="J222"/>
  <c r="J211"/>
  <c r="BK207"/>
  <c r="BK197"/>
  <c r="BK190"/>
  <c r="BK184"/>
  <c r="J179"/>
  <c r="J166"/>
  <c r="J155"/>
  <c r="BK146"/>
  <c r="BK138"/>
  <c i="8" r="J134"/>
  <c r="J129"/>
  <c r="J130"/>
  <c r="BK125"/>
  <c r="BK126"/>
  <c r="BK123"/>
  <c i="9" r="J202"/>
  <c r="J181"/>
  <c r="BK151"/>
  <c r="BK178"/>
  <c r="J151"/>
  <c r="BK210"/>
  <c r="J192"/>
  <c r="BK171"/>
  <c i="10" r="J147"/>
  <c r="J144"/>
  <c r="J138"/>
  <c r="J142"/>
  <c r="BK129"/>
  <c r="BK143"/>
  <c i="11" r="BK167"/>
  <c r="BK154"/>
  <c r="BK148"/>
  <c r="BK134"/>
  <c r="J162"/>
  <c r="BK155"/>
  <c r="J150"/>
  <c r="J137"/>
  <c r="BK131"/>
  <c r="J175"/>
  <c r="J168"/>
  <c r="J163"/>
  <c r="BK159"/>
  <c r="J146"/>
  <c r="J133"/>
  <c r="BK129"/>
  <c r="J173"/>
  <c r="J169"/>
  <c r="J161"/>
  <c r="BK156"/>
  <c r="BK142"/>
  <c r="J130"/>
  <c i="12" r="J123"/>
  <c i="13" r="BK222"/>
  <c r="BK190"/>
  <c r="BK169"/>
  <c r="BK259"/>
  <c r="J244"/>
  <c r="BK219"/>
  <c r="BK207"/>
  <c r="BK184"/>
  <c r="BK151"/>
  <c r="BK244"/>
  <c r="BK216"/>
  <c r="BK189"/>
  <c r="BK155"/>
  <c r="J247"/>
  <c r="BK213"/>
  <c r="J143"/>
  <c i="14" r="BK170"/>
  <c r="J166"/>
  <c r="J154"/>
  <c r="BK138"/>
  <c r="BK168"/>
  <c r="J161"/>
  <c r="BK169"/>
  <c r="BK162"/>
  <c r="J152"/>
  <c r="J141"/>
  <c r="BK173"/>
  <c r="BK163"/>
  <c r="BK144"/>
  <c r="BK135"/>
  <c i="15" r="J168"/>
  <c r="BK157"/>
  <c r="J151"/>
  <c r="BK145"/>
  <c r="J139"/>
  <c r="J128"/>
  <c r="BK167"/>
  <c r="J160"/>
  <c r="BK154"/>
  <c r="BK139"/>
  <c r="J129"/>
  <c r="J169"/>
  <c r="BK162"/>
  <c r="BK151"/>
  <c r="BK135"/>
  <c r="J171"/>
  <c r="J161"/>
  <c r="J155"/>
  <c r="BK143"/>
  <c r="J134"/>
  <c i="16" r="BK194"/>
  <c r="BK189"/>
  <c r="BK183"/>
  <c r="J179"/>
  <c r="BK173"/>
  <c r="BK162"/>
  <c r="BK157"/>
  <c r="J147"/>
  <c r="J142"/>
  <c r="J137"/>
  <c r="J131"/>
  <c r="J195"/>
  <c r="J188"/>
  <c r="J183"/>
  <c r="J178"/>
  <c r="J167"/>
  <c r="BK159"/>
  <c r="BK154"/>
  <c r="J149"/>
  <c r="BK142"/>
  <c r="J136"/>
  <c r="J197"/>
  <c r="J193"/>
  <c r="BK172"/>
  <c r="J166"/>
  <c r="BK152"/>
  <c r="J148"/>
  <c r="J133"/>
  <c r="BK170"/>
  <c r="J161"/>
  <c r="BK144"/>
  <c r="J135"/>
  <c r="BK129"/>
  <c i="17" r="J123"/>
  <c i="2" r="BK1394"/>
  <c r="BK1364"/>
  <c r="J1338"/>
  <c r="BK1279"/>
  <c r="BK1263"/>
  <c r="BK1229"/>
  <c r="BK1194"/>
  <c r="J1162"/>
  <c r="BK1129"/>
  <c r="J1071"/>
  <c r="BK1053"/>
  <c r="BK1019"/>
  <c r="J946"/>
  <c r="J923"/>
  <c r="J908"/>
  <c r="BK886"/>
  <c r="J843"/>
  <c r="BK814"/>
  <c r="J793"/>
  <c r="BK755"/>
  <c r="BK702"/>
  <c r="BK682"/>
  <c r="J667"/>
  <c r="J644"/>
  <c r="J624"/>
  <c r="BK555"/>
  <c r="BK502"/>
  <c r="BK462"/>
  <c r="J449"/>
  <c r="BK434"/>
  <c r="BK411"/>
  <c r="BK370"/>
  <c r="BK290"/>
  <c r="J246"/>
  <c r="BK236"/>
  <c r="J210"/>
  <c r="BK185"/>
  <c r="BK1419"/>
  <c r="BK1398"/>
  <c r="J1383"/>
  <c r="J1361"/>
  <c r="J1349"/>
  <c r="J1325"/>
  <c r="J1312"/>
  <c r="J1246"/>
  <c r="BK1220"/>
  <c r="BK1195"/>
  <c r="J1157"/>
  <c r="BK1114"/>
  <c r="J1100"/>
  <c r="J1042"/>
  <c r="BK1005"/>
  <c r="BK967"/>
  <c r="BK919"/>
  <c r="J883"/>
  <c r="J862"/>
  <c r="J814"/>
  <c r="BK741"/>
  <c r="J707"/>
  <c r="BK680"/>
  <c r="BK624"/>
  <c r="BK607"/>
  <c r="BK578"/>
  <c r="J555"/>
  <c r="BK532"/>
  <c r="BK511"/>
  <c r="BK475"/>
  <c r="J438"/>
  <c r="BK422"/>
  <c r="J387"/>
  <c r="BK348"/>
  <c r="J316"/>
  <c r="J272"/>
  <c r="BK204"/>
  <c r="BK167"/>
  <c r="BK1401"/>
  <c r="BK1371"/>
  <c r="BK1335"/>
  <c r="J1279"/>
  <c r="J1237"/>
  <c r="BK1205"/>
  <c r="J1169"/>
  <c r="BK1138"/>
  <c r="J1077"/>
  <c r="J1065"/>
  <c r="J1039"/>
  <c r="BK1014"/>
  <c r="BK972"/>
  <c r="J932"/>
  <c r="J905"/>
  <c r="BK862"/>
  <c r="BK838"/>
  <c r="J806"/>
  <c r="J780"/>
  <c r="BK769"/>
  <c r="BK707"/>
  <c r="BK696"/>
  <c r="J659"/>
  <c r="J607"/>
  <c r="BK562"/>
  <c r="J540"/>
  <c r="J514"/>
  <c r="J458"/>
  <c r="J420"/>
  <c r="J386"/>
  <c r="J361"/>
  <c r="J340"/>
  <c r="BK295"/>
  <c r="BK278"/>
  <c r="BK246"/>
  <c r="BK232"/>
  <c r="J201"/>
  <c r="BK1451"/>
  <c r="J1447"/>
  <c r="BK1439"/>
  <c r="J1435"/>
  <c r="J1427"/>
  <c r="BK1411"/>
  <c r="J1372"/>
  <c r="BK1344"/>
  <c r="BK1317"/>
  <c r="J1263"/>
  <c r="J1245"/>
  <c r="BK1216"/>
  <c r="J1202"/>
  <c r="J1194"/>
  <c r="BK1183"/>
  <c r="BK1134"/>
  <c r="J1114"/>
  <c r="J1059"/>
  <c r="BK1011"/>
  <c r="J951"/>
  <c r="BK894"/>
  <c r="J853"/>
  <c r="J818"/>
  <c r="BK806"/>
  <c r="BK765"/>
  <c r="J682"/>
  <c r="J652"/>
  <c r="BK602"/>
  <c r="J578"/>
  <c r="J549"/>
  <c r="BK514"/>
  <c r="J499"/>
  <c r="BK450"/>
  <c r="BK414"/>
  <c r="BK358"/>
  <c r="BK316"/>
  <c r="BK275"/>
  <c r="J229"/>
  <c r="BK210"/>
  <c r="J185"/>
  <c r="J167"/>
  <c i="3" r="BK224"/>
  <c r="BK219"/>
  <c r="BK217"/>
  <c r="BK208"/>
  <c r="J204"/>
  <c r="J191"/>
  <c r="J176"/>
  <c r="BK168"/>
  <c r="J161"/>
  <c r="BK144"/>
  <c r="J132"/>
  <c r="J221"/>
  <c r="J208"/>
  <c r="J198"/>
  <c r="BK193"/>
  <c r="J187"/>
  <c r="BK176"/>
  <c r="BK167"/>
  <c r="BK160"/>
  <c r="J153"/>
  <c r="J142"/>
  <c r="J133"/>
  <c r="BK215"/>
  <c r="J201"/>
  <c r="BK196"/>
  <c r="BK190"/>
  <c r="J185"/>
  <c r="BK172"/>
  <c r="J160"/>
  <c r="BK146"/>
  <c i="4" r="BK287"/>
  <c r="J281"/>
  <c r="BK268"/>
  <c r="BK259"/>
  <c r="J245"/>
  <c r="BK240"/>
  <c r="BK235"/>
  <c r="J229"/>
  <c r="J225"/>
  <c r="BK213"/>
  <c r="BK193"/>
  <c r="J185"/>
  <c r="J173"/>
  <c r="J166"/>
  <c r="J163"/>
  <c r="J145"/>
  <c r="BK136"/>
  <c r="J132"/>
  <c r="BK128"/>
  <c r="J282"/>
  <c r="BK277"/>
  <c r="J268"/>
  <c r="J260"/>
  <c r="J246"/>
  <c r="BK239"/>
  <c r="BK232"/>
  <c r="BK225"/>
  <c r="J212"/>
  <c r="J199"/>
  <c r="J191"/>
  <c r="BK172"/>
  <c r="J159"/>
  <c r="BK151"/>
  <c r="BK144"/>
  <c r="BK288"/>
  <c r="BK283"/>
  <c r="BK267"/>
  <c r="BK255"/>
  <c r="BK246"/>
  <c r="BK236"/>
  <c r="J232"/>
  <c r="BK226"/>
  <c r="J207"/>
  <c r="BK186"/>
  <c r="J179"/>
  <c r="BK173"/>
  <c i="5" r="BK211"/>
  <c r="J201"/>
  <c r="BK190"/>
  <c r="J167"/>
  <c r="BK154"/>
  <c r="J227"/>
  <c r="J220"/>
  <c r="J210"/>
  <c r="BK201"/>
  <c r="BK182"/>
  <c r="BK177"/>
  <c r="BK157"/>
  <c r="BK143"/>
  <c r="J224"/>
  <c r="BK213"/>
  <c r="J194"/>
  <c r="J178"/>
  <c r="BK169"/>
  <c r="J164"/>
  <c r="BK138"/>
  <c r="J217"/>
  <c r="BK207"/>
  <c r="BK193"/>
  <c r="J190"/>
  <c r="BK175"/>
  <c r="BK152"/>
  <c i="6" r="BK265"/>
  <c r="J248"/>
  <c r="J240"/>
  <c r="J233"/>
  <c r="BK226"/>
  <c r="J223"/>
  <c r="J218"/>
  <c r="BK215"/>
  <c r="J198"/>
  <c r="J188"/>
  <c r="BK179"/>
  <c r="J156"/>
  <c r="BK150"/>
  <c r="J136"/>
  <c r="J259"/>
  <c r="BK242"/>
  <c r="J226"/>
  <c r="J222"/>
  <c r="J215"/>
  <c r="BK210"/>
  <c r="BK197"/>
  <c r="BK184"/>
  <c r="J178"/>
  <c r="J171"/>
  <c r="J166"/>
  <c r="J155"/>
  <c r="J150"/>
  <c r="BK137"/>
  <c r="J132"/>
  <c r="BK257"/>
  <c r="J247"/>
  <c r="J243"/>
  <c r="J236"/>
  <c r="J221"/>
  <c r="BK214"/>
  <c r="BK203"/>
  <c r="BK199"/>
  <c r="J195"/>
  <c r="J190"/>
  <c r="J176"/>
  <c r="J169"/>
  <c r="BK155"/>
  <c r="BK139"/>
  <c r="BK129"/>
  <c r="J260"/>
  <c r="BK247"/>
  <c r="BK241"/>
  <c r="BK234"/>
  <c r="BK211"/>
  <c r="BK204"/>
  <c r="J199"/>
  <c r="BK193"/>
  <c r="BK186"/>
  <c r="BK183"/>
  <c r="J173"/>
  <c r="J163"/>
  <c r="J145"/>
  <c r="BK135"/>
  <c i="7" r="BK241"/>
  <c r="J234"/>
  <c r="J225"/>
  <c r="J206"/>
  <c r="J198"/>
  <c r="BK185"/>
  <c r="J177"/>
  <c r="BK170"/>
  <c r="BK164"/>
  <c r="J159"/>
  <c r="J151"/>
  <c r="BK141"/>
  <c r="J131"/>
  <c r="BK240"/>
  <c r="J224"/>
  <c r="BK214"/>
  <c r="BK202"/>
  <c r="J192"/>
  <c r="J182"/>
  <c r="J176"/>
  <c r="J165"/>
  <c r="BK160"/>
  <c r="J137"/>
  <c r="BK237"/>
  <c r="BK229"/>
  <c r="J220"/>
  <c r="J212"/>
  <c r="J204"/>
  <c r="BK193"/>
  <c r="BK187"/>
  <c r="J184"/>
  <c r="J174"/>
  <c r="BK169"/>
  <c r="J157"/>
  <c r="BK152"/>
  <c r="J147"/>
  <c r="BK135"/>
  <c r="BK131"/>
  <c r="J237"/>
  <c r="J229"/>
  <c r="BK224"/>
  <c r="BK212"/>
  <c r="BK208"/>
  <c r="J205"/>
  <c r="J194"/>
  <c r="BK186"/>
  <c r="BK180"/>
  <c r="J173"/>
  <c r="J156"/>
  <c r="J150"/>
  <c r="BK139"/>
  <c i="8" r="J135"/>
  <c r="BK130"/>
  <c r="J131"/>
  <c r="J126"/>
  <c r="BK131"/>
  <c r="J133"/>
  <c i="9" r="BK207"/>
  <c r="BK192"/>
  <c r="BK168"/>
  <c r="J146"/>
  <c r="BK214"/>
  <c r="BK187"/>
  <c r="J171"/>
  <c r="BK158"/>
  <c r="BK189"/>
  <c r="BK166"/>
  <c r="BK155"/>
  <c r="J205"/>
  <c r="J195"/>
  <c r="J175"/>
  <c r="BK137"/>
  <c i="10" r="BK146"/>
  <c r="BK141"/>
  <c r="BK134"/>
  <c r="J141"/>
  <c r="BK147"/>
  <c r="J134"/>
  <c i="11" r="J166"/>
  <c r="BK150"/>
  <c r="J140"/>
  <c r="BK165"/>
  <c r="J157"/>
  <c r="BK152"/>
  <c r="J145"/>
  <c r="BK133"/>
  <c r="J126"/>
  <c r="J171"/>
  <c r="BK164"/>
  <c r="J160"/>
  <c r="J148"/>
  <c r="J143"/>
  <c r="BK132"/>
  <c r="J127"/>
  <c r="J172"/>
  <c r="J167"/>
  <c r="J158"/>
  <c r="J152"/>
  <c r="J139"/>
  <c r="BK126"/>
  <c i="12" r="BK125"/>
  <c i="13" r="BK228"/>
  <c r="J211"/>
  <c r="J180"/>
  <c r="J160"/>
  <c r="BK247"/>
  <c r="BK231"/>
  <c r="J216"/>
  <c r="BK200"/>
  <c r="J172"/>
  <c r="J155"/>
  <c r="BK253"/>
  <c r="J219"/>
  <c r="BK195"/>
  <c r="BK160"/>
  <c r="BK143"/>
  <c r="J228"/>
  <c r="J204"/>
  <c r="BK172"/>
  <c i="14" r="J157"/>
  <c r="J147"/>
  <c r="BK171"/>
  <c r="BK166"/>
  <c r="BK150"/>
  <c r="J164"/>
  <c r="BK154"/>
  <c r="BK147"/>
  <c r="J138"/>
  <c r="J131"/>
  <c r="BK167"/>
  <c r="BK145"/>
  <c i="15" r="BK169"/>
  <c r="BK166"/>
  <c r="J154"/>
  <c r="BK148"/>
  <c r="BK142"/>
  <c r="BK134"/>
  <c r="BK174"/>
  <c r="J164"/>
  <c r="J158"/>
  <c r="J148"/>
  <c r="BK137"/>
  <c r="BK175"/>
  <c r="BK164"/>
  <c r="BK158"/>
  <c r="BK149"/>
  <c r="J132"/>
  <c r="J174"/>
  <c r="J162"/>
  <c r="BK156"/>
  <c r="J137"/>
  <c r="BK129"/>
  <c i="16" r="BK193"/>
  <c r="BK188"/>
  <c r="BK185"/>
  <c r="BK178"/>
  <c r="J169"/>
  <c r="BK161"/>
  <c r="J154"/>
  <c r="BK146"/>
  <c r="J141"/>
  <c r="J134"/>
  <c r="J129"/>
  <c r="J189"/>
  <c r="J185"/>
  <c r="BK179"/>
  <c r="J173"/>
  <c r="BK166"/>
  <c r="J157"/>
  <c r="BK153"/>
  <c r="BK147"/>
  <c r="BK138"/>
  <c r="BK135"/>
  <c r="BK196"/>
  <c r="BK191"/>
  <c r="J170"/>
  <c r="BK164"/>
  <c r="J153"/>
  <c r="BK149"/>
  <c r="BK140"/>
  <c r="J171"/>
  <c r="J163"/>
  <c r="J145"/>
  <c r="BK136"/>
  <c r="J130"/>
  <c i="17" r="J125"/>
  <c i="2" r="J1393"/>
  <c r="J1380"/>
  <c r="BK1349"/>
  <c r="J1335"/>
  <c r="J1274"/>
  <c r="BK1245"/>
  <c r="BK1197"/>
  <c r="BK1175"/>
  <c r="J1150"/>
  <c r="J1119"/>
  <c r="BK1072"/>
  <c r="BK1049"/>
  <c r="J1014"/>
  <c r="J938"/>
  <c r="J916"/>
  <c r="BK900"/>
  <c r="J865"/>
  <c r="J838"/>
  <c r="BK811"/>
  <c r="J773"/>
  <c r="BK727"/>
  <c r="J696"/>
  <c r="BK676"/>
  <c r="J657"/>
  <c r="J632"/>
  <c r="J615"/>
  <c r="J546"/>
  <c r="BK499"/>
  <c r="BK482"/>
  <c r="J450"/>
  <c r="BK438"/>
  <c r="J414"/>
  <c r="J376"/>
  <c r="BK352"/>
  <c r="J330"/>
  <c r="J275"/>
  <c r="J235"/>
  <c r="BK195"/>
  <c i="1" r="AS103"/>
  <c i="2" r="BK1338"/>
  <c r="BK1283"/>
  <c r="J1248"/>
  <c r="BK1206"/>
  <c r="J1187"/>
  <c r="BK1160"/>
  <c r="BK1119"/>
  <c r="J1067"/>
  <c r="BK1022"/>
  <c r="J998"/>
  <c r="BK949"/>
  <c r="BK889"/>
  <c r="BK865"/>
  <c r="BK816"/>
  <c r="BK774"/>
  <c r="BK725"/>
  <c r="J693"/>
  <c r="BK667"/>
  <c r="BK615"/>
  <c r="BK583"/>
  <c r="J562"/>
  <c r="J520"/>
  <c r="J488"/>
  <c r="J442"/>
  <c r="BK429"/>
  <c r="J408"/>
  <c r="BK386"/>
  <c r="BK340"/>
  <c r="BK280"/>
  <c r="J239"/>
  <c r="J198"/>
  <c r="J158"/>
  <c r="BK1380"/>
  <c r="BK1357"/>
  <c r="BK1312"/>
  <c r="BK1259"/>
  <c r="J1229"/>
  <c r="BK1202"/>
  <c r="J1153"/>
  <c r="BK1142"/>
  <c r="J1109"/>
  <c r="J1053"/>
  <c r="BK1034"/>
  <c r="J1011"/>
  <c r="J981"/>
  <c r="BK963"/>
  <c r="J925"/>
  <c r="J896"/>
  <c r="J872"/>
  <c r="J840"/>
  <c r="J816"/>
  <c r="J775"/>
  <c r="BK748"/>
  <c r="BK705"/>
  <c r="BK693"/>
  <c r="J648"/>
  <c r="J593"/>
  <c r="BK549"/>
  <c r="BK526"/>
  <c r="BK472"/>
  <c r="BK442"/>
  <c r="BK390"/>
  <c r="BK376"/>
  <c r="J352"/>
  <c r="J317"/>
  <c r="J280"/>
  <c r="BK250"/>
  <c r="BK235"/>
  <c r="J221"/>
  <c r="BK158"/>
  <c r="J1451"/>
  <c r="BK1443"/>
  <c r="J1439"/>
  <c r="BK1427"/>
  <c r="BK1415"/>
  <c r="BK1387"/>
  <c r="BK1353"/>
  <c r="J1321"/>
  <c r="BK1261"/>
  <c r="BK1238"/>
  <c r="BK1212"/>
  <c r="J1205"/>
  <c r="BK1187"/>
  <c r="BK1157"/>
  <c r="J1129"/>
  <c r="J1072"/>
  <c r="BK1027"/>
  <c r="J976"/>
  <c r="BK962"/>
  <c r="BK923"/>
  <c r="J886"/>
  <c r="J849"/>
  <c r="BK809"/>
  <c r="J769"/>
  <c r="BK737"/>
  <c r="BK644"/>
  <c r="BK593"/>
  <c r="J570"/>
  <c r="BK540"/>
  <c r="J511"/>
  <c r="BK488"/>
  <c r="BK432"/>
  <c r="J370"/>
  <c r="J348"/>
  <c r="J295"/>
  <c r="J250"/>
  <c r="J223"/>
  <c r="BK198"/>
  <c r="J176"/>
  <c i="1" r="AS95"/>
  <c i="3" r="J215"/>
  <c r="BK206"/>
  <c r="J193"/>
  <c r="BK183"/>
  <c r="BK174"/>
  <c r="J167"/>
  <c r="J158"/>
  <c r="BK142"/>
  <c r="J224"/>
  <c r="J219"/>
  <c r="BK210"/>
  <c r="BK199"/>
  <c r="J195"/>
  <c r="BK185"/>
  <c r="J179"/>
  <c r="J168"/>
  <c r="BK161"/>
  <c r="BK157"/>
  <c r="J146"/>
  <c r="BK134"/>
  <c r="J223"/>
  <c r="J216"/>
  <c r="J206"/>
  <c r="BK197"/>
  <c r="BK191"/>
  <c r="J188"/>
  <c r="BK181"/>
  <c r="J166"/>
  <c r="J157"/>
  <c r="BK148"/>
  <c i="4" r="J288"/>
  <c r="BK284"/>
  <c r="J277"/>
  <c r="J262"/>
  <c r="BK248"/>
  <c r="J243"/>
  <c r="J237"/>
  <c r="BK231"/>
  <c r="J226"/>
  <c r="BK219"/>
  <c r="BK200"/>
  <c r="J192"/>
  <c r="J184"/>
  <c r="J172"/>
  <c r="BK165"/>
  <c r="BK156"/>
  <c r="BK146"/>
  <c r="BK139"/>
  <c r="BK135"/>
  <c r="J130"/>
  <c r="J283"/>
  <c r="BK278"/>
  <c r="J271"/>
  <c r="J259"/>
  <c r="BK252"/>
  <c r="BK243"/>
  <c r="J236"/>
  <c r="BK227"/>
  <c r="BK216"/>
  <c r="BK208"/>
  <c r="BK198"/>
  <c r="BK184"/>
  <c r="BK170"/>
  <c r="J158"/>
  <c r="J148"/>
  <c r="BK138"/>
  <c r="J285"/>
  <c r="J275"/>
  <c r="BK271"/>
  <c r="J261"/>
  <c r="J248"/>
  <c r="J240"/>
  <c r="BK234"/>
  <c r="BK230"/>
  <c r="J222"/>
  <c r="BK199"/>
  <c r="BK185"/>
  <c r="BK178"/>
  <c r="BK171"/>
  <c i="5" r="J214"/>
  <c r="BK212"/>
  <c r="J207"/>
  <c r="J195"/>
  <c r="BK173"/>
  <c r="BK162"/>
  <c r="BK148"/>
  <c r="BK224"/>
  <c r="J218"/>
  <c r="BK205"/>
  <c r="J187"/>
  <c r="BK178"/>
  <c r="J163"/>
  <c r="J152"/>
  <c r="BK226"/>
  <c r="BK217"/>
  <c r="BK209"/>
  <c r="J182"/>
  <c r="J171"/>
  <c r="BK165"/>
  <c r="J140"/>
  <c r="J225"/>
  <c r="J212"/>
  <c r="BK195"/>
  <c r="BK191"/>
  <c r="J180"/>
  <c r="BK160"/>
  <c r="J138"/>
  <c i="6" r="BK260"/>
  <c r="J242"/>
  <c r="BK237"/>
  <c r="BK232"/>
  <c r="J225"/>
  <c r="J220"/>
  <c r="J216"/>
  <c r="J203"/>
  <c r="BK191"/>
  <c r="J186"/>
  <c r="BK171"/>
  <c r="BK153"/>
  <c r="J142"/>
  <c r="J264"/>
  <c r="BK243"/>
  <c r="J228"/>
  <c r="J224"/>
  <c r="J219"/>
  <c r="J212"/>
  <c r="BK206"/>
  <c r="BK190"/>
  <c r="J183"/>
  <c r="BK176"/>
  <c r="BK170"/>
  <c r="BK163"/>
  <c r="J153"/>
  <c r="J143"/>
  <c r="BK136"/>
  <c r="J129"/>
  <c r="J249"/>
  <c r="J245"/>
  <c r="BK239"/>
  <c r="J234"/>
  <c r="BK216"/>
  <c r="BK208"/>
  <c r="J201"/>
  <c r="J197"/>
  <c r="J191"/>
  <c r="BK177"/>
  <c r="BK173"/>
  <c r="BK156"/>
  <c r="J140"/>
  <c r="J133"/>
  <c r="BK262"/>
  <c r="J252"/>
  <c r="BK245"/>
  <c r="BK238"/>
  <c r="J213"/>
  <c r="J205"/>
  <c r="J200"/>
  <c r="BK195"/>
  <c r="BK188"/>
  <c r="J184"/>
  <c r="BK178"/>
  <c r="J170"/>
  <c r="BK161"/>
  <c r="BK143"/>
  <c i="7" r="J235"/>
  <c r="J231"/>
  <c r="BK219"/>
  <c r="BK203"/>
  <c r="BK195"/>
  <c r="BK179"/>
  <c r="BK174"/>
  <c r="BK165"/>
  <c r="J160"/>
  <c r="BK154"/>
  <c r="BK143"/>
  <c r="J132"/>
  <c r="J241"/>
  <c r="BK234"/>
  <c r="BK216"/>
  <c r="BK204"/>
  <c r="J199"/>
  <c r="J190"/>
  <c r="BK181"/>
  <c r="BK168"/>
  <c r="J163"/>
  <c r="BK140"/>
  <c r="BK244"/>
  <c r="BK231"/>
  <c r="BK222"/>
  <c r="BK213"/>
  <c r="J207"/>
  <c r="BK199"/>
  <c r="J189"/>
  <c r="J178"/>
  <c r="BK172"/>
  <c r="J162"/>
  <c r="J154"/>
  <c r="BK151"/>
  <c r="J144"/>
  <c r="BK134"/>
  <c r="BK239"/>
  <c r="J233"/>
  <c r="BK228"/>
  <c r="J219"/>
  <c r="J210"/>
  <c r="BK206"/>
  <c r="J195"/>
  <c r="BK189"/>
  <c r="J181"/>
  <c r="BK171"/>
  <c r="J158"/>
  <c r="J152"/>
  <c r="J141"/>
  <c r="J135"/>
  <c i="8" r="BK132"/>
  <c r="J123"/>
  <c r="BK135"/>
  <c r="J127"/>
  <c r="BK127"/>
  <c i="9" r="BK205"/>
  <c r="BK175"/>
  <c r="J155"/>
  <c r="J137"/>
  <c r="J210"/>
  <c r="J184"/>
  <c r="J166"/>
  <c r="BK141"/>
  <c r="J187"/>
  <c r="BK160"/>
  <c r="BK146"/>
  <c r="BK202"/>
  <c r="J178"/>
  <c r="J160"/>
  <c i="10" r="J129"/>
  <c r="BK142"/>
  <c r="BK136"/>
  <c r="BK132"/>
  <c r="BK140"/>
  <c r="BK138"/>
  <c i="11" r="BK168"/>
  <c r="BK153"/>
  <c r="J142"/>
  <c r="BK170"/>
  <c r="BK158"/>
  <c r="J153"/>
  <c r="BK149"/>
  <c r="BK136"/>
  <c r="BK127"/>
  <c r="BK173"/>
  <c r="BK166"/>
  <c r="BK162"/>
  <c r="J154"/>
  <c r="BK145"/>
  <c r="J136"/>
  <c r="BK130"/>
  <c r="BK175"/>
  <c r="BK171"/>
  <c r="BK160"/>
  <c r="J155"/>
  <c r="BK140"/>
  <c r="J129"/>
  <c i="12" r="J125"/>
  <c i="13" r="BK238"/>
  <c r="J223"/>
  <c r="J207"/>
  <c r="BK176"/>
  <c r="BK210"/>
  <c r="J195"/>
  <c r="J165"/>
  <c r="J256"/>
  <c r="J226"/>
  <c r="BK211"/>
  <c r="J184"/>
  <c r="J151"/>
  <c r="J259"/>
  <c r="J200"/>
  <c r="J147"/>
  <c i="14" r="J171"/>
  <c r="BK164"/>
  <c r="J150"/>
  <c r="BK133"/>
  <c r="J167"/>
  <c r="BK157"/>
  <c r="J160"/>
  <c r="J148"/>
  <c r="J135"/>
  <c r="J170"/>
  <c r="BK160"/>
  <c r="BK141"/>
  <c i="15" r="J170"/>
  <c r="J165"/>
  <c r="BK155"/>
  <c r="J149"/>
  <c r="J143"/>
  <c r="J136"/>
  <c r="BK177"/>
  <c r="BK165"/>
  <c r="BK159"/>
  <c r="J152"/>
  <c r="J138"/>
  <c r="BK128"/>
  <c r="J166"/>
  <c r="BK163"/>
  <c r="J157"/>
  <c r="J142"/>
  <c r="J131"/>
  <c r="BK170"/>
  <c r="BK160"/>
  <c r="J146"/>
  <c r="BK136"/>
  <c i="16" r="J198"/>
  <c r="BK192"/>
  <c r="J187"/>
  <c r="J182"/>
  <c r="J176"/>
  <c r="J164"/>
  <c r="BK158"/>
  <c r="BK148"/>
  <c r="BK143"/>
  <c r="J138"/>
  <c r="J132"/>
  <c r="J196"/>
  <c r="BK187"/>
  <c r="BK182"/>
  <c r="BK176"/>
  <c r="BK171"/>
  <c r="J162"/>
  <c r="BK156"/>
  <c r="J150"/>
  <c r="J139"/>
  <c r="BK134"/>
  <c r="BK195"/>
  <c r="J190"/>
  <c r="BK169"/>
  <c r="BK163"/>
  <c r="J151"/>
  <c r="BK145"/>
  <c r="BK190"/>
  <c r="BK168"/>
  <c r="BK160"/>
  <c r="J143"/>
  <c r="BK132"/>
  <c i="17" r="BK123"/>
  <c i="2" l="1" r="P157"/>
  <c r="BK249"/>
  <c r="J249"/>
  <c r="J101"/>
  <c r="BK285"/>
  <c r="J285"/>
  <c r="J102"/>
  <c r="R285"/>
  <c r="R294"/>
  <c r="R351"/>
  <c r="R433"/>
  <c r="R481"/>
  <c r="R498"/>
  <c r="R561"/>
  <c r="T614"/>
  <c r="R656"/>
  <c r="BK686"/>
  <c r="J686"/>
  <c r="J114"/>
  <c r="P706"/>
  <c r="T817"/>
  <c r="BK895"/>
  <c r="J895"/>
  <c r="J117"/>
  <c r="BK904"/>
  <c r="J904"/>
  <c r="J118"/>
  <c r="T924"/>
  <c r="BK950"/>
  <c r="J950"/>
  <c r="J121"/>
  <c r="P1004"/>
  <c r="BK1058"/>
  <c r="J1058"/>
  <c r="J123"/>
  <c r="R1066"/>
  <c r="P1161"/>
  <c r="R1186"/>
  <c r="P1207"/>
  <c r="P1247"/>
  <c r="BK1264"/>
  <c r="J1264"/>
  <c r="J129"/>
  <c r="T1304"/>
  <c r="P1406"/>
  <c i="3" r="BK131"/>
  <c r="J131"/>
  <c r="J100"/>
  <c r="T141"/>
  <c r="R173"/>
  <c r="P200"/>
  <c r="P209"/>
  <c r="BK212"/>
  <c r="J212"/>
  <c r="J107"/>
  <c i="4" r="R127"/>
  <c r="R224"/>
  <c r="T242"/>
  <c r="T279"/>
  <c i="5" r="P137"/>
  <c r="P146"/>
  <c r="P156"/>
  <c r="T168"/>
  <c r="T189"/>
  <c r="P197"/>
  <c r="P206"/>
  <c r="R216"/>
  <c r="R222"/>
  <c r="R221"/>
  <c i="6" r="R128"/>
  <c r="R127"/>
  <c r="R126"/>
  <c r="R250"/>
  <c r="R255"/>
  <c r="R254"/>
  <c r="R263"/>
  <c i="7" r="R130"/>
  <c r="BK161"/>
  <c r="J161"/>
  <c r="J102"/>
  <c r="BK188"/>
  <c r="J188"/>
  <c r="J103"/>
  <c r="T196"/>
  <c r="BK215"/>
  <c r="J215"/>
  <c r="J105"/>
  <c i="8" r="P122"/>
  <c r="P121"/>
  <c i="1" r="AU102"/>
  <c i="9" r="T136"/>
  <c r="BK157"/>
  <c r="J157"/>
  <c r="J104"/>
  <c r="T174"/>
  <c r="T169"/>
  <c r="R188"/>
  <c r="T198"/>
  <c r="T206"/>
  <c r="T213"/>
  <c i="10" r="BK131"/>
  <c r="BK135"/>
  <c r="J135"/>
  <c r="J103"/>
  <c r="BK145"/>
  <c r="J145"/>
  <c r="J104"/>
  <c i="11" r="R125"/>
  <c r="R124"/>
  <c r="R123"/>
  <c r="R174"/>
  <c i="12" r="R122"/>
  <c r="R121"/>
  <c i="13" r="P138"/>
  <c r="T138"/>
  <c r="P146"/>
  <c r="R175"/>
  <c r="R188"/>
  <c r="P212"/>
  <c r="R227"/>
  <c r="R237"/>
  <c i="14" r="T132"/>
  <c r="T129"/>
  <c r="T143"/>
  <c r="R149"/>
  <c r="P165"/>
  <c i="15" r="BK127"/>
  <c r="J127"/>
  <c r="J100"/>
  <c r="T173"/>
  <c r="T172"/>
  <c i="2" r="T157"/>
  <c r="R249"/>
  <c r="BK294"/>
  <c r="J294"/>
  <c r="J103"/>
  <c r="BK351"/>
  <c r="J351"/>
  <c r="J104"/>
  <c r="BK433"/>
  <c r="J433"/>
  <c r="J105"/>
  <c r="BK481"/>
  <c r="J481"/>
  <c r="J106"/>
  <c r="T481"/>
  <c r="BK498"/>
  <c r="J498"/>
  <c r="J107"/>
  <c r="T561"/>
  <c r="P614"/>
  <c r="T656"/>
  <c r="R686"/>
  <c r="R706"/>
  <c r="R817"/>
  <c r="P895"/>
  <c r="P904"/>
  <c r="P924"/>
  <c r="P950"/>
  <c r="T1004"/>
  <c r="P1058"/>
  <c r="BK1066"/>
  <c r="J1066"/>
  <c r="J124"/>
  <c r="T1161"/>
  <c r="BK1186"/>
  <c r="J1186"/>
  <c r="J126"/>
  <c r="R1207"/>
  <c r="T1247"/>
  <c r="R1264"/>
  <c r="P1304"/>
  <c r="T1406"/>
  <c i="3" r="R131"/>
  <c r="R130"/>
  <c r="P141"/>
  <c r="T173"/>
  <c r="R200"/>
  <c r="R209"/>
  <c r="T212"/>
  <c i="4" r="P127"/>
  <c r="T224"/>
  <c r="R242"/>
  <c r="P279"/>
  <c i="5" r="BK137"/>
  <c r="J137"/>
  <c r="J100"/>
  <c r="BK146"/>
  <c r="J146"/>
  <c r="J102"/>
  <c r="T156"/>
  <c r="P168"/>
  <c r="BK189"/>
  <c r="J189"/>
  <c r="J108"/>
  <c r="BK197"/>
  <c r="J197"/>
  <c r="J109"/>
  <c r="BK206"/>
  <c r="J206"/>
  <c r="J110"/>
  <c r="BK216"/>
  <c r="J216"/>
  <c r="J111"/>
  <c r="T222"/>
  <c r="T221"/>
  <c i="6" r="BK128"/>
  <c r="J128"/>
  <c r="J100"/>
  <c r="BK250"/>
  <c r="J250"/>
  <c r="J101"/>
  <c r="T255"/>
  <c r="T254"/>
  <c r="T263"/>
  <c i="7" r="BK130"/>
  <c r="T161"/>
  <c r="T188"/>
  <c r="R196"/>
  <c r="T215"/>
  <c i="8" r="R122"/>
  <c r="R121"/>
  <c i="9" r="P136"/>
  <c r="P135"/>
  <c r="P157"/>
  <c r="P174"/>
  <c r="P169"/>
  <c r="P188"/>
  <c r="P198"/>
  <c r="P206"/>
  <c r="P213"/>
  <c i="10" r="T131"/>
  <c r="T135"/>
  <c r="T145"/>
  <c i="11" r="BK125"/>
  <c r="J125"/>
  <c r="J100"/>
  <c r="P174"/>
  <c i="12" r="P122"/>
  <c r="P121"/>
  <c i="1" r="AU107"/>
  <c i="13" r="BK138"/>
  <c r="J138"/>
  <c r="J100"/>
  <c r="BK146"/>
  <c r="J146"/>
  <c r="J101"/>
  <c r="R146"/>
  <c r="BK175"/>
  <c r="J175"/>
  <c r="J106"/>
  <c r="T175"/>
  <c r="P188"/>
  <c r="BK206"/>
  <c r="J206"/>
  <c r="J110"/>
  <c r="R206"/>
  <c r="T206"/>
  <c r="R212"/>
  <c r="BK227"/>
  <c r="J227"/>
  <c r="J112"/>
  <c r="T227"/>
  <c r="P237"/>
  <c i="14" r="BK132"/>
  <c r="J132"/>
  <c r="J101"/>
  <c r="P143"/>
  <c r="BK149"/>
  <c r="J149"/>
  <c r="J104"/>
  <c r="BK165"/>
  <c r="J165"/>
  <c r="J105"/>
  <c i="15" r="T127"/>
  <c r="T126"/>
  <c r="T125"/>
  <c r="R173"/>
  <c r="R172"/>
  <c i="16" r="R128"/>
  <c r="P155"/>
  <c r="R155"/>
  <c r="R174"/>
  <c i="2" r="BK157"/>
  <c r="J157"/>
  <c r="J100"/>
  <c r="T249"/>
  <c r="T294"/>
  <c r="T351"/>
  <c r="P433"/>
  <c r="P481"/>
  <c r="P498"/>
  <c r="P561"/>
  <c r="R614"/>
  <c r="P656"/>
  <c r="T686"/>
  <c r="BK706"/>
  <c r="J706"/>
  <c r="J115"/>
  <c r="P817"/>
  <c r="R895"/>
  <c r="R904"/>
  <c r="BK924"/>
  <c r="J924"/>
  <c r="J120"/>
  <c r="T950"/>
  <c r="BK1004"/>
  <c r="J1004"/>
  <c r="J122"/>
  <c r="R1058"/>
  <c r="T1066"/>
  <c r="BK1161"/>
  <c r="J1161"/>
  <c r="J125"/>
  <c r="T1186"/>
  <c r="T1207"/>
  <c r="R1247"/>
  <c r="T1264"/>
  <c r="BK1304"/>
  <c r="J1304"/>
  <c r="J132"/>
  <c r="BK1406"/>
  <c r="J1406"/>
  <c r="J133"/>
  <c i="3" r="P131"/>
  <c r="P130"/>
  <c r="BK141"/>
  <c r="J141"/>
  <c r="J103"/>
  <c r="P173"/>
  <c r="BK200"/>
  <c r="J200"/>
  <c r="J105"/>
  <c r="BK209"/>
  <c r="J209"/>
  <c r="J106"/>
  <c r="P212"/>
  <c i="4" r="BK127"/>
  <c r="J127"/>
  <c r="J100"/>
  <c r="BK224"/>
  <c r="J224"/>
  <c r="J101"/>
  <c r="BK242"/>
  <c r="J242"/>
  <c r="J102"/>
  <c r="BK279"/>
  <c r="J279"/>
  <c r="J103"/>
  <c i="5" r="R137"/>
  <c r="R136"/>
  <c r="R146"/>
  <c r="BK156"/>
  <c r="J156"/>
  <c r="J105"/>
  <c r="BK168"/>
  <c r="J168"/>
  <c r="J106"/>
  <c r="P189"/>
  <c r="T197"/>
  <c r="R206"/>
  <c r="P216"/>
  <c r="BK222"/>
  <c r="J222"/>
  <c r="J113"/>
  <c i="6" r="P128"/>
  <c r="P127"/>
  <c r="P250"/>
  <c r="P255"/>
  <c r="P254"/>
  <c r="BK263"/>
  <c r="J263"/>
  <c r="J104"/>
  <c i="7" r="P130"/>
  <c r="R161"/>
  <c r="R188"/>
  <c r="BK196"/>
  <c r="J196"/>
  <c r="J104"/>
  <c r="P215"/>
  <c i="8" r="T122"/>
  <c r="T121"/>
  <c i="9" r="R136"/>
  <c r="T157"/>
  <c r="BK174"/>
  <c r="J174"/>
  <c r="J108"/>
  <c r="BK188"/>
  <c r="J188"/>
  <c r="J109"/>
  <c r="BK198"/>
  <c r="J198"/>
  <c r="J110"/>
  <c r="BK206"/>
  <c r="J206"/>
  <c r="J111"/>
  <c r="BK213"/>
  <c r="J213"/>
  <c r="J112"/>
  <c i="10" r="R131"/>
  <c r="R135"/>
  <c r="P145"/>
  <c i="11" r="T125"/>
  <c r="T124"/>
  <c r="T123"/>
  <c r="T174"/>
  <c i="12" r="BK122"/>
  <c r="J122"/>
  <c r="J99"/>
  <c i="14" r="P132"/>
  <c r="P129"/>
  <c r="BK143"/>
  <c r="J143"/>
  <c r="J103"/>
  <c r="T149"/>
  <c r="T165"/>
  <c i="15" r="P127"/>
  <c r="P126"/>
  <c r="P125"/>
  <c i="1" r="AU111"/>
  <c i="15" r="P173"/>
  <c r="P172"/>
  <c i="16" r="BK128"/>
  <c r="J128"/>
  <c r="J101"/>
  <c r="T128"/>
  <c r="BK174"/>
  <c r="J174"/>
  <c r="J103"/>
  <c r="P174"/>
  <c i="2" r="R157"/>
  <c r="R156"/>
  <c r="P249"/>
  <c r="P285"/>
  <c r="T285"/>
  <c r="P294"/>
  <c r="P351"/>
  <c r="T433"/>
  <c r="T498"/>
  <c r="BK561"/>
  <c r="J561"/>
  <c r="J108"/>
  <c r="BK614"/>
  <c r="J614"/>
  <c r="J109"/>
  <c r="BK656"/>
  <c r="J656"/>
  <c r="J110"/>
  <c r="P686"/>
  <c r="T706"/>
  <c r="BK817"/>
  <c r="J817"/>
  <c r="J116"/>
  <c r="T895"/>
  <c r="T904"/>
  <c r="R924"/>
  <c r="R950"/>
  <c r="R1004"/>
  <c r="T1058"/>
  <c r="P1066"/>
  <c r="R1161"/>
  <c r="P1186"/>
  <c r="BK1207"/>
  <c r="J1207"/>
  <c r="J127"/>
  <c r="BK1247"/>
  <c r="J1247"/>
  <c r="J128"/>
  <c r="P1264"/>
  <c r="R1304"/>
  <c r="R1406"/>
  <c i="3" r="T131"/>
  <c r="T130"/>
  <c r="R141"/>
  <c r="BK173"/>
  <c r="J173"/>
  <c r="J104"/>
  <c r="T200"/>
  <c r="T209"/>
  <c r="R212"/>
  <c i="4" r="T127"/>
  <c r="T126"/>
  <c r="T125"/>
  <c r="P224"/>
  <c r="P242"/>
  <c r="R279"/>
  <c i="5" r="T137"/>
  <c r="T146"/>
  <c r="R156"/>
  <c r="R168"/>
  <c r="R189"/>
  <c r="R197"/>
  <c r="T206"/>
  <c r="T216"/>
  <c r="P222"/>
  <c r="P221"/>
  <c i="6" r="T128"/>
  <c r="T127"/>
  <c r="T126"/>
  <c r="T250"/>
  <c r="BK255"/>
  <c r="BK254"/>
  <c r="J254"/>
  <c r="J102"/>
  <c r="P263"/>
  <c i="7" r="T130"/>
  <c r="T128"/>
  <c r="T127"/>
  <c r="P161"/>
  <c r="P188"/>
  <c r="P196"/>
  <c r="R215"/>
  <c i="8" r="BK122"/>
  <c r="BK121"/>
  <c r="J121"/>
  <c r="J98"/>
  <c i="9" r="BK136"/>
  <c r="J136"/>
  <c r="J100"/>
  <c r="R157"/>
  <c r="R174"/>
  <c r="R169"/>
  <c r="T188"/>
  <c r="R198"/>
  <c r="R206"/>
  <c r="R213"/>
  <c i="10" r="P131"/>
  <c r="P135"/>
  <c r="R145"/>
  <c i="11" r="P125"/>
  <c r="P124"/>
  <c r="P123"/>
  <c i="1" r="AU106"/>
  <c i="11" r="BK174"/>
  <c r="J174"/>
  <c r="J101"/>
  <c i="12" r="T122"/>
  <c r="T121"/>
  <c i="13" r="R138"/>
  <c r="R137"/>
  <c r="T146"/>
  <c r="P175"/>
  <c r="BK188"/>
  <c r="J188"/>
  <c r="J107"/>
  <c r="T188"/>
  <c r="P206"/>
  <c r="BK212"/>
  <c r="J212"/>
  <c r="J111"/>
  <c r="T212"/>
  <c r="P227"/>
  <c r="BK237"/>
  <c r="J237"/>
  <c r="J113"/>
  <c r="T237"/>
  <c i="14" r="R132"/>
  <c r="R129"/>
  <c r="R143"/>
  <c r="P149"/>
  <c r="R165"/>
  <c i="15" r="R127"/>
  <c r="R126"/>
  <c r="R125"/>
  <c r="BK173"/>
  <c r="J173"/>
  <c r="J102"/>
  <c i="16" r="P128"/>
  <c r="P126"/>
  <c r="P125"/>
  <c i="1" r="AU112"/>
  <c i="16" r="BK155"/>
  <c r="J155"/>
  <c r="J102"/>
  <c r="T155"/>
  <c r="T174"/>
  <c i="17" r="BK122"/>
  <c r="J122"/>
  <c r="J99"/>
  <c r="P122"/>
  <c r="P121"/>
  <c i="1" r="AU113"/>
  <c i="17" r="R122"/>
  <c r="R121"/>
  <c r="T122"/>
  <c r="T121"/>
  <c i="2" r="BK1278"/>
  <c r="J1278"/>
  <c r="J130"/>
  <c r="BK1282"/>
  <c r="J1282"/>
  <c r="J131"/>
  <c i="9" r="BK150"/>
  <c r="J150"/>
  <c r="J102"/>
  <c r="BK154"/>
  <c r="J154"/>
  <c r="J103"/>
  <c r="BK167"/>
  <c r="J167"/>
  <c r="J105"/>
  <c i="10" r="BK128"/>
  <c r="J128"/>
  <c r="J100"/>
  <c i="13" r="BK159"/>
  <c r="J159"/>
  <c r="J102"/>
  <c i="2" r="BK922"/>
  <c r="J922"/>
  <c r="J119"/>
  <c i="3" r="BK138"/>
  <c r="J138"/>
  <c r="J101"/>
  <c i="5" r="BK142"/>
  <c r="J142"/>
  <c r="J101"/>
  <c i="9" r="BK170"/>
  <c r="J170"/>
  <c r="J107"/>
  <c i="13" r="BK164"/>
  <c r="J164"/>
  <c r="J103"/>
  <c r="BK171"/>
  <c r="J171"/>
  <c r="J105"/>
  <c r="BK203"/>
  <c r="J203"/>
  <c r="J108"/>
  <c r="BK252"/>
  <c r="J252"/>
  <c r="J114"/>
  <c i="14" r="BK172"/>
  <c r="J172"/>
  <c r="J106"/>
  <c i="2" r="BK679"/>
  <c r="J679"/>
  <c r="J111"/>
  <c r="BK681"/>
  <c r="J681"/>
  <c r="J112"/>
  <c i="5" r="BK153"/>
  <c r="J153"/>
  <c r="J103"/>
  <c r="BK186"/>
  <c r="J186"/>
  <c r="J107"/>
  <c i="14" r="BK130"/>
  <c r="J130"/>
  <c r="J100"/>
  <c i="15" r="BK176"/>
  <c r="J176"/>
  <c r="J103"/>
  <c i="9" r="BK145"/>
  <c r="J145"/>
  <c r="J101"/>
  <c i="13" r="BK168"/>
  <c r="J168"/>
  <c r="J104"/>
  <c i="17" r="F94"/>
  <c r="BE123"/>
  <c r="E85"/>
  <c r="F93"/>
  <c r="J117"/>
  <c r="BE125"/>
  <c r="J91"/>
  <c i="16" r="F93"/>
  <c r="E113"/>
  <c r="BE133"/>
  <c r="BE137"/>
  <c r="BE141"/>
  <c r="BE142"/>
  <c r="BE146"/>
  <c r="BE148"/>
  <c r="BE150"/>
  <c r="BE151"/>
  <c r="BE153"/>
  <c r="BE154"/>
  <c r="BE156"/>
  <c r="BE157"/>
  <c r="BE164"/>
  <c r="BE169"/>
  <c r="BE191"/>
  <c r="BE192"/>
  <c r="BE194"/>
  <c r="BE196"/>
  <c r="F94"/>
  <c r="J121"/>
  <c r="BE130"/>
  <c r="BE131"/>
  <c r="BE134"/>
  <c r="BE136"/>
  <c r="BE143"/>
  <c r="BE147"/>
  <c r="BE160"/>
  <c r="BE161"/>
  <c r="BE165"/>
  <c r="BE183"/>
  <c r="BE195"/>
  <c r="BE197"/>
  <c r="BE198"/>
  <c r="J91"/>
  <c r="J94"/>
  <c r="BE129"/>
  <c r="BE132"/>
  <c r="BE139"/>
  <c r="BE140"/>
  <c r="BE144"/>
  <c r="BE159"/>
  <c r="BE162"/>
  <c r="BE163"/>
  <c r="BE168"/>
  <c r="BE173"/>
  <c r="BE176"/>
  <c r="BE179"/>
  <c r="BE186"/>
  <c r="BE189"/>
  <c r="BE190"/>
  <c r="BE193"/>
  <c r="BE135"/>
  <c r="BE138"/>
  <c r="BE145"/>
  <c r="BE149"/>
  <c r="BE152"/>
  <c r="BE158"/>
  <c r="BE166"/>
  <c r="BE167"/>
  <c r="BE170"/>
  <c r="BE171"/>
  <c r="BE172"/>
  <c r="BE175"/>
  <c r="BE178"/>
  <c r="BE180"/>
  <c r="BE182"/>
  <c r="BE185"/>
  <c r="BE187"/>
  <c r="BE188"/>
  <c i="15" r="J91"/>
  <c r="F94"/>
  <c r="BE131"/>
  <c r="BE138"/>
  <c r="BE148"/>
  <c r="BE151"/>
  <c r="BE152"/>
  <c r="BE153"/>
  <c r="BE157"/>
  <c r="BE163"/>
  <c r="BE166"/>
  <c r="BE169"/>
  <c r="BE128"/>
  <c r="BE136"/>
  <c r="BE139"/>
  <c r="BE140"/>
  <c r="BE142"/>
  <c r="BE145"/>
  <c r="BE146"/>
  <c r="BE154"/>
  <c r="BE167"/>
  <c r="BE170"/>
  <c r="BE171"/>
  <c r="BE177"/>
  <c r="E113"/>
  <c r="BE132"/>
  <c r="BE134"/>
  <c r="BE135"/>
  <c r="BE143"/>
  <c r="BE149"/>
  <c r="BE155"/>
  <c r="BE156"/>
  <c r="BE165"/>
  <c r="BE168"/>
  <c r="BE174"/>
  <c r="BE129"/>
  <c r="BE137"/>
  <c r="BE158"/>
  <c r="BE159"/>
  <c r="BE160"/>
  <c r="BE161"/>
  <c r="BE162"/>
  <c r="BE164"/>
  <c r="BE175"/>
  <c i="14" r="F94"/>
  <c r="BE147"/>
  <c r="BE148"/>
  <c r="BE154"/>
  <c r="BE161"/>
  <c r="BE164"/>
  <c r="E85"/>
  <c r="BE133"/>
  <c r="BE157"/>
  <c r="BE160"/>
  <c r="BE166"/>
  <c r="BE167"/>
  <c r="BE170"/>
  <c r="BE171"/>
  <c r="BE138"/>
  <c r="BE144"/>
  <c r="BE145"/>
  <c r="BE152"/>
  <c r="BE163"/>
  <c r="BE169"/>
  <c r="J91"/>
  <c r="BE131"/>
  <c r="BE135"/>
  <c r="BE141"/>
  <c r="BE150"/>
  <c r="BE162"/>
  <c r="BE168"/>
  <c r="BE173"/>
  <c i="13" r="E85"/>
  <c r="J91"/>
  <c r="BE151"/>
  <c r="BE155"/>
  <c r="BE160"/>
  <c r="BE165"/>
  <c r="BE172"/>
  <c r="BE184"/>
  <c r="BE189"/>
  <c r="BE204"/>
  <c r="BE210"/>
  <c r="BE211"/>
  <c r="BE216"/>
  <c r="BE219"/>
  <c r="BE223"/>
  <c r="BE238"/>
  <c r="BE147"/>
  <c r="BE169"/>
  <c r="BE200"/>
  <c r="BE207"/>
  <c r="BE228"/>
  <c r="BE231"/>
  <c r="F94"/>
  <c r="BE143"/>
  <c r="BE176"/>
  <c r="BE190"/>
  <c r="BE222"/>
  <c r="BE226"/>
  <c r="BE256"/>
  <c r="BE259"/>
  <c r="BE139"/>
  <c r="BE180"/>
  <c r="BE195"/>
  <c r="BE213"/>
  <c r="BE244"/>
  <c r="BE247"/>
  <c r="BE253"/>
  <c i="12" r="E109"/>
  <c r="BE125"/>
  <c r="F118"/>
  <c r="J115"/>
  <c r="BE123"/>
  <c i="10" r="J131"/>
  <c r="J102"/>
  <c i="11" r="J91"/>
  <c r="E111"/>
  <c r="BE132"/>
  <c r="BE133"/>
  <c r="BE134"/>
  <c r="BE143"/>
  <c r="BE145"/>
  <c r="BE149"/>
  <c r="BE150"/>
  <c r="BE153"/>
  <c r="BE165"/>
  <c r="BE126"/>
  <c r="BE136"/>
  <c r="BE137"/>
  <c r="BE140"/>
  <c r="BE142"/>
  <c r="BE152"/>
  <c r="BE154"/>
  <c r="BE156"/>
  <c r="BE157"/>
  <c r="BE158"/>
  <c r="BE167"/>
  <c r="BE176"/>
  <c r="F120"/>
  <c r="BE129"/>
  <c r="BE139"/>
  <c r="BE146"/>
  <c r="BE148"/>
  <c r="BE159"/>
  <c r="BE163"/>
  <c r="BE166"/>
  <c r="BE168"/>
  <c r="BE169"/>
  <c r="BE171"/>
  <c r="BE172"/>
  <c r="BE127"/>
  <c r="BE130"/>
  <c r="BE131"/>
  <c r="BE151"/>
  <c r="BE155"/>
  <c r="BE160"/>
  <c r="BE161"/>
  <c r="BE162"/>
  <c r="BE164"/>
  <c r="BE170"/>
  <c r="BE173"/>
  <c r="BE175"/>
  <c i="9" r="BK135"/>
  <c r="J135"/>
  <c r="J99"/>
  <c i="10" r="E85"/>
  <c r="F123"/>
  <c r="BE129"/>
  <c r="BE140"/>
  <c r="J120"/>
  <c r="BE134"/>
  <c r="BE146"/>
  <c r="BE147"/>
  <c r="BE132"/>
  <c r="BE136"/>
  <c r="BE138"/>
  <c r="BE141"/>
  <c r="BE142"/>
  <c r="BE143"/>
  <c r="BE144"/>
  <c i="9" r="E122"/>
  <c r="F131"/>
  <c r="BE141"/>
  <c r="BE151"/>
  <c r="BE155"/>
  <c r="BE158"/>
  <c r="BE163"/>
  <c r="BE184"/>
  <c r="BE189"/>
  <c r="BE214"/>
  <c r="BE217"/>
  <c i="8" r="J122"/>
  <c r="J99"/>
  <c i="9" r="BE137"/>
  <c r="BE168"/>
  <c r="BE192"/>
  <c r="BE205"/>
  <c r="BE210"/>
  <c r="J91"/>
  <c r="BE146"/>
  <c r="BE160"/>
  <c r="BE166"/>
  <c r="BE175"/>
  <c r="BE195"/>
  <c r="BE199"/>
  <c r="BE202"/>
  <c r="BE171"/>
  <c r="BE178"/>
  <c r="BE181"/>
  <c r="BE187"/>
  <c r="BE207"/>
  <c i="7" r="J130"/>
  <c r="J101"/>
  <c i="8" r="E85"/>
  <c r="F93"/>
  <c r="BE125"/>
  <c r="BE127"/>
  <c r="BE130"/>
  <c r="BE132"/>
  <c r="J93"/>
  <c r="J118"/>
  <c r="BE123"/>
  <c r="BE129"/>
  <c r="BE133"/>
  <c r="J115"/>
  <c r="F118"/>
  <c r="BE126"/>
  <c r="BE131"/>
  <c r="BE134"/>
  <c r="BE135"/>
  <c i="6" r="J255"/>
  <c r="J103"/>
  <c i="7" r="E85"/>
  <c r="F93"/>
  <c r="BE132"/>
  <c r="BE147"/>
  <c r="BE160"/>
  <c r="BE162"/>
  <c r="BE163"/>
  <c r="BE167"/>
  <c r="BE169"/>
  <c r="BE175"/>
  <c r="BE177"/>
  <c r="BE181"/>
  <c r="BE198"/>
  <c r="BE202"/>
  <c r="BE213"/>
  <c r="BE219"/>
  <c r="BE231"/>
  <c r="BE233"/>
  <c r="BE240"/>
  <c r="J94"/>
  <c r="J121"/>
  <c r="BE139"/>
  <c r="BE140"/>
  <c r="BE141"/>
  <c r="BE146"/>
  <c r="BE154"/>
  <c r="BE157"/>
  <c r="BE159"/>
  <c r="BE164"/>
  <c r="BE165"/>
  <c r="BE176"/>
  <c r="BE182"/>
  <c r="BE190"/>
  <c r="BE195"/>
  <c r="BE197"/>
  <c r="BE203"/>
  <c r="BE204"/>
  <c r="BE210"/>
  <c r="BE217"/>
  <c r="BE224"/>
  <c r="BE232"/>
  <c r="BE234"/>
  <c r="BE238"/>
  <c r="BE239"/>
  <c r="BE241"/>
  <c r="F94"/>
  <c r="J123"/>
  <c r="BE131"/>
  <c r="BE135"/>
  <c r="BE138"/>
  <c r="BE143"/>
  <c r="BE144"/>
  <c r="BE150"/>
  <c r="BE151"/>
  <c r="BE152"/>
  <c r="BE153"/>
  <c r="BE155"/>
  <c r="BE158"/>
  <c r="BE168"/>
  <c r="BE170"/>
  <c r="BE173"/>
  <c r="BE174"/>
  <c r="BE178"/>
  <c r="BE179"/>
  <c r="BE184"/>
  <c r="BE185"/>
  <c r="BE193"/>
  <c r="BE194"/>
  <c r="BE205"/>
  <c r="BE207"/>
  <c r="BE209"/>
  <c r="BE211"/>
  <c r="BE225"/>
  <c r="BE226"/>
  <c r="BE228"/>
  <c r="BE229"/>
  <c r="BE235"/>
  <c r="BE243"/>
  <c r="BE244"/>
  <c r="BE134"/>
  <c r="BE137"/>
  <c r="BE149"/>
  <c r="BE156"/>
  <c r="BE166"/>
  <c r="BE171"/>
  <c r="BE172"/>
  <c r="BE180"/>
  <c r="BE183"/>
  <c r="BE186"/>
  <c r="BE187"/>
  <c r="BE189"/>
  <c r="BE191"/>
  <c r="BE192"/>
  <c r="BE199"/>
  <c r="BE200"/>
  <c r="BE201"/>
  <c r="BE206"/>
  <c r="BE208"/>
  <c r="BE212"/>
  <c r="BE214"/>
  <c r="BE216"/>
  <c r="BE220"/>
  <c r="BE222"/>
  <c r="BE236"/>
  <c r="BE237"/>
  <c r="BE242"/>
  <c i="6" r="E85"/>
  <c r="J91"/>
  <c r="BE133"/>
  <c r="BE134"/>
  <c r="BE136"/>
  <c r="BE142"/>
  <c r="BE150"/>
  <c r="BE151"/>
  <c r="BE154"/>
  <c r="BE155"/>
  <c r="BE166"/>
  <c r="BE169"/>
  <c r="BE171"/>
  <c r="BE175"/>
  <c r="BE176"/>
  <c r="BE189"/>
  <c r="BE190"/>
  <c r="BE197"/>
  <c r="BE208"/>
  <c r="BE239"/>
  <c r="BE242"/>
  <c r="BE248"/>
  <c r="BE259"/>
  <c r="BE264"/>
  <c r="BE265"/>
  <c r="J93"/>
  <c r="F122"/>
  <c r="BE130"/>
  <c r="BE135"/>
  <c r="BE140"/>
  <c r="BE143"/>
  <c r="BE145"/>
  <c r="BE153"/>
  <c r="BE158"/>
  <c r="BE160"/>
  <c r="BE170"/>
  <c r="BE181"/>
  <c r="BE183"/>
  <c r="BE187"/>
  <c r="BE188"/>
  <c r="BE193"/>
  <c r="BE202"/>
  <c r="BE204"/>
  <c r="BE211"/>
  <c r="BE215"/>
  <c r="BE220"/>
  <c r="BE225"/>
  <c r="BE233"/>
  <c r="BE236"/>
  <c r="BE241"/>
  <c r="BE252"/>
  <c r="BE260"/>
  <c r="F94"/>
  <c r="BE132"/>
  <c r="BE144"/>
  <c r="BE156"/>
  <c r="BE172"/>
  <c r="BE178"/>
  <c r="BE179"/>
  <c r="BE185"/>
  <c r="BE186"/>
  <c r="BE191"/>
  <c r="BE192"/>
  <c r="BE194"/>
  <c r="BE195"/>
  <c r="BE198"/>
  <c r="BE200"/>
  <c r="BE203"/>
  <c r="BE213"/>
  <c r="BE214"/>
  <c r="BE216"/>
  <c r="BE217"/>
  <c r="BE219"/>
  <c r="BE221"/>
  <c r="BE223"/>
  <c r="BE224"/>
  <c r="BE227"/>
  <c r="BE232"/>
  <c r="BE234"/>
  <c r="BE235"/>
  <c r="BE237"/>
  <c r="BE240"/>
  <c r="BE244"/>
  <c r="BE245"/>
  <c r="BE251"/>
  <c r="BE256"/>
  <c r="BE262"/>
  <c r="BE129"/>
  <c r="BE137"/>
  <c r="BE139"/>
  <c r="BE161"/>
  <c r="BE163"/>
  <c r="BE164"/>
  <c r="BE167"/>
  <c r="BE173"/>
  <c r="BE174"/>
  <c r="BE177"/>
  <c r="BE180"/>
  <c r="BE182"/>
  <c r="BE184"/>
  <c r="BE196"/>
  <c r="BE199"/>
  <c r="BE201"/>
  <c r="BE205"/>
  <c r="BE206"/>
  <c r="BE207"/>
  <c r="BE209"/>
  <c r="BE210"/>
  <c r="BE212"/>
  <c r="BE218"/>
  <c r="BE222"/>
  <c r="BE226"/>
  <c r="BE228"/>
  <c r="BE238"/>
  <c r="BE243"/>
  <c r="BE246"/>
  <c r="BE247"/>
  <c r="BE249"/>
  <c r="BE257"/>
  <c i="5" r="E85"/>
  <c r="J91"/>
  <c r="BE140"/>
  <c r="BE143"/>
  <c r="BE154"/>
  <c r="BE162"/>
  <c r="BE164"/>
  <c r="BE167"/>
  <c r="BE169"/>
  <c r="BE171"/>
  <c r="BE180"/>
  <c r="BE198"/>
  <c r="BE201"/>
  <c r="BE212"/>
  <c r="BE219"/>
  <c r="BE220"/>
  <c r="BE223"/>
  <c r="BE225"/>
  <c r="BE227"/>
  <c r="BE147"/>
  <c r="BE149"/>
  <c r="BE152"/>
  <c r="BE157"/>
  <c r="BE160"/>
  <c r="BE185"/>
  <c r="BE187"/>
  <c r="BE192"/>
  <c r="BE196"/>
  <c r="BE204"/>
  <c r="BE205"/>
  <c r="BE210"/>
  <c r="BE214"/>
  <c r="BE218"/>
  <c r="BE224"/>
  <c r="F94"/>
  <c r="BE148"/>
  <c r="BE165"/>
  <c r="BE166"/>
  <c r="BE173"/>
  <c r="BE190"/>
  <c r="BE193"/>
  <c r="BE195"/>
  <c r="BE209"/>
  <c r="BE211"/>
  <c r="BE213"/>
  <c r="BE226"/>
  <c r="BE138"/>
  <c r="BE163"/>
  <c r="BE175"/>
  <c r="BE177"/>
  <c r="BE178"/>
  <c r="BE182"/>
  <c r="BE184"/>
  <c r="BE191"/>
  <c r="BE194"/>
  <c r="BE207"/>
  <c r="BE217"/>
  <c i="4" r="E85"/>
  <c r="J91"/>
  <c r="J94"/>
  <c r="F122"/>
  <c r="BE129"/>
  <c r="BE130"/>
  <c r="BE131"/>
  <c r="BE132"/>
  <c r="BE135"/>
  <c r="BE136"/>
  <c r="BE142"/>
  <c r="BE144"/>
  <c r="BE147"/>
  <c r="BE148"/>
  <c r="BE158"/>
  <c r="BE163"/>
  <c r="BE165"/>
  <c r="BE172"/>
  <c r="BE185"/>
  <c r="BE192"/>
  <c r="BE198"/>
  <c r="BE200"/>
  <c r="BE208"/>
  <c r="BE219"/>
  <c r="BE222"/>
  <c r="BE225"/>
  <c r="BE229"/>
  <c r="BE231"/>
  <c r="BE233"/>
  <c r="BE235"/>
  <c r="BE236"/>
  <c r="BE237"/>
  <c r="BE239"/>
  <c r="BE244"/>
  <c r="BE245"/>
  <c r="BE252"/>
  <c r="BE254"/>
  <c r="BE259"/>
  <c r="BE267"/>
  <c r="BE268"/>
  <c r="BE271"/>
  <c r="BE280"/>
  <c r="BE282"/>
  <c r="BE286"/>
  <c r="BE287"/>
  <c r="BE288"/>
  <c r="BE137"/>
  <c r="BE139"/>
  <c r="BE143"/>
  <c r="BE146"/>
  <c r="BE152"/>
  <c r="BE156"/>
  <c r="BE164"/>
  <c r="BE166"/>
  <c r="BE170"/>
  <c r="BE171"/>
  <c r="BE173"/>
  <c r="BE178"/>
  <c r="BE180"/>
  <c r="BE191"/>
  <c r="BE193"/>
  <c r="BE194"/>
  <c r="BE207"/>
  <c r="BE213"/>
  <c r="BE223"/>
  <c r="BE226"/>
  <c r="BE228"/>
  <c r="BE238"/>
  <c r="BE240"/>
  <c r="BE247"/>
  <c r="BE248"/>
  <c r="BE260"/>
  <c r="BE262"/>
  <c r="BE266"/>
  <c r="BE275"/>
  <c r="BE277"/>
  <c r="BE283"/>
  <c r="BE285"/>
  <c r="BE128"/>
  <c r="BE133"/>
  <c r="BE134"/>
  <c r="BE138"/>
  <c r="BE145"/>
  <c r="BE151"/>
  <c r="BE153"/>
  <c r="BE157"/>
  <c r="BE159"/>
  <c r="BE177"/>
  <c r="BE179"/>
  <c r="BE184"/>
  <c r="BE186"/>
  <c r="BE187"/>
  <c r="BE199"/>
  <c r="BE203"/>
  <c r="BE212"/>
  <c r="BE216"/>
  <c r="BE227"/>
  <c r="BE230"/>
  <c r="BE232"/>
  <c r="BE234"/>
  <c r="BE241"/>
  <c r="BE243"/>
  <c r="BE246"/>
  <c r="BE253"/>
  <c r="BE255"/>
  <c r="BE261"/>
  <c r="BE274"/>
  <c r="BE276"/>
  <c r="BE278"/>
  <c r="BE281"/>
  <c r="BE284"/>
  <c i="3" r="J91"/>
  <c r="E117"/>
  <c r="BE146"/>
  <c r="BE150"/>
  <c r="BE164"/>
  <c r="BE170"/>
  <c r="BE176"/>
  <c r="BE179"/>
  <c r="BE183"/>
  <c r="BE185"/>
  <c r="BE189"/>
  <c r="BE193"/>
  <c r="BE201"/>
  <c r="BE202"/>
  <c r="BE213"/>
  <c r="BE217"/>
  <c r="F94"/>
  <c r="BE132"/>
  <c r="BE133"/>
  <c r="BE134"/>
  <c r="BE137"/>
  <c r="BE139"/>
  <c r="BE144"/>
  <c r="BE156"/>
  <c r="BE157"/>
  <c r="BE158"/>
  <c r="BE161"/>
  <c r="BE166"/>
  <c r="BE168"/>
  <c r="BE169"/>
  <c r="BE174"/>
  <c r="BE184"/>
  <c r="BE187"/>
  <c r="BE188"/>
  <c r="BE191"/>
  <c r="BE192"/>
  <c r="BE195"/>
  <c r="BE196"/>
  <c r="BE197"/>
  <c r="BE199"/>
  <c r="BE204"/>
  <c r="BE208"/>
  <c r="BE211"/>
  <c r="BE215"/>
  <c r="BE221"/>
  <c r="BE224"/>
  <c r="BE142"/>
  <c r="BE148"/>
  <c r="BE153"/>
  <c r="BE160"/>
  <c r="BE162"/>
  <c r="BE167"/>
  <c r="BE172"/>
  <c r="BE181"/>
  <c r="BE190"/>
  <c r="BE198"/>
  <c r="BE206"/>
  <c r="BE210"/>
  <c r="BE216"/>
  <c r="BE218"/>
  <c r="BE219"/>
  <c r="BE223"/>
  <c i="2" r="BE204"/>
  <c r="BE207"/>
  <c r="BE236"/>
  <c r="BE242"/>
  <c r="BE272"/>
  <c r="BE286"/>
  <c r="BE317"/>
  <c r="BE340"/>
  <c r="BE376"/>
  <c r="BE379"/>
  <c r="BE387"/>
  <c r="BE390"/>
  <c r="BE392"/>
  <c r="BE429"/>
  <c r="BE438"/>
  <c r="BE442"/>
  <c r="BE454"/>
  <c r="BE462"/>
  <c r="BE490"/>
  <c r="BE536"/>
  <c r="BE555"/>
  <c r="BE562"/>
  <c r="BE598"/>
  <c r="BE607"/>
  <c r="BE620"/>
  <c r="BE632"/>
  <c r="BE648"/>
  <c r="BE659"/>
  <c r="BE667"/>
  <c r="BE687"/>
  <c r="BE693"/>
  <c r="BE702"/>
  <c r="BE710"/>
  <c r="BE773"/>
  <c r="BE774"/>
  <c r="BE793"/>
  <c r="BE814"/>
  <c r="BE843"/>
  <c r="BE862"/>
  <c r="BE896"/>
  <c r="BE908"/>
  <c r="BE916"/>
  <c r="BE967"/>
  <c r="BE972"/>
  <c r="BE976"/>
  <c r="BE998"/>
  <c r="BE1014"/>
  <c r="BE1039"/>
  <c r="BE1042"/>
  <c r="BE1053"/>
  <c r="BE1067"/>
  <c r="BE1082"/>
  <c r="BE1105"/>
  <c r="BE1138"/>
  <c r="BE1150"/>
  <c r="BE1160"/>
  <c r="BE1168"/>
  <c r="BE1220"/>
  <c r="BE1245"/>
  <c r="BE1274"/>
  <c r="BE1279"/>
  <c r="BE1283"/>
  <c r="BE1305"/>
  <c r="BE1331"/>
  <c r="BE1338"/>
  <c r="BE1348"/>
  <c r="BE1349"/>
  <c r="BE1357"/>
  <c r="BE1367"/>
  <c r="BE1375"/>
  <c r="BE1398"/>
  <c r="BE1407"/>
  <c r="BE1411"/>
  <c r="BE1419"/>
  <c r="BE1423"/>
  <c r="BE1427"/>
  <c r="BE1431"/>
  <c r="BE1435"/>
  <c r="BE1439"/>
  <c r="BE1443"/>
  <c r="BE1447"/>
  <c r="BE1451"/>
  <c r="J149"/>
  <c r="F152"/>
  <c r="BE163"/>
  <c r="BE185"/>
  <c r="BE195"/>
  <c r="BE210"/>
  <c r="BE229"/>
  <c r="BE275"/>
  <c r="BE300"/>
  <c r="BE316"/>
  <c r="BE343"/>
  <c r="BE352"/>
  <c r="BE408"/>
  <c r="BE414"/>
  <c r="BE417"/>
  <c r="BE432"/>
  <c r="BE434"/>
  <c r="BE446"/>
  <c r="BE450"/>
  <c r="BE475"/>
  <c r="BE482"/>
  <c r="BE488"/>
  <c r="BE502"/>
  <c r="BE511"/>
  <c r="BE552"/>
  <c r="BE570"/>
  <c r="BE574"/>
  <c r="BE578"/>
  <c r="BE615"/>
  <c r="BE624"/>
  <c r="BE639"/>
  <c r="BE675"/>
  <c r="BE680"/>
  <c r="BE682"/>
  <c r="BE725"/>
  <c r="BE737"/>
  <c r="BE741"/>
  <c r="BE748"/>
  <c r="BE755"/>
  <c r="BE811"/>
  <c r="BE827"/>
  <c r="BE845"/>
  <c r="BE853"/>
  <c r="BE865"/>
  <c r="BE883"/>
  <c r="BE886"/>
  <c r="BE912"/>
  <c r="BE919"/>
  <c r="BE946"/>
  <c r="BE966"/>
  <c r="BE1003"/>
  <c r="BE1019"/>
  <c r="BE1030"/>
  <c r="BE1057"/>
  <c r="BE1059"/>
  <c r="BE1072"/>
  <c r="BE1100"/>
  <c r="BE1114"/>
  <c r="BE1119"/>
  <c r="BE1124"/>
  <c r="BE1157"/>
  <c r="BE1162"/>
  <c r="BE1183"/>
  <c r="BE1187"/>
  <c r="BE1197"/>
  <c r="BE1212"/>
  <c r="BE1238"/>
  <c r="BE1246"/>
  <c r="BE1261"/>
  <c r="BE1265"/>
  <c r="BE1321"/>
  <c r="BE1325"/>
  <c r="BE1341"/>
  <c r="BE1361"/>
  <c r="BE1383"/>
  <c r="BE1394"/>
  <c r="E85"/>
  <c r="BE176"/>
  <c r="BE194"/>
  <c r="BE218"/>
  <c r="BE223"/>
  <c r="BE232"/>
  <c r="BE235"/>
  <c r="BE239"/>
  <c r="BE246"/>
  <c r="BE273"/>
  <c r="BE290"/>
  <c r="BE295"/>
  <c r="BE330"/>
  <c r="BE355"/>
  <c r="BE361"/>
  <c r="BE364"/>
  <c r="BE370"/>
  <c r="BE411"/>
  <c r="BE445"/>
  <c r="BE449"/>
  <c r="BE458"/>
  <c r="BE491"/>
  <c r="BE499"/>
  <c r="BE514"/>
  <c r="BE546"/>
  <c r="BE593"/>
  <c r="BE629"/>
  <c r="BE644"/>
  <c r="BE652"/>
  <c r="BE657"/>
  <c r="BE676"/>
  <c r="BE696"/>
  <c r="BE699"/>
  <c r="BE727"/>
  <c r="BE752"/>
  <c r="BE765"/>
  <c r="BE769"/>
  <c r="BE775"/>
  <c r="BE790"/>
  <c r="BE803"/>
  <c r="BE809"/>
  <c r="BE829"/>
  <c r="BE838"/>
  <c r="BE840"/>
  <c r="BE849"/>
  <c r="BE872"/>
  <c r="BE894"/>
  <c r="BE900"/>
  <c r="BE905"/>
  <c r="BE923"/>
  <c r="BE925"/>
  <c r="BE932"/>
  <c r="BE938"/>
  <c r="BE962"/>
  <c r="BE1011"/>
  <c r="BE1027"/>
  <c r="BE1049"/>
  <c r="BE1071"/>
  <c r="BE1129"/>
  <c r="BE1136"/>
  <c r="BE1146"/>
  <c r="BE1175"/>
  <c r="BE1185"/>
  <c r="BE1194"/>
  <c r="BE1202"/>
  <c r="BE1208"/>
  <c r="BE1216"/>
  <c r="BE1229"/>
  <c r="BE1237"/>
  <c r="BE1257"/>
  <c r="BE1263"/>
  <c r="BE1270"/>
  <c r="BE1344"/>
  <c r="BE1353"/>
  <c r="BE1364"/>
  <c r="BE1371"/>
  <c r="BE1380"/>
  <c r="BE1393"/>
  <c r="BE1401"/>
  <c r="BE1415"/>
  <c r="BE158"/>
  <c r="BE167"/>
  <c r="BE173"/>
  <c r="BE198"/>
  <c r="BE201"/>
  <c r="BE221"/>
  <c r="BE224"/>
  <c r="BE250"/>
  <c r="BE261"/>
  <c r="BE276"/>
  <c r="BE278"/>
  <c r="BE280"/>
  <c r="BE333"/>
  <c r="BE348"/>
  <c r="BE358"/>
  <c r="BE386"/>
  <c r="BE420"/>
  <c r="BE422"/>
  <c r="BE472"/>
  <c r="BE508"/>
  <c r="BE517"/>
  <c r="BE520"/>
  <c r="BE526"/>
  <c r="BE532"/>
  <c r="BE540"/>
  <c r="BE549"/>
  <c r="BE565"/>
  <c r="BE583"/>
  <c r="BE588"/>
  <c r="BE602"/>
  <c r="BE690"/>
  <c r="BE705"/>
  <c r="BE707"/>
  <c r="BE780"/>
  <c r="BE806"/>
  <c r="BE816"/>
  <c r="BE818"/>
  <c r="BE869"/>
  <c r="BE889"/>
  <c r="BE949"/>
  <c r="BE951"/>
  <c r="BE963"/>
  <c r="BE981"/>
  <c r="BE990"/>
  <c r="BE1005"/>
  <c r="BE1022"/>
  <c r="BE1034"/>
  <c r="BE1065"/>
  <c r="BE1077"/>
  <c r="BE1109"/>
  <c r="BE1134"/>
  <c r="BE1142"/>
  <c r="BE1153"/>
  <c r="BE1169"/>
  <c r="BE1195"/>
  <c r="BE1200"/>
  <c r="BE1205"/>
  <c r="BE1206"/>
  <c r="BE1227"/>
  <c r="BE1248"/>
  <c r="BE1259"/>
  <c r="BE1312"/>
  <c r="BE1317"/>
  <c r="BE1335"/>
  <c r="BE1372"/>
  <c r="BE1387"/>
  <c r="F36"/>
  <c i="1" r="BA96"/>
  <c i="3" r="J36"/>
  <c i="1" r="AW97"/>
  <c i="4" r="F39"/>
  <c i="1" r="BD98"/>
  <c i="4" r="F38"/>
  <c i="1" r="BC98"/>
  <c i="5" r="F36"/>
  <c i="1" r="BA99"/>
  <c i="6" r="F37"/>
  <c i="1" r="BB100"/>
  <c i="6" r="F36"/>
  <c i="1" r="BA100"/>
  <c i="7" r="J36"/>
  <c i="1" r="AW101"/>
  <c i="8" r="F37"/>
  <c i="1" r="BB102"/>
  <c i="8" r="J36"/>
  <c i="1" r="AW102"/>
  <c i="9" r="F39"/>
  <c i="1" r="BD104"/>
  <c i="8" r="J32"/>
  <c i="10" r="F36"/>
  <c i="1" r="BA105"/>
  <c i="10" r="F39"/>
  <c i="1" r="BD105"/>
  <c i="11" r="F38"/>
  <c i="1" r="BC106"/>
  <c i="12" r="F38"/>
  <c i="1" r="BC107"/>
  <c i="13" r="J36"/>
  <c i="1" r="AW109"/>
  <c i="14" r="F37"/>
  <c i="1" r="BB110"/>
  <c i="14" r="F39"/>
  <c i="1" r="BD110"/>
  <c i="15" r="F36"/>
  <c i="1" r="BA111"/>
  <c i="15" r="F39"/>
  <c i="1" r="BD111"/>
  <c i="16" r="F36"/>
  <c i="1" r="BA112"/>
  <c i="16" r="F37"/>
  <c i="1" r="BB112"/>
  <c i="2" r="J36"/>
  <c i="1" r="AW96"/>
  <c i="3" r="F37"/>
  <c i="1" r="BB97"/>
  <c i="3" r="F36"/>
  <c i="1" r="BA97"/>
  <c i="4" r="J36"/>
  <c i="1" r="AW98"/>
  <c i="5" r="F37"/>
  <c i="1" r="BB99"/>
  <c i="5" r="F38"/>
  <c i="1" r="BC99"/>
  <c i="5" r="F39"/>
  <c i="1" r="BD99"/>
  <c i="6" r="F39"/>
  <c i="1" r="BD100"/>
  <c i="7" r="F36"/>
  <c i="1" r="BA101"/>
  <c i="8" r="F36"/>
  <c i="1" r="BA102"/>
  <c i="8" r="F38"/>
  <c i="1" r="BC102"/>
  <c i="9" r="F38"/>
  <c i="1" r="BC104"/>
  <c i="9" r="F36"/>
  <c i="1" r="BA104"/>
  <c i="10" r="J36"/>
  <c i="1" r="AW105"/>
  <c i="11" r="F39"/>
  <c i="1" r="BD106"/>
  <c i="11" r="F36"/>
  <c i="1" r="BA106"/>
  <c i="12" r="F37"/>
  <c i="1" r="BB107"/>
  <c i="13" r="F36"/>
  <c i="1" r="BA109"/>
  <c i="14" r="F38"/>
  <c i="1" r="BC110"/>
  <c i="15" r="J36"/>
  <c i="1" r="AW111"/>
  <c i="16" r="F38"/>
  <c i="1" r="BC112"/>
  <c i="17" r="F38"/>
  <c i="1" r="BC113"/>
  <c i="17" r="F37"/>
  <c i="1" r="BB113"/>
  <c r="AS94"/>
  <c i="2" r="F38"/>
  <c i="1" r="BC96"/>
  <c i="2" r="F39"/>
  <c i="1" r="BD96"/>
  <c i="6" r="F38"/>
  <c i="1" r="BC100"/>
  <c i="7" r="F38"/>
  <c i="1" r="BC101"/>
  <c i="7" r="F39"/>
  <c i="1" r="BD101"/>
  <c i="9" r="F37"/>
  <c i="1" r="BB104"/>
  <c i="10" r="F38"/>
  <c i="1" r="BC105"/>
  <c i="11" r="F37"/>
  <c i="1" r="BB106"/>
  <c i="12" r="F39"/>
  <c i="1" r="BD107"/>
  <c i="13" r="F37"/>
  <c i="1" r="BB109"/>
  <c i="13" r="F38"/>
  <c i="1" r="BC109"/>
  <c i="15" r="F38"/>
  <c i="1" r="BC111"/>
  <c i="16" r="J36"/>
  <c i="1" r="AW112"/>
  <c i="17" r="F39"/>
  <c i="1" r="BD113"/>
  <c i="17" r="F36"/>
  <c i="1" r="BA113"/>
  <c i="2" r="F37"/>
  <c i="1" r="BB96"/>
  <c i="3" r="F38"/>
  <c i="1" r="BC97"/>
  <c i="3" r="F39"/>
  <c i="1" r="BD97"/>
  <c i="4" r="F36"/>
  <c i="1" r="BA98"/>
  <c i="4" r="F37"/>
  <c i="1" r="BB98"/>
  <c i="5" r="J36"/>
  <c i="1" r="AW99"/>
  <c i="6" r="J36"/>
  <c i="1" r="AW100"/>
  <c i="7" r="F37"/>
  <c i="1" r="BB101"/>
  <c i="8" r="F39"/>
  <c i="1" r="BD102"/>
  <c i="9" r="J36"/>
  <c i="1" r="AW104"/>
  <c i="10" r="F37"/>
  <c i="1" r="BB105"/>
  <c i="11" r="J36"/>
  <c i="1" r="AW106"/>
  <c i="12" r="J36"/>
  <c i="1" r="AW107"/>
  <c i="12" r="F36"/>
  <c i="1" r="BA107"/>
  <c i="13" r="F39"/>
  <c i="1" r="BD109"/>
  <c i="14" r="J36"/>
  <c i="1" r="AW110"/>
  <c i="14" r="F36"/>
  <c i="1" r="BA110"/>
  <c i="15" r="F37"/>
  <c i="1" r="BB111"/>
  <c i="16" r="F39"/>
  <c i="1" r="BD112"/>
  <c i="17" r="J36"/>
  <c i="1" r="AW113"/>
  <c i="5" l="1" r="T136"/>
  <c i="2" r="P685"/>
  <c i="16" r="T126"/>
  <c r="T125"/>
  <c i="6" r="P126"/>
  <c i="1" r="AU100"/>
  <c i="14" r="P142"/>
  <c r="P128"/>
  <c i="1" r="AU110"/>
  <c i="3" r="P140"/>
  <c i="10" r="BK130"/>
  <c i="5" r="P136"/>
  <c r="R155"/>
  <c r="R135"/>
  <c i="16" r="R126"/>
  <c r="R125"/>
  <c i="10" r="T130"/>
  <c r="T126"/>
  <c i="9" r="P134"/>
  <c i="1" r="AU104"/>
  <c i="7" r="BK128"/>
  <c r="J128"/>
  <c r="J99"/>
  <c i="5" r="T155"/>
  <c i="13" r="P137"/>
  <c r="P136"/>
  <c i="1" r="AU109"/>
  <c i="5" r="P155"/>
  <c i="2" r="P156"/>
  <c r="P155"/>
  <c i="1" r="AU96"/>
  <c i="13" r="P205"/>
  <c i="10" r="R130"/>
  <c r="R126"/>
  <c i="9" r="R135"/>
  <c r="R134"/>
  <c i="2" r="T685"/>
  <c i="13" r="R205"/>
  <c r="R136"/>
  <c i="2" r="R685"/>
  <c r="R155"/>
  <c r="T156"/>
  <c r="T155"/>
  <c i="14" r="T142"/>
  <c r="T128"/>
  <c i="13" r="T137"/>
  <c i="9" r="T135"/>
  <c r="T134"/>
  <c i="7" r="R128"/>
  <c r="R127"/>
  <c i="4" r="R126"/>
  <c r="R125"/>
  <c i="3" r="T140"/>
  <c r="T129"/>
  <c i="14" r="R142"/>
  <c r="R128"/>
  <c i="10" r="P130"/>
  <c r="P126"/>
  <c i="1" r="AU105"/>
  <c i="3" r="R140"/>
  <c r="R129"/>
  <c i="7" r="P128"/>
  <c r="P127"/>
  <c i="1" r="AU101"/>
  <c i="3" r="P129"/>
  <c i="1" r="AU97"/>
  <c i="13" r="T205"/>
  <c i="4" r="P126"/>
  <c r="P125"/>
  <c i="1" r="AU98"/>
  <c i="3" r="BK130"/>
  <c r="J130"/>
  <c r="J99"/>
  <c i="6" r="BK127"/>
  <c r="J127"/>
  <c r="J99"/>
  <c i="9" r="BK169"/>
  <c r="J169"/>
  <c r="J106"/>
  <c i="13" r="BK137"/>
  <c r="J137"/>
  <c r="J99"/>
  <c r="BK205"/>
  <c r="J205"/>
  <c r="J109"/>
  <c i="15" r="BK172"/>
  <c r="J172"/>
  <c r="J101"/>
  <c i="3" r="BK140"/>
  <c r="J140"/>
  <c r="J102"/>
  <c i="4" r="BK126"/>
  <c r="J126"/>
  <c r="J99"/>
  <c i="5" r="BK221"/>
  <c r="J221"/>
  <c r="J112"/>
  <c i="10" r="BK127"/>
  <c r="J127"/>
  <c r="J99"/>
  <c i="14" r="BK142"/>
  <c r="J142"/>
  <c r="J102"/>
  <c i="15" r="BK126"/>
  <c r="J126"/>
  <c r="J99"/>
  <c i="2" r="BK685"/>
  <c r="J685"/>
  <c r="J113"/>
  <c i="5" r="BK136"/>
  <c r="J136"/>
  <c r="J99"/>
  <c r="BK155"/>
  <c r="J155"/>
  <c r="J104"/>
  <c i="2" r="BK156"/>
  <c r="J156"/>
  <c r="J99"/>
  <c i="11" r="BK124"/>
  <c r="J124"/>
  <c r="J99"/>
  <c i="12" r="BK121"/>
  <c r="J121"/>
  <c r="J98"/>
  <c i="14" r="BK129"/>
  <c r="J129"/>
  <c r="J99"/>
  <c i="16" r="BK126"/>
  <c r="J126"/>
  <c r="J99"/>
  <c i="17" r="BK121"/>
  <c r="J121"/>
  <c r="J98"/>
  <c i="9" r="BK134"/>
  <c r="J134"/>
  <c r="J98"/>
  <c i="1" r="AG102"/>
  <c i="3" r="F35"/>
  <c i="1" r="AZ97"/>
  <c i="4" r="J35"/>
  <c i="1" r="AV98"/>
  <c r="AT98"/>
  <c i="5" r="J35"/>
  <c i="1" r="AV99"/>
  <c r="AT99"/>
  <c i="6" r="J35"/>
  <c i="1" r="AV100"/>
  <c r="AT100"/>
  <c i="7" r="J35"/>
  <c i="1" r="AV101"/>
  <c r="AT101"/>
  <c i="8" r="F35"/>
  <c i="1" r="AZ102"/>
  <c r="BB95"/>
  <c r="BA95"/>
  <c r="AW95"/>
  <c i="9" r="J35"/>
  <c i="1" r="AV104"/>
  <c r="AT104"/>
  <c i="11" r="F35"/>
  <c i="1" r="AZ106"/>
  <c i="14" r="J35"/>
  <c i="1" r="AV110"/>
  <c r="AT110"/>
  <c i="15" r="J35"/>
  <c i="1" r="AV111"/>
  <c r="AT111"/>
  <c r="BC108"/>
  <c r="AY108"/>
  <c r="BA108"/>
  <c r="AW108"/>
  <c i="3" r="J35"/>
  <c i="1" r="AV97"/>
  <c r="AT97"/>
  <c i="4" r="F35"/>
  <c i="1" r="AZ98"/>
  <c i="5" r="F35"/>
  <c i="1" r="AZ99"/>
  <c i="6" r="F35"/>
  <c i="1" r="AZ100"/>
  <c i="7" r="F35"/>
  <c i="1" r="AZ101"/>
  <c r="BC95"/>
  <c r="AY95"/>
  <c i="8" r="J35"/>
  <c i="1" r="AV102"/>
  <c r="AT102"/>
  <c r="AN102"/>
  <c r="BD95"/>
  <c i="9" r="F35"/>
  <c i="1" r="AZ104"/>
  <c i="11" r="J35"/>
  <c i="1" r="AV106"/>
  <c r="AT106"/>
  <c i="14" r="F35"/>
  <c i="1" r="AZ110"/>
  <c i="15" r="F35"/>
  <c i="1" r="AZ111"/>
  <c i="17" r="F35"/>
  <c i="1" r="AZ113"/>
  <c i="17" r="J35"/>
  <c i="1" r="AV113"/>
  <c r="AT113"/>
  <c r="BD108"/>
  <c r="BB108"/>
  <c r="AX108"/>
  <c i="2" r="J35"/>
  <c i="1" r="AV96"/>
  <c r="AT96"/>
  <c i="10" r="F35"/>
  <c i="1" r="AZ105"/>
  <c i="12" r="J35"/>
  <c i="1" r="AV107"/>
  <c r="AT107"/>
  <c r="BC103"/>
  <c r="AY103"/>
  <c r="BA103"/>
  <c r="AW103"/>
  <c i="13" r="F35"/>
  <c i="1" r="AZ109"/>
  <c i="16" r="J35"/>
  <c i="1" r="AV112"/>
  <c r="AT112"/>
  <c i="2" r="F35"/>
  <c i="1" r="AZ96"/>
  <c i="10" r="J35"/>
  <c i="1" r="AV105"/>
  <c r="AT105"/>
  <c r="BD103"/>
  <c i="12" r="F35"/>
  <c i="1" r="AZ107"/>
  <c r="BB103"/>
  <c r="AX103"/>
  <c i="13" r="J35"/>
  <c i="1" r="AV109"/>
  <c r="AT109"/>
  <c i="16" r="F35"/>
  <c i="1" r="AZ112"/>
  <c i="13" l="1" r="T136"/>
  <c i="10" r="BK126"/>
  <c r="J126"/>
  <c i="5" r="P135"/>
  <c i="1" r="AU99"/>
  <c i="5" r="T135"/>
  <c r="BK135"/>
  <c r="J135"/>
  <c i="15" r="BK125"/>
  <c r="J125"/>
  <c i="2" r="BK155"/>
  <c r="J155"/>
  <c r="J98"/>
  <c i="4" r="BK125"/>
  <c r="J125"/>
  <c r="J98"/>
  <c i="16" r="BK125"/>
  <c r="J125"/>
  <c r="J98"/>
  <c i="6" r="BK126"/>
  <c r="J126"/>
  <c i="11" r="BK123"/>
  <c r="J123"/>
  <c r="J98"/>
  <c i="13" r="BK136"/>
  <c r="J136"/>
  <c i="7" r="BK127"/>
  <c r="J127"/>
  <c r="J98"/>
  <c i="3" r="BK129"/>
  <c r="J129"/>
  <c r="J98"/>
  <c i="14" r="BK128"/>
  <c r="J128"/>
  <c r="J98"/>
  <c i="10" r="J130"/>
  <c r="J101"/>
  <c i="8" r="J41"/>
  <c i="1" r="AU95"/>
  <c i="5" r="J32"/>
  <c i="1" r="AG99"/>
  <c i="9" r="J32"/>
  <c i="1" r="AG104"/>
  <c r="BD94"/>
  <c r="W33"/>
  <c i="10" r="J32"/>
  <c i="1" r="AG105"/>
  <c r="AU103"/>
  <c i="15" r="J32"/>
  <c i="1" r="AG111"/>
  <c i="17" r="J32"/>
  <c i="1" r="AG113"/>
  <c r="AX95"/>
  <c r="AZ108"/>
  <c r="AV108"/>
  <c r="AT108"/>
  <c r="AU108"/>
  <c i="6" r="J32"/>
  <c i="1" r="AG100"/>
  <c i="13" r="J32"/>
  <c i="1" r="AG109"/>
  <c r="AZ95"/>
  <c r="AV95"/>
  <c r="AT95"/>
  <c r="BC94"/>
  <c r="AY94"/>
  <c i="12" r="J32"/>
  <c i="1" r="AG107"/>
  <c r="AZ103"/>
  <c r="AV103"/>
  <c r="AT103"/>
  <c r="BA94"/>
  <c r="W30"/>
  <c r="BB94"/>
  <c r="W31"/>
  <c i="5" l="1" r="J41"/>
  <c i="10" r="J41"/>
  <c i="6" r="J41"/>
  <c i="17" r="J41"/>
  <c i="15" r="J41"/>
  <c i="12" r="J41"/>
  <c i="13" r="J41"/>
  <c i="6" r="J98"/>
  <c i="5" r="J98"/>
  <c i="15" r="J98"/>
  <c i="13" r="J98"/>
  <c i="10" r="J98"/>
  <c i="9" r="J41"/>
  <c i="1" r="AN104"/>
  <c r="AN99"/>
  <c r="AN100"/>
  <c r="AN111"/>
  <c r="AN113"/>
  <c r="AN107"/>
  <c r="AN105"/>
  <c r="AN109"/>
  <c r="AU94"/>
  <c i="11" r="J32"/>
  <c i="1" r="AG106"/>
  <c r="AG103"/>
  <c r="AN103"/>
  <c i="16" r="J32"/>
  <c i="1" r="AG112"/>
  <c i="4" r="J32"/>
  <c i="1" r="AG98"/>
  <c r="AZ94"/>
  <c r="AV94"/>
  <c r="AK29"/>
  <c i="14" r="J32"/>
  <c i="1" r="AG110"/>
  <c i="3" r="J32"/>
  <c i="1" r="AG97"/>
  <c i="7" r="J32"/>
  <c i="1" r="AG101"/>
  <c r="AN101"/>
  <c r="W32"/>
  <c r="AX94"/>
  <c i="2" r="J32"/>
  <c i="1" r="AG96"/>
  <c r="AW94"/>
  <c r="AK30"/>
  <c i="4" l="1" r="J41"/>
  <c i="2" r="J41"/>
  <c i="11" r="J41"/>
  <c i="7" r="J41"/>
  <c i="16" r="J41"/>
  <c i="3" r="J41"/>
  <c i="14" r="J41"/>
  <c i="1" r="AN98"/>
  <c r="AN110"/>
  <c r="AN97"/>
  <c r="AN106"/>
  <c r="AN96"/>
  <c r="AN112"/>
  <c r="AG108"/>
  <c r="AG95"/>
  <c r="AG94"/>
  <c r="AK26"/>
  <c r="AK35"/>
  <c r="AT94"/>
  <c r="AN94"/>
  <c r="W29"/>
  <c l="1" r="AN108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<sst xmlns="http://schemas.openxmlformats.org/spreadsheetml/2006/main">
  <si>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</si>
  <si>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</si>
  <si>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</si>
  <si>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</si>
  <si>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</si>
  <si>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{dc33019a-4392-41d5-97da-3eb92cf551fb}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</si>
  <si>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</si>
  <si>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</si>
  <si>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</si>
  <si>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</si>
  <si>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</si>
  <si>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</si>
  <si>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Kód:</t>
  </si>
  <si>
    <t>SONA6861-STA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</si>
  <si>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</si>
  <si>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</si>
  <si>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SPRAVEDLIVÁ TRANSFORMACE - proj.Odb.učebny GASTRO - stavební část - celková rekapitulace</t>
  </si>
  <si>
    <t>KSO:</t>
  </si>
  <si>
    <t>CC-CZ:</t>
  </si>
  <si>
    <t>Místo:</t>
  </si>
  <si>
    <t xml:space="preserve"> </t>
  </si>
  <si>
    <t>Datum:</t>
  </si>
  <si>
    <t>14. 12. 2023</t>
  </si>
  <si>
    <t>Zadavatel:</t>
  </si>
  <si>
    <t>IČ:</t>
  </si>
  <si>
    <t>SŠSS Karlovy Vary</t>
  </si>
  <si>
    <t>DIČ:</t>
  </si>
  <si>
    <t>Uchazeč:</t>
  </si>
  <si>
    <t>Vyplň údaj</t>
  </si>
  <si>
    <t>Projektant:</t>
  </si>
  <si>
    <t>DPT projekty Ostrov</t>
  </si>
  <si>
    <t>True</t>
  </si>
  <si>
    <t>Zpracovatel:</t>
  </si>
  <si>
    <t>Neubauerová Soňa, SK-Projekt Ostrov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</si>
  <si>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</si>
  <si>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</si>
  <si>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</si>
  <si>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</si>
  <si>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</si>
  <si>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</si>
  <si>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</si>
  <si>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</si>
  <si>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</si>
  <si>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</si>
  <si>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</si>
  <si>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</si>
  <si>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</si>
  <si>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</si>
  <si>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</si>
  <si>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</si>
  <si>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</si>
  <si>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</si>
  <si>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</si>
  <si>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</si>
  <si>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</si>
  <si>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</si>
  <si>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</si>
  <si>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</si>
  <si>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</si>
  <si>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</si>
  <si>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</si>
  <si>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</si>
  <si>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</si>
  <si>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</si>
  <si>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</si>
  <si>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</si>
  <si>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</si>
  <si>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</si>
  <si>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</si>
  <si>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</si>
  <si>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</si>
  <si>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</si>
  <si>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</si>
  <si>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</si>
  <si>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</si>
  <si>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</si>
  <si>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</si>
  <si>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</si>
  <si>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</si>
  <si>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</si>
  <si>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Učebna Gastro</t>
  </si>
  <si>
    <t>STA</t>
  </si>
  <si>
    <t>1</t>
  </si>
  <si>
    <t>{3e2019da-3170-4c73-b00e-7d0cbdcbfafa}</t>
  </si>
  <si>
    <t>2</t>
  </si>
  <si>
    <t>/</t>
  </si>
  <si>
    <t>Stavební část</t>
  </si>
  <si>
    <t>Soupis</t>
  </si>
  <si>
    <t>{be286c2c-8564-46cb-b9ee-e0af2ceba8c7}</t>
  </si>
  <si>
    <t>02</t>
  </si>
  <si>
    <t>Zdravotně technické instalace</t>
  </si>
  <si>
    <t>{b49a0f77-086a-4cb1-abb7-a94fcf9890a8}</t>
  </si>
  <si>
    <t>03</t>
  </si>
  <si>
    <t>Vzduchotechnika</t>
  </si>
  <si>
    <t>{5343724a-7aef-4d30-8ffb-c8a9772eed4c}</t>
  </si>
  <si>
    <t>04</t>
  </si>
  <si>
    <t>Rozvody plynu, vytápění</t>
  </si>
  <si>
    <t>{ddf0ebef-3f73-4143-b9ba-3233ee99778a}</t>
  </si>
  <si>
    <t>05</t>
  </si>
  <si>
    <t>Silnoproud</t>
  </si>
  <si>
    <t>{2190e949-3288-494d-b9f3-2ef1c99e31e6}</t>
  </si>
  <si>
    <t>06</t>
  </si>
  <si>
    <t>Slaboproud</t>
  </si>
  <si>
    <t>{70c1d74b-aa8f-4f3d-9258-29362adbfb4d}</t>
  </si>
  <si>
    <t>07</t>
  </si>
  <si>
    <t>Vedlejší náklady</t>
  </si>
  <si>
    <t>{fe804398-a62b-4525-9dba-9afbb3178ee3}</t>
  </si>
  <si>
    <t>Učebna V4 - La hospoda</t>
  </si>
  <si>
    <t>{bed81f0b-9d97-4272-aca0-2508f796a67d}</t>
  </si>
  <si>
    <t>{ba0b8017-e44a-4b28-bd3c-cc270d5cab7d}</t>
  </si>
  <si>
    <t>{3a15f396-0ad8-498e-802c-7104425c0349}</t>
  </si>
  <si>
    <t>{8ecb35ad-7879-42b3-aa1f-21f5d5c22206}</t>
  </si>
  <si>
    <t>{aa868a32-30a0-4288-b5b3-515683a083b8}</t>
  </si>
  <si>
    <t>Učebna V5B</t>
  </si>
  <si>
    <t>{08e8fd54-6cac-45c3-b61b-c256b0a9453a}</t>
  </si>
  <si>
    <t>{e102267e-ca0b-4f11-aa40-c7debccea875}</t>
  </si>
  <si>
    <t>{4edc33b7-0563-4404-a753-e1d771f5b4a9}</t>
  </si>
  <si>
    <t>{c69e370a-d0b4-4118-9fe1-1710d279c8b1}</t>
  </si>
  <si>
    <t>{2dacc329-517b-4b42-8f25-f96773664999}</t>
  </si>
  <si>
    <t>{276e8da3-43a4-48be-9ad4-8167076e9f07}</t>
  </si>
  <si>
    <t>KRYCÍ LIST SOUPISU PRACÍ</t>
  </si>
  <si>
    <t>Objekt:</t>
  </si>
  <si>
    <t>01 - Učebna Gastro</t>
  </si>
  <si>
    <t>Soupis:</t>
  </si>
  <si>
    <t>01 - Stavební část</t>
  </si>
  <si>
    <t>Střední škola stravování a služeb K.Vary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</si>
  <si>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</si>
  <si>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</si>
  <si>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</si>
  <si>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</si>
  <si>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</si>
  <si>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</si>
  <si>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</si>
  <si>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</si>
  <si>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</si>
  <si>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</si>
  <si>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</si>
  <si>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</si>
  <si>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</si>
  <si>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</si>
  <si>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</si>
  <si>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97 - Prorážení otvorů a ostatní bourací práce</t>
  </si>
  <si>
    <t xml:space="preserve">    997 - Přesun sutě</t>
  </si>
  <si>
    <t xml:space="preserve">    998 - Přesun hmot</t>
  </si>
  <si>
    <t xml:space="preserve">    VYB - Vybavení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</si>
  <si>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</si>
  <si>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</si>
  <si>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</si>
  <si>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</si>
  <si>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</si>
  <si>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725 - Zdravotechnika - zařizovací předměty</t>
  </si>
  <si>
    <t xml:space="preserve">    727 - Zdravotechnika - požární ochrana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</si>
  <si>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</si>
  <si>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</si>
  <si>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</si>
  <si>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</si>
  <si>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</si>
  <si>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</si>
  <si>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</si>
  <si>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</si>
  <si>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</si>
  <si>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</si>
  <si>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</si>
  <si>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</si>
  <si>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 xml:space="preserve">    DEM - Demontáže</t>
  </si>
  <si>
    <t xml:space="preserve">    OTV - Výplně otvorů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</si>
  <si>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</si>
  <si>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</si>
  <si>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</si>
  <si>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</si>
  <si>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</si>
  <si>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</si>
  <si>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</si>
  <si>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</si>
  <si>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</si>
  <si>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</si>
  <si>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</si>
  <si>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</si>
  <si>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</si>
  <si>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</si>
  <si>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</si>
  <si>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</si>
  <si>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</si>
  <si>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</si>
  <si>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</si>
  <si>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310239211</t>
  </si>
  <si>
    <t>Zazdívka otvorů pl přes 1 do 4 m2 ve zdivu nadzákladovém cihlami pálenými na MVC</t>
  </si>
  <si>
    <t>m3</t>
  </si>
  <si>
    <t>4</t>
  </si>
  <si>
    <t>-721895611</t>
  </si>
  <si>
    <t>VV</t>
  </si>
  <si>
    <t>2.NP</t>
  </si>
  <si>
    <t xml:space="preserve">zazdívka 1485x1510 </t>
  </si>
  <si>
    <t>v místnosti 2</t>
  </si>
  <si>
    <t>0,475*1,485*1,51</t>
  </si>
  <si>
    <t>311270331</t>
  </si>
  <si>
    <t>Zdivo z vápenopískových přesných plných tvárnic 7DF přes P15 do P25 tl 200 mm</t>
  </si>
  <si>
    <t>m2</t>
  </si>
  <si>
    <t>1384742981</t>
  </si>
  <si>
    <t>P</t>
  </si>
  <si>
    <t>Poznámka k položce:_x000d_
LP 25</t>
  </si>
  <si>
    <t>1.NP</t>
  </si>
  <si>
    <t>(3,65-0,20)*3,36</t>
  </si>
  <si>
    <t>311270521</t>
  </si>
  <si>
    <t>Zdivo z vápenopískových přesných plných tvárnic 8DF do P15 tl 240 mm</t>
  </si>
  <si>
    <t>-606010447</t>
  </si>
  <si>
    <t>(3,65-0,20)*6,0</t>
  </si>
  <si>
    <t>-(0,8*2,0+0,5*0,5*2+1,0*1,20)</t>
  </si>
  <si>
    <t>Součet</t>
  </si>
  <si>
    <t>311272225</t>
  </si>
  <si>
    <t>Zdivo z pórobetonových tvárnic hladkých přes P2 do P4 do 450 kg/m3 na tenkovrstvou maltu tl 300 m</t>
  </si>
  <si>
    <t>-1922808538</t>
  </si>
  <si>
    <t>3,75*(1,5+5,6)</t>
  </si>
  <si>
    <t>5</t>
  </si>
  <si>
    <t>311321411</t>
  </si>
  <si>
    <t>Nosná zeď ze ŽB tř. C 25/30 bez výztuže</t>
  </si>
  <si>
    <t>224877971</t>
  </si>
  <si>
    <t>0,30*3,30*(9,50+10,20)/2</t>
  </si>
  <si>
    <t>-0,30*3,20*8,70</t>
  </si>
  <si>
    <t>0,25*3,50*18,50</t>
  </si>
  <si>
    <t>0,25*3,0*4,20</t>
  </si>
  <si>
    <t>-0,25*(1,5*2,1+1,65*0,75)</t>
  </si>
  <si>
    <t>Mezisoučet</t>
  </si>
  <si>
    <t>3,96</t>
  </si>
  <si>
    <t>6</t>
  </si>
  <si>
    <t>311351121</t>
  </si>
  <si>
    <t>Zřízení oboustranného bednění nosných nadzákladových zdí</t>
  </si>
  <si>
    <t>1308367030</t>
  </si>
  <si>
    <t>3,30*(9,5+10,2)/2*2</t>
  </si>
  <si>
    <t>-3,20*8,7*2</t>
  </si>
  <si>
    <t>0,30*3,20+0,3*3,3*2</t>
  </si>
  <si>
    <t>3,50*18,50*2</t>
  </si>
  <si>
    <t>3,0*4,20*2</t>
  </si>
  <si>
    <t>0,25*(1,5*2+2,1*2+1,65*2+0,75*2)+0,03</t>
  </si>
  <si>
    <t>17</t>
  </si>
  <si>
    <t>7</t>
  </si>
  <si>
    <t>311351122</t>
  </si>
  <si>
    <t>Odstranění oboustranného bednění nosných nadzákladových zdí</t>
  </si>
  <si>
    <t>-611270824</t>
  </si>
  <si>
    <t>8</t>
  </si>
  <si>
    <t>311361821</t>
  </si>
  <si>
    <t>Výztuž nosných zdí betonářskou ocelí 10 505</t>
  </si>
  <si>
    <t>t</t>
  </si>
  <si>
    <t>-2073774181</t>
  </si>
  <si>
    <t>platí i pro sloupy</t>
  </si>
  <si>
    <t>2484,40/1000</t>
  </si>
  <si>
    <t>9</t>
  </si>
  <si>
    <t>311362021</t>
  </si>
  <si>
    <t>Výztuž nosných zdí svařovanými sítěmi Kari</t>
  </si>
  <si>
    <t>112478885</t>
  </si>
  <si>
    <t>280/1000</t>
  </si>
  <si>
    <t>10</t>
  </si>
  <si>
    <t>317234410</t>
  </si>
  <si>
    <t>Vyzdívka mezi nosníky z cihel pálených na MC</t>
  </si>
  <si>
    <t>-2112060359</t>
  </si>
  <si>
    <t>2.NP - nové 4 překlady</t>
  </si>
  <si>
    <t>1,4*0,08*0,475</t>
  </si>
  <si>
    <t>11</t>
  </si>
  <si>
    <t>317278022</t>
  </si>
  <si>
    <t>Překlad nosný vápenopískový š 240 mm v 240 mm na maltu M5 dl 1250 mm</t>
  </si>
  <si>
    <t>kus</t>
  </si>
  <si>
    <t>-420178590</t>
  </si>
  <si>
    <t>317278023</t>
  </si>
  <si>
    <t>Překlad nosný vápenopískový š 240 mm v 240 mm na maltu M5 dl 1500 mm</t>
  </si>
  <si>
    <t>1915080755</t>
  </si>
  <si>
    <t>13</t>
  </si>
  <si>
    <t>317944321</t>
  </si>
  <si>
    <t>Válcované nosníky do č.12 dodatečně osazované do připravených otvorů</t>
  </si>
  <si>
    <t>528235519</t>
  </si>
  <si>
    <t>překlad L50x50x3-250</t>
  </si>
  <si>
    <t>překlad I80 - 4x 1400mm</t>
  </si>
  <si>
    <t>5,94*1,4*4/1000</t>
  </si>
  <si>
    <t>14</t>
  </si>
  <si>
    <t>330321410</t>
  </si>
  <si>
    <t>Sloupy nebo pilíře ze ŽB tř. C 25/30 bez výztuže</t>
  </si>
  <si>
    <t>1162346417</t>
  </si>
  <si>
    <t>0,25*0,25*3,90*3</t>
  </si>
  <si>
    <t>výztuž je započtena ve výztuži pro stěny</t>
  </si>
  <si>
    <t>15</t>
  </si>
  <si>
    <t>331351115</t>
  </si>
  <si>
    <t>Zřízení bednění čtyřúhelníkových sloupů v do 4 m průřezu přes 0,04 do 0,08 m2</t>
  </si>
  <si>
    <t>-1745697979</t>
  </si>
  <si>
    <t>3,90*0,25*4*3</t>
  </si>
  <si>
    <t>16</t>
  </si>
  <si>
    <t>331351116</t>
  </si>
  <si>
    <t>Odstranění bednění čtyřúhelníkových sloupů v do 4 m průřezu do 0,08 m2</t>
  </si>
  <si>
    <t>1469263153</t>
  </si>
  <si>
    <t>342271531</t>
  </si>
  <si>
    <t>Příčka z vápenopískových přesných plných tvárnic 5DF přes P15 do P25 tl 150 mm</t>
  </si>
  <si>
    <t>1553848589</t>
  </si>
  <si>
    <t>3,65*3,90</t>
  </si>
  <si>
    <t>-1,5*1,2-0,8*2,0</t>
  </si>
  <si>
    <t>18</t>
  </si>
  <si>
    <t>342311711</t>
  </si>
  <si>
    <t>Stěny výplňové z betonu prostého tř. C 20/25</t>
  </si>
  <si>
    <t>946129392</t>
  </si>
  <si>
    <t>přibetonování atiky -v.č.3 (statika)</t>
  </si>
  <si>
    <t>0,5*10*0,05</t>
  </si>
  <si>
    <t>19</t>
  </si>
  <si>
    <t>341351111</t>
  </si>
  <si>
    <t>Zřízení oboustranného bednění nosných stěn</t>
  </si>
  <si>
    <t>-2138202658</t>
  </si>
  <si>
    <t>přibetonování atiky -v.č.3</t>
  </si>
  <si>
    <t>0,5*10</t>
  </si>
  <si>
    <t>20</t>
  </si>
  <si>
    <t>341351112</t>
  </si>
  <si>
    <t>Odstranění oboustranného bednění nosných stěn</t>
  </si>
  <si>
    <t>1375839687</t>
  </si>
  <si>
    <t>342272245</t>
  </si>
  <si>
    <t>Příčka z pórobetonových hladkých tvárnic na tenkovrstvou maltu tl 150 mm</t>
  </si>
  <si>
    <t>1380186626</t>
  </si>
  <si>
    <t>3,75*1,20</t>
  </si>
  <si>
    <t>22</t>
  </si>
  <si>
    <t>342273111</t>
  </si>
  <si>
    <t>Příčka tl 115 mm z bloků z lehkého keramického betonu tl 115 mm</t>
  </si>
  <si>
    <t>971405635</t>
  </si>
  <si>
    <t>pro vyspravení - dle TZ</t>
  </si>
  <si>
    <t>23</t>
  </si>
  <si>
    <t>342291121</t>
  </si>
  <si>
    <t>Ukotvení příček k cihelným konstrukcím plochými kotvami</t>
  </si>
  <si>
    <t>m</t>
  </si>
  <si>
    <t>659092772</t>
  </si>
  <si>
    <t>v.č.5</t>
  </si>
  <si>
    <t>3,45*3+3,65*4+0,05</t>
  </si>
  <si>
    <t>24</t>
  </si>
  <si>
    <t>342291131</t>
  </si>
  <si>
    <t>Ukotvení příček k betonovým konstrukcím plochými kotvami</t>
  </si>
  <si>
    <t>-996216095</t>
  </si>
  <si>
    <t>v.č.3 (statika)- srovnatelně pro ocelové klíny</t>
  </si>
  <si>
    <t>3,4+6</t>
  </si>
  <si>
    <t>Vodorovné konstrukce</t>
  </si>
  <si>
    <t>25</t>
  </si>
  <si>
    <t>411321616</t>
  </si>
  <si>
    <t>Stropy deskové ze ŽB tř. C 30/37</t>
  </si>
  <si>
    <t>1816820886</t>
  </si>
  <si>
    <t>deska vč.průvlaků</t>
  </si>
  <si>
    <t>0,22*(4,80+10,16)/2*18,50</t>
  </si>
  <si>
    <t>0,22*0,46*10,16</t>
  </si>
  <si>
    <t>0,25*0,46*19,0</t>
  </si>
  <si>
    <t>0,25*0,46*4,80</t>
  </si>
  <si>
    <t>0,25*0,26*18,50</t>
  </si>
  <si>
    <t>0,20*0,53*(1,4*2+3,95*2+1,4*2+3,20*2)</t>
  </si>
  <si>
    <t>-0,22*(1,0*3,55+1,0*2,80+1,0*0,785+0,42*0,475)</t>
  </si>
  <si>
    <t>7,09</t>
  </si>
  <si>
    <t>26</t>
  </si>
  <si>
    <t>411351011</t>
  </si>
  <si>
    <t>Zřízení bednění stropů deskových tl přes 5 do 25 cm bez podpěrné kce</t>
  </si>
  <si>
    <t>-782816059</t>
  </si>
  <si>
    <t>(4,8+10,16)/2*18,50</t>
  </si>
  <si>
    <t>0,22*(4,80+10,16+18,5*2)</t>
  </si>
  <si>
    <t>0,22*(1,0*2+3,55*2+1,0*2+2,80*2)</t>
  </si>
  <si>
    <t>0,22*(1,0*2+0,785*2+0,42*2+0,475*2)</t>
  </si>
  <si>
    <t>0,46*(10,16*2+19*2+4,8*2)</t>
  </si>
  <si>
    <t>0,26*18,50*2</t>
  </si>
  <si>
    <t>0,53*(1,0*2+3,55*2+1,0*2+2,80*2)</t>
  </si>
  <si>
    <t>0,53*(1,4*2+3,95*2+1,40*2+3,20*2)+0,08</t>
  </si>
  <si>
    <t>27</t>
  </si>
  <si>
    <t>411351012</t>
  </si>
  <si>
    <t>Odstranění bednění stropů deskových tl přes 5 do 25 cm bez podpěrné kce</t>
  </si>
  <si>
    <t>-1678904150</t>
  </si>
  <si>
    <t>28</t>
  </si>
  <si>
    <t>411354313</t>
  </si>
  <si>
    <t>Zřízení podpěrné konstrukce stropů výšky do 4 m tl přes 15 do 25 cm</t>
  </si>
  <si>
    <t>2034177133</t>
  </si>
  <si>
    <t>(4,8+10,16)/2*18,50+1,62+14</t>
  </si>
  <si>
    <t>29</t>
  </si>
  <si>
    <t>411354314</t>
  </si>
  <si>
    <t>Odstranění podpěrné konstrukce stropů výšky do 4 m tl přes 15 do 25 cm</t>
  </si>
  <si>
    <t>-288875935</t>
  </si>
  <si>
    <t>30</t>
  </si>
  <si>
    <t>411361821</t>
  </si>
  <si>
    <t>Výztuž stropů betonářskou ocelí 10 505</t>
  </si>
  <si>
    <t>1502632899</t>
  </si>
  <si>
    <t>2358/1000</t>
  </si>
  <si>
    <t>31</t>
  </si>
  <si>
    <t>411362021</t>
  </si>
  <si>
    <t>Výztuž stropů svařovanými sítěmi Kari</t>
  </si>
  <si>
    <t>-2101886098</t>
  </si>
  <si>
    <t>1430/1000</t>
  </si>
  <si>
    <t>32</t>
  </si>
  <si>
    <t>411388531</t>
  </si>
  <si>
    <t>Zabetonování otvorů pl do 1 m2 ve stropech</t>
  </si>
  <si>
    <t>-1113273212</t>
  </si>
  <si>
    <t>Poznámka k položce:_x000d_
včetně bednění a výztuže</t>
  </si>
  <si>
    <t>v.č.3</t>
  </si>
  <si>
    <t>po vybourání světlíků a výlezu</t>
  </si>
  <si>
    <t>0,20*(0,6*0,6+1,0*1,5*2+0,9*0,6)</t>
  </si>
  <si>
    <t>Komunikace pozemní</t>
  </si>
  <si>
    <t>33</t>
  </si>
  <si>
    <t>5912111R1</t>
  </si>
  <si>
    <t>Kladení nepravidelné kamenné dlažby tl.15-20mm do štěrkového lože tl.50mm</t>
  </si>
  <si>
    <t>-1773388568</t>
  </si>
  <si>
    <t>skladba střechy S1</t>
  </si>
  <si>
    <t>výměra dle pol.712311101</t>
  </si>
  <si>
    <t>116</t>
  </si>
  <si>
    <t>34</t>
  </si>
  <si>
    <t>M</t>
  </si>
  <si>
    <t>58381186R</t>
  </si>
  <si>
    <t>nepravidelný kámen tl.15-20mm</t>
  </si>
  <si>
    <t>-1511447675</t>
  </si>
  <si>
    <t>116*1,10+0,4</t>
  </si>
  <si>
    <t>ztratné 10%</t>
  </si>
  <si>
    <t>61</t>
  </si>
  <si>
    <t>Úprava povrchů vnitřních</t>
  </si>
  <si>
    <t>35</t>
  </si>
  <si>
    <t>612321111</t>
  </si>
  <si>
    <t>Vápenocementová omítka hrubá jednovrstvá zatřená vnitřních stěn nanášená ručně</t>
  </si>
  <si>
    <t>-1288578813</t>
  </si>
  <si>
    <t>pod nové keramické obklady</t>
  </si>
  <si>
    <t>výměra dle pol.781474115</t>
  </si>
  <si>
    <t>90</t>
  </si>
  <si>
    <t>36</t>
  </si>
  <si>
    <t>612321141</t>
  </si>
  <si>
    <t>Vápenocementová omítka štuková dvouvrstvá vnitřních stěn nanášená ručně</t>
  </si>
  <si>
    <t>782176626</t>
  </si>
  <si>
    <t>nová omítka na novém vyzdění</t>
  </si>
  <si>
    <t>(3,35-2,0)*6,0</t>
  </si>
  <si>
    <t>3,35*6,0-0,8*2,0-1*1,2</t>
  </si>
  <si>
    <t>3,35*3,90*2-1,5*1,2*2-0,8*2,0*2</t>
  </si>
  <si>
    <t>3,35*3,36</t>
  </si>
  <si>
    <t>(3,35-2,0)*3,36</t>
  </si>
  <si>
    <t>3,90*4,0-1,6*0,76-2,1*1,5+0,25*(1,65+0,76*2+2,1+1,5*2)</t>
  </si>
  <si>
    <t>2,0*2,70</t>
  </si>
  <si>
    <t>v.č.11</t>
  </si>
  <si>
    <t>poznámka 6</t>
  </si>
  <si>
    <t>0,57*(8,5+18,5+4,0)+0,33</t>
  </si>
  <si>
    <t>19,77</t>
  </si>
  <si>
    <t>37</t>
  </si>
  <si>
    <t>6123200R1</t>
  </si>
  <si>
    <t>Příplatek za vyztužování přechodů povrchu omítek</t>
  </si>
  <si>
    <t>kpl</t>
  </si>
  <si>
    <t>1302675932</t>
  </si>
  <si>
    <t>38</t>
  </si>
  <si>
    <t>612325419</t>
  </si>
  <si>
    <t>Oprava vnitřní vápenocementové hladké omítky stěn v rozsahu plochy přes 30 do 50 % s celoplošným přeštukováním</t>
  </si>
  <si>
    <t>-710596919</t>
  </si>
  <si>
    <t>stávající omítky</t>
  </si>
  <si>
    <t>(3,35-2,0)*(8,0+8,0+9,0)</t>
  </si>
  <si>
    <t>3,35*(4+5,2+1,15+0,8)-0,8*2,0</t>
  </si>
  <si>
    <t>(3,35-2,0)*(2,75*2+2,6*2)</t>
  </si>
  <si>
    <t>(3,35-2,0)*(0,95*2+1,75*2)</t>
  </si>
  <si>
    <t>3,90*(6,8*2+3,5*2)</t>
  </si>
  <si>
    <t>(3,9-2,0)*(4,2*2+3*2)+0,06</t>
  </si>
  <si>
    <t>41</t>
  </si>
  <si>
    <t>39</t>
  </si>
  <si>
    <t>615142012</t>
  </si>
  <si>
    <t>Potažení vnitřních nosníků rabicovým pletivem</t>
  </si>
  <si>
    <t>-307268992</t>
  </si>
  <si>
    <t>2.NP - 4 nové překlady</t>
  </si>
  <si>
    <t>(0,1*2+0,475)*1,10</t>
  </si>
  <si>
    <t>40</t>
  </si>
  <si>
    <t>619991001</t>
  </si>
  <si>
    <t>Zakrytí podlah fólií přilepenou lepící páskou</t>
  </si>
  <si>
    <t>-589416603</t>
  </si>
  <si>
    <t>ochrana stávajících povrchů</t>
  </si>
  <si>
    <t>50</t>
  </si>
  <si>
    <t>619995001</t>
  </si>
  <si>
    <t>Začištění omítek kolem oken, dveří, podlah nebo obkladů</t>
  </si>
  <si>
    <t>632954636</t>
  </si>
  <si>
    <t>po vybourání oken ve 2.NP</t>
  </si>
  <si>
    <t>2*5+1,72*2*5+1,97+1,6*2</t>
  </si>
  <si>
    <t>42</t>
  </si>
  <si>
    <t>612325302</t>
  </si>
  <si>
    <t>Vápenocementová štuková omítka ostění nebo nadpraží</t>
  </si>
  <si>
    <t>1102854199</t>
  </si>
  <si>
    <t>po vybourání zděných parapetů</t>
  </si>
  <si>
    <t>1,0*(0,38*2*3+0,475*2+0,38*2)</t>
  </si>
  <si>
    <t>43</t>
  </si>
  <si>
    <t>6120000R1</t>
  </si>
  <si>
    <t>Vnitřní stěna - betonová stěrka + lak - montáž a dodávka</t>
  </si>
  <si>
    <t>436343222</t>
  </si>
  <si>
    <t>2.NP do v.2m - gastroučebna</t>
  </si>
  <si>
    <t>2,0*(5*2+9)</t>
  </si>
  <si>
    <t>62</t>
  </si>
  <si>
    <t>Úprava povrchů vnějších</t>
  </si>
  <si>
    <t>44</t>
  </si>
  <si>
    <t>622211012</t>
  </si>
  <si>
    <t>Montáž kontaktního zateplení vnějších stěn lepením a mechanickým kotvením polystyrénových desek do pórobetonu tl přes 40 do 80 mm</t>
  </si>
  <si>
    <t>-589965810</t>
  </si>
  <si>
    <t>skladba fasády F3</t>
  </si>
  <si>
    <t>4*2</t>
  </si>
  <si>
    <t>45</t>
  </si>
  <si>
    <t>28375933</t>
  </si>
  <si>
    <t>deska EPS 70 fasádní λ=0,039 tl 50mm</t>
  </si>
  <si>
    <t>-1550046244</t>
  </si>
  <si>
    <t>4*2*1,05</t>
  </si>
  <si>
    <t>46</t>
  </si>
  <si>
    <t>622142001</t>
  </si>
  <si>
    <t>Potažení vnějších stěn sklovláknitým pletivem vtlačeným do tenkovrstvé hmoty</t>
  </si>
  <si>
    <t>-1371644003</t>
  </si>
  <si>
    <t>47</t>
  </si>
  <si>
    <t>622321141</t>
  </si>
  <si>
    <t>Vápenocementová omítka štuková dvouvrstvá vnějších stěn nanášená ručně</t>
  </si>
  <si>
    <t>1712620912</t>
  </si>
  <si>
    <t>48</t>
  </si>
  <si>
    <t>622211041</t>
  </si>
  <si>
    <t>Montáž kontaktního zateplení vnějších stěn lepením a mechanickým kotvením polystyrénových desek do betonu a zdiva tl přes 160 do 200 mm</t>
  </si>
  <si>
    <t>1442739462</t>
  </si>
  <si>
    <t>skladba fasády F1</t>
  </si>
  <si>
    <t>10,5*1,5+5,1*1,3+4*1,0+4,5*5,0</t>
  </si>
  <si>
    <t>-(2,04*1,44+1,59*0,7)</t>
  </si>
  <si>
    <t>8,17</t>
  </si>
  <si>
    <t>49</t>
  </si>
  <si>
    <t>622251101</t>
  </si>
  <si>
    <t>Příplatek k cenám kontaktního zateplení vnějších stěn za zápustnou montáž a použití tepelněizolačních zátek z polystyrenu</t>
  </si>
  <si>
    <t>646029679</t>
  </si>
  <si>
    <t>53</t>
  </si>
  <si>
    <t>28375954</t>
  </si>
  <si>
    <t>deska EPS 70 fasádní λ=0,039 tl 200mm</t>
  </si>
  <si>
    <t>241434112</t>
  </si>
  <si>
    <t>53*1,05+0,35</t>
  </si>
  <si>
    <t>51</t>
  </si>
  <si>
    <t>622531012</t>
  </si>
  <si>
    <t>Tenkovrstvá silikonová zrnitá omítka zrnitost 1,5 mm vnějších stěn</t>
  </si>
  <si>
    <t>626878594</t>
  </si>
  <si>
    <t>výměra dle pol.622221042</t>
  </si>
  <si>
    <t>navíc pro ostění</t>
  </si>
  <si>
    <t>0,20*(1,65+0,76*2+2,1+1,5*2)+0,35</t>
  </si>
  <si>
    <t>52</t>
  </si>
  <si>
    <t>622151031</t>
  </si>
  <si>
    <t>Penetrační silikonový nátěr vnějších pastovitých tenkovrstvých omítek stěn</t>
  </si>
  <si>
    <t>-1693490897</t>
  </si>
  <si>
    <t>622252001</t>
  </si>
  <si>
    <t>Montáž profilů kontaktního zateplení připevněných mechanicky</t>
  </si>
  <si>
    <t>-128610014</t>
  </si>
  <si>
    <t>zakládací</t>
  </si>
  <si>
    <t>10,5+4,5</t>
  </si>
  <si>
    <t>54</t>
  </si>
  <si>
    <t>59051657</t>
  </si>
  <si>
    <t>profil zakládací Al tl 0,7mm pro ETICS pro izolant tl 200mm</t>
  </si>
  <si>
    <t>-1949001856</t>
  </si>
  <si>
    <t>15*1,05+0,25</t>
  </si>
  <si>
    <t>55</t>
  </si>
  <si>
    <t>622252002</t>
  </si>
  <si>
    <t>Montáž profilů kontaktního zateplení lepených</t>
  </si>
  <si>
    <t>1192942200</t>
  </si>
  <si>
    <t>detail 2+3 v.č.12</t>
  </si>
  <si>
    <t>9+10</t>
  </si>
  <si>
    <t>rohové okolo otvorů</t>
  </si>
  <si>
    <t>0,76*2+1,5*2+0,08</t>
  </si>
  <si>
    <t>lišty s okapničkou</t>
  </si>
  <si>
    <t>1,65+2,1+0,05</t>
  </si>
  <si>
    <t>dilatační u oken a dveří</t>
  </si>
  <si>
    <t>4,6+3,8</t>
  </si>
  <si>
    <t>parapetní</t>
  </si>
  <si>
    <t>1,7+2,15+0,05</t>
  </si>
  <si>
    <t>dilatační - mezi novou a stávající fasádou</t>
  </si>
  <si>
    <t>detail 5 + 6</t>
  </si>
  <si>
    <t>11+3,1</t>
  </si>
  <si>
    <t>56</t>
  </si>
  <si>
    <t>59051486</t>
  </si>
  <si>
    <t>profil rohový PVC 15x15mm s výztužnou tkaninou š 100mm pro ETICS</t>
  </si>
  <si>
    <t>359963439</t>
  </si>
  <si>
    <t>výměra dle pol.622252002</t>
  </si>
  <si>
    <t>(19+4,6)*1,05+0,22</t>
  </si>
  <si>
    <t>57</t>
  </si>
  <si>
    <t>59051510</t>
  </si>
  <si>
    <t>profil začišťovací s okapnicí PVC s výztužnou tkaninou pro nadpraží ETICS</t>
  </si>
  <si>
    <t>977081537</t>
  </si>
  <si>
    <t>3,8*1,05+0,01</t>
  </si>
  <si>
    <t>58</t>
  </si>
  <si>
    <t>59051476</t>
  </si>
  <si>
    <t>profil začišťovací PVC 9mm s výztužnou tkaninou pro ostění ETICS</t>
  </si>
  <si>
    <t>1809870531</t>
  </si>
  <si>
    <t>8,4*1,05+0,18</t>
  </si>
  <si>
    <t>59</t>
  </si>
  <si>
    <t>59051512</t>
  </si>
  <si>
    <t>profil začišťovací s okapnicí PVC s výztužnou tkaninou pro parapet ETICS</t>
  </si>
  <si>
    <t>1726325184</t>
  </si>
  <si>
    <t>3,9*1,05-0,1</t>
  </si>
  <si>
    <t>60</t>
  </si>
  <si>
    <t>59051500</t>
  </si>
  <si>
    <t>profil dilatační stěnový PVC s výztužnou tkaninou pro ETICS</t>
  </si>
  <si>
    <t>1145044642</t>
  </si>
  <si>
    <t>(15+11+3,1)*1,05+0,44</t>
  </si>
  <si>
    <t>6222500R1</t>
  </si>
  <si>
    <t>Zatmelení dilatačních spojů trvale pružným tmelem</t>
  </si>
  <si>
    <t>-1785624854</t>
  </si>
  <si>
    <t>dilatační u oken na fasádě</t>
  </si>
  <si>
    <t>3,8+4,6+3,9</t>
  </si>
  <si>
    <t>detail 2+3+4+5+6 v.č.12</t>
  </si>
  <si>
    <t>9*2+10*2+20+11+3,1</t>
  </si>
  <si>
    <t>16,6</t>
  </si>
  <si>
    <t>624631411</t>
  </si>
  <si>
    <t>Vyplnění spár dílců těsnicím provazcem z polyetylénu tl do 20 mm</t>
  </si>
  <si>
    <t>713693200</t>
  </si>
  <si>
    <t xml:space="preserve">detail 2+3+5+6  v.č.12</t>
  </si>
  <si>
    <t>9+10+11+3,1</t>
  </si>
  <si>
    <t>63</t>
  </si>
  <si>
    <t>6220000R1</t>
  </si>
  <si>
    <t>Vyspravení stávající fasády v místě bouraných oken</t>
  </si>
  <si>
    <t>146262231</t>
  </si>
  <si>
    <t>Podlahy a podlahové konstrukce</t>
  </si>
  <si>
    <t>64</t>
  </si>
  <si>
    <t>6300000R1</t>
  </si>
  <si>
    <t>Obnovení skladby podlahy v 1.NP o rozměru 400x400mm</t>
  </si>
  <si>
    <t>-877102730</t>
  </si>
  <si>
    <t>Poznámka k položce:_x000d_
skladba obnovy podlahy:_x000d_
_x000d_
- podlahová PU stěrka 6mm_x000d_
- cementový potěr 100mm</t>
  </si>
  <si>
    <t>poznámka 9 v.č.11</t>
  </si>
  <si>
    <t>65</t>
  </si>
  <si>
    <t>6300000R2</t>
  </si>
  <si>
    <t>1290549291</t>
  </si>
  <si>
    <t xml:space="preserve">Poznámka k položce:_x000d_
skladba obnovy podlahy:_x000d_
_x000d_
- podlahová PU stěrka 6mm_x000d_
- cementový potěr 80mm_x000d_
- izolace EPS T 20mm_x000d_
- železobetonová deska tl.250mm_x000d_
- ochranný potěr 50mm_x000d_
- hydroizolace PVC (tědněný prostup kanalizace)_x000d_
- podkladní beton 50mm_x000d_
</t>
  </si>
  <si>
    <t>poznámka 11 v.č.11</t>
  </si>
  <si>
    <t>66</t>
  </si>
  <si>
    <t>631311116</t>
  </si>
  <si>
    <t>Mazanina tl přes 50 do 80 mm z betonu prostého bez zvýšených nároků na prostředí tř. C 25/30</t>
  </si>
  <si>
    <t>-718231100</t>
  </si>
  <si>
    <t xml:space="preserve">detail 1+2+3+4  v.č.12</t>
  </si>
  <si>
    <t>0,05*(0,55*15,5+0,35*9+0,35*10+0,60*20)</t>
  </si>
  <si>
    <t>67</t>
  </si>
  <si>
    <t>631319171</t>
  </si>
  <si>
    <t>Příplatek k mazanině tl přes 50 do 80 mm za stržení povrchu spodní vrstvy před vložením výztuže</t>
  </si>
  <si>
    <t>1878789888</t>
  </si>
  <si>
    <t>68</t>
  </si>
  <si>
    <t>631351101</t>
  </si>
  <si>
    <t xml:space="preserve">Zřízení bednění hran </t>
  </si>
  <si>
    <t>1467977950</t>
  </si>
  <si>
    <t>detail 1+2+3+4</t>
  </si>
  <si>
    <t>0,05*2*(15,5+9+10+20)</t>
  </si>
  <si>
    <t>69</t>
  </si>
  <si>
    <t>631351102</t>
  </si>
  <si>
    <t>Odstranění bednění rýh a hran v podlahách</t>
  </si>
  <si>
    <t>-57788667</t>
  </si>
  <si>
    <t>70</t>
  </si>
  <si>
    <t>631362021</t>
  </si>
  <si>
    <t>Výztuž mazanin svařovanými sítěmi Kari</t>
  </si>
  <si>
    <t>1006375663</t>
  </si>
  <si>
    <t>detail 1+2+3+4 v.č.12</t>
  </si>
  <si>
    <t>spádová deska</t>
  </si>
  <si>
    <t>2,02*(0,55*15,5+0,35*9+0,35*10+0,60*20)*1,2/1000</t>
  </si>
  <si>
    <t>71</t>
  </si>
  <si>
    <t>632451021</t>
  </si>
  <si>
    <t>Vyrovnávací potěr tl od 10 do 20 mm z MC 15 provedený v pásu</t>
  </si>
  <si>
    <t>-1044767307</t>
  </si>
  <si>
    <t>výkres č.11</t>
  </si>
  <si>
    <t>poznámka 7</t>
  </si>
  <si>
    <t>0,475*2,0+0,38*2,0*4+0,01</t>
  </si>
  <si>
    <t>72</t>
  </si>
  <si>
    <t>6324514R1</t>
  </si>
  <si>
    <t>Potěr litý cementový tl 10 mm tř. CF25-F5</t>
  </si>
  <si>
    <t>-1291349368</t>
  </si>
  <si>
    <t>skladba P1</t>
  </si>
  <si>
    <t>8,41+12,02+0,7+13+0,87</t>
  </si>
  <si>
    <t>73</t>
  </si>
  <si>
    <t>6324514R2</t>
  </si>
  <si>
    <t>Potěr litý cementový tl 65 mm tř. CF25-F5</t>
  </si>
  <si>
    <t>-128864385</t>
  </si>
  <si>
    <t>skladba P2</t>
  </si>
  <si>
    <t>skladba P3</t>
  </si>
  <si>
    <t>7,17+6,59+10,21+4,66+0,37</t>
  </si>
  <si>
    <t>skladba P4</t>
  </si>
  <si>
    <t>74</t>
  </si>
  <si>
    <t>6324811R1</t>
  </si>
  <si>
    <t xml:space="preserve">Vložka do potěru nebo mazaniny ze sítě AQ50 </t>
  </si>
  <si>
    <t>-826596483</t>
  </si>
  <si>
    <t>v místě centrální varné sestavy</t>
  </si>
  <si>
    <t>75</t>
  </si>
  <si>
    <t>6373111R1</t>
  </si>
  <si>
    <t>Obruba z betonových záhonových obrubníků lože beton</t>
  </si>
  <si>
    <t>702429508</t>
  </si>
  <si>
    <t>Poznámka k položce:_x000d_
obrubníky 1000x250x50mm</t>
  </si>
  <si>
    <t xml:space="preserve">skladba střechy S2 </t>
  </si>
  <si>
    <t>lemování obrubníky</t>
  </si>
  <si>
    <t>pozn.5</t>
  </si>
  <si>
    <t>4*2+1,5*2</t>
  </si>
  <si>
    <t>94</t>
  </si>
  <si>
    <t>Lešení a stavební výtahy</t>
  </si>
  <si>
    <t>76</t>
  </si>
  <si>
    <t>941111121</t>
  </si>
  <si>
    <t>Montáž lešení řadového trubkového lehkého s podlahami zatížení do 200 kg/m2 š od 0,9 do 1,2 m v do 10 m</t>
  </si>
  <si>
    <t>-1028393107</t>
  </si>
  <si>
    <t>fasádní</t>
  </si>
  <si>
    <t>(9-1,5)*(3+5)/2</t>
  </si>
  <si>
    <t>4,0*10</t>
  </si>
  <si>
    <t>77</t>
  </si>
  <si>
    <t>941111221</t>
  </si>
  <si>
    <t>Příplatek k lešení řadovému trubkovému lehkému s podlahami do 200 kg/m2 š od 0,9 do 1,2 m v 10 m za každý den použití</t>
  </si>
  <si>
    <t>-1241733424</t>
  </si>
  <si>
    <t>84*30*2</t>
  </si>
  <si>
    <t>78</t>
  </si>
  <si>
    <t>941111821</t>
  </si>
  <si>
    <t>Demontáž lešení řadového trubkového lehkého s podlahami zatížení do 200 kg/m2 š od 0,9 do 1,2 m v do 10 m</t>
  </si>
  <si>
    <t>1984322203</t>
  </si>
  <si>
    <t>79</t>
  </si>
  <si>
    <t>949101111</t>
  </si>
  <si>
    <t>Lešení pomocné pro objekty pozemních staveb s lešeňovou podlahou v do 1,9 m zatížení do 150 kg/m2</t>
  </si>
  <si>
    <t>2105067260</t>
  </si>
  <si>
    <t>vnitřní lešení</t>
  </si>
  <si>
    <t>56,73+11,78+11,02+6,27+1,65+0,55</t>
  </si>
  <si>
    <t>135</t>
  </si>
  <si>
    <t>95</t>
  </si>
  <si>
    <t>Různé dokončovací konstrukce a práce pozemních staveb</t>
  </si>
  <si>
    <t>80</t>
  </si>
  <si>
    <t>953945121</t>
  </si>
  <si>
    <t>Kotvy mechanické M 10 dl 90 mm pro střední zatížení do betonu, ŽB nebo kamene s vyvrtáním otvoru</t>
  </si>
  <si>
    <t>-257976722</t>
  </si>
  <si>
    <t>pro zábradlí Z2</t>
  </si>
  <si>
    <t>81</t>
  </si>
  <si>
    <t>953945131</t>
  </si>
  <si>
    <t>Kotvy mechanické M 12 dl 115 mm pro střední zatížení do betonu, ŽB nebo kamene s vyvrtáním otvoru</t>
  </si>
  <si>
    <t>-564474068</t>
  </si>
  <si>
    <t>pro prvek Z3</t>
  </si>
  <si>
    <t>pro prvek Z5</t>
  </si>
  <si>
    <t>3*2</t>
  </si>
  <si>
    <t>82</t>
  </si>
  <si>
    <t>953961111</t>
  </si>
  <si>
    <t>Kotvy chemickým tmelem M 8 hl 80 mm do betonu, ŽB nebo kamene s vyvrtáním otvoru</t>
  </si>
  <si>
    <t>-1554179647</t>
  </si>
  <si>
    <t>pro únikové dveře Z7</t>
  </si>
  <si>
    <t>83</t>
  </si>
  <si>
    <t>953965112</t>
  </si>
  <si>
    <t>Kotevní šroub pro chemické kotvy M 8 dl 150 mm</t>
  </si>
  <si>
    <t>1862790315</t>
  </si>
  <si>
    <t>84</t>
  </si>
  <si>
    <t>953961112</t>
  </si>
  <si>
    <t>Kotvy chemickým tmelem M 10 hl 90 mm do betonu, ŽB nebo kamene s vyvrtáním otvoru</t>
  </si>
  <si>
    <t>934876426</t>
  </si>
  <si>
    <t>1.NP - uložení překladu</t>
  </si>
  <si>
    <t>85</t>
  </si>
  <si>
    <t>953965115</t>
  </si>
  <si>
    <t>Kotevní šroub pro chemické kotvy M 10 dl 130 mm</t>
  </si>
  <si>
    <t>1539880515</t>
  </si>
  <si>
    <t>86</t>
  </si>
  <si>
    <t>953961113</t>
  </si>
  <si>
    <t>Kotvy chemickým tmelem M 12 hl 110 mm do betonu, ŽB nebo kamene s vyvrtáním otvoru</t>
  </si>
  <si>
    <t>-1592234669</t>
  </si>
  <si>
    <t>pro schodiště Z1</t>
  </si>
  <si>
    <t>pro zakrytí klimatizace Z4</t>
  </si>
  <si>
    <t>87</t>
  </si>
  <si>
    <t>953965121</t>
  </si>
  <si>
    <t>Kotevní šroub pro chemické kotvy M 12 dl 160 mm</t>
  </si>
  <si>
    <t>545700775</t>
  </si>
  <si>
    <t>88</t>
  </si>
  <si>
    <t>9539600R1</t>
  </si>
  <si>
    <t>Chemická kotva 150mm + výztuž B500B pr.10-450mm - montáž a dodávka vč.vyvrtání otvoru</t>
  </si>
  <si>
    <t>-1914717775</t>
  </si>
  <si>
    <t>provázání nové žb zdi se stávající</t>
  </si>
  <si>
    <t>v.č.8</t>
  </si>
  <si>
    <t>190*2</t>
  </si>
  <si>
    <t>89</t>
  </si>
  <si>
    <t>9539600R2</t>
  </si>
  <si>
    <t>Chemická kotva 150mm + výztuž B500B pr.10-250mm - montáž a dodávka vč.vyvrtání otvoru</t>
  </si>
  <si>
    <t>-1560881201</t>
  </si>
  <si>
    <t>v.č.9</t>
  </si>
  <si>
    <t>9500000R1</t>
  </si>
  <si>
    <t xml:space="preserve">Visací zámek </t>
  </si>
  <si>
    <t>-1161014946</t>
  </si>
  <si>
    <t>pro prvek Z3 - zakrytí VZT</t>
  </si>
  <si>
    <t>pro prvek Z4 - zakrytí klimatizace</t>
  </si>
  <si>
    <t>91</t>
  </si>
  <si>
    <t>9500000R2</t>
  </si>
  <si>
    <t>Paniková klika</t>
  </si>
  <si>
    <t>434102410</t>
  </si>
  <si>
    <t>pro prvek Z7 - únikové dveře</t>
  </si>
  <si>
    <t>92</t>
  </si>
  <si>
    <t>953334112</t>
  </si>
  <si>
    <t>Bobtnavý pásek do pracovních spar betonových kcí bentonitový 15 x 10 mm</t>
  </si>
  <si>
    <t>1928777473</t>
  </si>
  <si>
    <t>20+20+20+20</t>
  </si>
  <si>
    <t>93</t>
  </si>
  <si>
    <t>9530000R1</t>
  </si>
  <si>
    <t>Injektážmí systém - injektážní hadičky vč.příslušenství - montáž a dodávka vč.dopravy</t>
  </si>
  <si>
    <t>456552468</t>
  </si>
  <si>
    <t>952901111</t>
  </si>
  <si>
    <t>Vyčištění budov bytové a občanské výstavby při výšce podlaží do 4 m</t>
  </si>
  <si>
    <t>736325278</t>
  </si>
  <si>
    <t>(4+9)/2*19</t>
  </si>
  <si>
    <t>(5,5+10)/2*19,0+12*3,0+0,25</t>
  </si>
  <si>
    <t>96</t>
  </si>
  <si>
    <t>Bourání konstrukcí</t>
  </si>
  <si>
    <t>962031132</t>
  </si>
  <si>
    <t>Bourání příček z cihel pálených na MVC tl do 100 mm</t>
  </si>
  <si>
    <t>-585766140</t>
  </si>
  <si>
    <t>3,40*2,8-0,8*2,0</t>
  </si>
  <si>
    <t>962031133</t>
  </si>
  <si>
    <t>Bourání příček z cihel pálených na MVC tl do 150 mm</t>
  </si>
  <si>
    <t>-311249409</t>
  </si>
  <si>
    <t>(3,65-0,20)*(5,60+3,36)+3,65*3,90</t>
  </si>
  <si>
    <t>-(0,8*2,0*3+1,5*1,2)</t>
  </si>
  <si>
    <t>97</t>
  </si>
  <si>
    <t>962052210</t>
  </si>
  <si>
    <t>Bourání zdiva nadzákladového ze ŽB do 1 m3</t>
  </si>
  <si>
    <t>-1758296638</t>
  </si>
  <si>
    <t>2.NP - ŽB konstrukce atiky po prořezu</t>
  </si>
  <si>
    <t>0,20*0,50*(3,0+2,67+2,15+1,41)</t>
  </si>
  <si>
    <t>98</t>
  </si>
  <si>
    <t>962042320</t>
  </si>
  <si>
    <t>Bourání zdiva nadzákladového z betonu prostého do 1 m3</t>
  </si>
  <si>
    <t>-1572765688</t>
  </si>
  <si>
    <t>bourání betonových zákrytových desek</t>
  </si>
  <si>
    <t>0,10*(0,64*0,95+0,59*1,025+1,0*1,955+0,8*3,42)</t>
  </si>
  <si>
    <t>99</t>
  </si>
  <si>
    <t>965081353</t>
  </si>
  <si>
    <t>Bourání podlah z dlaždic betonových, teracových nebo čedičových tl přes 40 mm plochy přes 1 m2</t>
  </si>
  <si>
    <t>-1670975823</t>
  </si>
  <si>
    <t>odstranění betonových pochozích dlaždic</t>
  </si>
  <si>
    <t>na stávající střeše</t>
  </si>
  <si>
    <t>0,40*(18+8+1,2+18+4+9+4)</t>
  </si>
  <si>
    <t>100</t>
  </si>
  <si>
    <t>9650400R1</t>
  </si>
  <si>
    <t xml:space="preserve">Vybourání skladby podlahy plochy 400x400mm </t>
  </si>
  <si>
    <t>428635129</t>
  </si>
  <si>
    <t>Poznámka k položce:_x000d_
skladba bourání:_x000d_
_x000d_
- podlahová stěrka 6mm_x000d_
- cementový potěr 80mm_x000d_
- izolace EPS 20mm</t>
  </si>
  <si>
    <t>pozn.6+7</t>
  </si>
  <si>
    <t>3+1</t>
  </si>
  <si>
    <t>101</t>
  </si>
  <si>
    <t>9650400R2</t>
  </si>
  <si>
    <t>-745751658</t>
  </si>
  <si>
    <t>Poznámka k položce:_x000d_
skladba bourání:_x000d_
_x000d_
- železobetonová deska tl.250mm_x000d_
- ochranný potěr 50mm_x000d_
- hydroizolace PVC_x000d_
- podkladní beton 50mm_x000d_
_x000d_
včetně řezání železobetonu</t>
  </si>
  <si>
    <t>pozn.7</t>
  </si>
  <si>
    <t>102</t>
  </si>
  <si>
    <t>967031132</t>
  </si>
  <si>
    <t>Přisekání rovných ostění v cihelném zdivu na MV nebo MVC</t>
  </si>
  <si>
    <t>30797799</t>
  </si>
  <si>
    <t>po dobourání parapetů po vybourání oken</t>
  </si>
  <si>
    <t>103</t>
  </si>
  <si>
    <t>967031734</t>
  </si>
  <si>
    <t>Přisekání plošné zdiva z cihel pálených na MV nebo MVC tl do 300 mm</t>
  </si>
  <si>
    <t>553461340</t>
  </si>
  <si>
    <t>poznámka 1</t>
  </si>
  <si>
    <t>2,0*2,7</t>
  </si>
  <si>
    <t>104</t>
  </si>
  <si>
    <t>968062376</t>
  </si>
  <si>
    <t>Vybourání dřevěných rámů oken zdvojených včetně křídel pl do 4 m2</t>
  </si>
  <si>
    <t>222936253</t>
  </si>
  <si>
    <t>okna 2.NP</t>
  </si>
  <si>
    <t>ponechají se k dispozici investora</t>
  </si>
  <si>
    <t>2,0*1,72*5+1,97*1,60</t>
  </si>
  <si>
    <t>105</t>
  </si>
  <si>
    <t>968072455</t>
  </si>
  <si>
    <t>Vybourání kovových dveřních zárubní pl do 2 m2</t>
  </si>
  <si>
    <t>-318653124</t>
  </si>
  <si>
    <t>Poznámka k položce:_x000d_
včetně vyvěšení křídel</t>
  </si>
  <si>
    <t>vybourání zárubní 1.NP</t>
  </si>
  <si>
    <t>0,8*2,0*3</t>
  </si>
  <si>
    <t>vybourání zárubní 2.NP</t>
  </si>
  <si>
    <t>0,80*2,0*2</t>
  </si>
  <si>
    <t>Prorážení otvorů a ostatní bourací práce</t>
  </si>
  <si>
    <t>106</t>
  </si>
  <si>
    <t>971033651</t>
  </si>
  <si>
    <t>Vybourání otvorů ve zdivu cihelném pl do 4 m2 na MVC nebo MV tl do 600 mm</t>
  </si>
  <si>
    <t>945528501</t>
  </si>
  <si>
    <t>dobourání parapetů po vybourání oken</t>
  </si>
  <si>
    <t>1,0*(0,38*2,0*3+0,475*2,0+1,97*0,38)</t>
  </si>
  <si>
    <t>107</t>
  </si>
  <si>
    <t>971033361</t>
  </si>
  <si>
    <t>Vybourání otvorů ve zdivu cihelném pl do 0,09 m2 na MVC nebo MV tl do 600 mm</t>
  </si>
  <si>
    <t>-328307300</t>
  </si>
  <si>
    <t>otvor pro VZT pr.200</t>
  </si>
  <si>
    <t>108</t>
  </si>
  <si>
    <t>972054491</t>
  </si>
  <si>
    <t>Vybourání otvorů v ŽB stropech nebo klenbách pl do 1 m2 tl přes 80 mm</t>
  </si>
  <si>
    <t>-487702821</t>
  </si>
  <si>
    <t>otvor ve stropě</t>
  </si>
  <si>
    <t>nová poloha VZT</t>
  </si>
  <si>
    <t>0,42*0,475*0,20</t>
  </si>
  <si>
    <t>109</t>
  </si>
  <si>
    <t>974031664</t>
  </si>
  <si>
    <t>Vysekání rýh ve zdivu cihelném pro vtahování nosníků hl do 150 mm v do 150 mm</t>
  </si>
  <si>
    <t>1121214030</t>
  </si>
  <si>
    <t>2.NP pro 4 nové překlady</t>
  </si>
  <si>
    <t>1,4*4</t>
  </si>
  <si>
    <t>110</t>
  </si>
  <si>
    <t>976071111</t>
  </si>
  <si>
    <t>Vybourání kovových madel a zábradlí</t>
  </si>
  <si>
    <t>1110153393</t>
  </si>
  <si>
    <t>bourání 2ks zábradlí na střeše</t>
  </si>
  <si>
    <t>bourání zábradlí u oken 2.NP + 3.NP</t>
  </si>
  <si>
    <t>2,0*7</t>
  </si>
  <si>
    <t>111</t>
  </si>
  <si>
    <t>977151228</t>
  </si>
  <si>
    <t>Jádrové vrty dovrchní diamantovými korunkami do stavebních materiálů D přes 250 do 300 mm</t>
  </si>
  <si>
    <t>-265693485</t>
  </si>
  <si>
    <t>otvory ve stropě</t>
  </si>
  <si>
    <t>pro světlovod pr.300</t>
  </si>
  <si>
    <t>0,2*3</t>
  </si>
  <si>
    <t>112</t>
  </si>
  <si>
    <t>977211111</t>
  </si>
  <si>
    <t>Řezání stěnovou pilou betonových nebo ŽB kcí s výztuží průměru do 16 mm hl do 200 mm</t>
  </si>
  <si>
    <t>773687158</t>
  </si>
  <si>
    <t>2.NP - prořez ŽB konstrukce atiky</t>
  </si>
  <si>
    <t>0,5*8</t>
  </si>
  <si>
    <t>113</t>
  </si>
  <si>
    <t>977211121</t>
  </si>
  <si>
    <t>Řezání stěnovou pilou kcí z cihel nebo tvárnic hl do 200 mm</t>
  </si>
  <si>
    <t>259799930</t>
  </si>
  <si>
    <t>prořez u bourání příčky</t>
  </si>
  <si>
    <t>3,45*2</t>
  </si>
  <si>
    <t>114</t>
  </si>
  <si>
    <t>978013191</t>
  </si>
  <si>
    <t>Otlučení (osekání) vnitřní vápenné nebo vápenocementové omítky stěn v rozsahu přes 50 do 100 %</t>
  </si>
  <si>
    <t>1639810974</t>
  </si>
  <si>
    <t>1.NP po osekání obkladů</t>
  </si>
  <si>
    <t>výměra dle pol.781473810</t>
  </si>
  <si>
    <t>85,60</t>
  </si>
  <si>
    <t>997</t>
  </si>
  <si>
    <t>Přesun sutě</t>
  </si>
  <si>
    <t>115</t>
  </si>
  <si>
    <t>997013152</t>
  </si>
  <si>
    <t>Vnitrostaveništní doprava suti a vybouraných hmot pro budovy v přes 6 do 9 m s omezením mechanizace</t>
  </si>
  <si>
    <t>-827579696</t>
  </si>
  <si>
    <t>997013501</t>
  </si>
  <si>
    <t>Odvoz suti a vybouraných hmot na skládku nebo meziskládku do 1 km se složením</t>
  </si>
  <si>
    <t>-2052828701</t>
  </si>
  <si>
    <t>cihly, beton do 10km</t>
  </si>
  <si>
    <t>na skládku určenou k recyklaci</t>
  </si>
  <si>
    <t>s následným využitím odpadu</t>
  </si>
  <si>
    <t>39,50</t>
  </si>
  <si>
    <t>ostatní směsný odpad do 15km</t>
  </si>
  <si>
    <t>6,50</t>
  </si>
  <si>
    <t>117</t>
  </si>
  <si>
    <t>997013509</t>
  </si>
  <si>
    <t>Příplatek k odvozu suti a vybouraných hmot na skládku za každý další 1 km přes 1 km</t>
  </si>
  <si>
    <t>1521291250</t>
  </si>
  <si>
    <t>39,50*9</t>
  </si>
  <si>
    <t>6,50*14</t>
  </si>
  <si>
    <t>118</t>
  </si>
  <si>
    <t>997013631</t>
  </si>
  <si>
    <t>Poplatek za uložení na skládce (skládkovné) stavebního odpadu směsného kód odpadu 17 09 04</t>
  </si>
  <si>
    <t>91538365</t>
  </si>
  <si>
    <t>119</t>
  </si>
  <si>
    <t>9970138R1</t>
  </si>
  <si>
    <t>Poplatek za uložení stavebního odpadu na recyklační skládce (skládkovné) s následným využitím odpadu</t>
  </si>
  <si>
    <t>304220976</t>
  </si>
  <si>
    <t>beton, cihly</t>
  </si>
  <si>
    <t>998</t>
  </si>
  <si>
    <t>Přesun hmot</t>
  </si>
  <si>
    <t>120</t>
  </si>
  <si>
    <t>998017002</t>
  </si>
  <si>
    <t>Přesun hmot s omezením mechanizace pro budovy v přes 6 do 12 m</t>
  </si>
  <si>
    <t>1151482721</t>
  </si>
  <si>
    <t>VYB</t>
  </si>
  <si>
    <t>Vybavení</t>
  </si>
  <si>
    <t>121</t>
  </si>
  <si>
    <t>9000000R1</t>
  </si>
  <si>
    <t>Lavice, sedáky v gastroučebně s automat.sklopným sedákem, překližk.skořepina, kovová kce RAL 7035, hl.stupně 1050mm - montáž a dodávka vč.dopravy</t>
  </si>
  <si>
    <t>157141185</t>
  </si>
  <si>
    <t>PSV</t>
  </si>
  <si>
    <t>Práce a dodávky PSV</t>
  </si>
  <si>
    <t>711</t>
  </si>
  <si>
    <t>Izolace proti vodě, vlhkosti a plynům</t>
  </si>
  <si>
    <t>122</t>
  </si>
  <si>
    <t>711161217</t>
  </si>
  <si>
    <t>Izolace proti zemní vlhkosti nopovou fólií svislá, nopek v 40,0 mm, tl do 2,0 mm</t>
  </si>
  <si>
    <t>-293689882</t>
  </si>
  <si>
    <t>skladba fasády F2</t>
  </si>
  <si>
    <t>21+5*20</t>
  </si>
  <si>
    <t>123</t>
  </si>
  <si>
    <t>711161383</t>
  </si>
  <si>
    <t>Izolace proti zemní vlhkosti nopovou fólií ukončení horní lištou</t>
  </si>
  <si>
    <t>-1695278460</t>
  </si>
  <si>
    <t>v.č.10</t>
  </si>
  <si>
    <t>4,30</t>
  </si>
  <si>
    <t>124</t>
  </si>
  <si>
    <t>711491271</t>
  </si>
  <si>
    <t>Provedení doplňků izolace proti vodě na ploše svislé z textilií vrstva podkladní</t>
  </si>
  <si>
    <t>-942769751</t>
  </si>
  <si>
    <t>125</t>
  </si>
  <si>
    <t>69311068</t>
  </si>
  <si>
    <t>geotextilie netkaná separační, ochranná, filtrační, drenážní PP 300g/m2</t>
  </si>
  <si>
    <t>-1081912558</t>
  </si>
  <si>
    <t>121*1,05-0,05</t>
  </si>
  <si>
    <t>126</t>
  </si>
  <si>
    <t>711491272</t>
  </si>
  <si>
    <t>Provedení doplňků izolace proti vodě na ploše svislé z textilií vrstva ochranná</t>
  </si>
  <si>
    <t>-1455731321</t>
  </si>
  <si>
    <t>127</t>
  </si>
  <si>
    <t>69311082</t>
  </si>
  <si>
    <t>geotextilie netkaná separační, ochranná, filtrační, drenážní PP 500g/m2</t>
  </si>
  <si>
    <t>934664418</t>
  </si>
  <si>
    <t>128</t>
  </si>
  <si>
    <t>998711102</t>
  </si>
  <si>
    <t>Přesun hmot tonážní pro izolace proti vodě, vlhkosti a plynům v objektech v přes 6 do 12 m</t>
  </si>
  <si>
    <t>190388436</t>
  </si>
  <si>
    <t>712</t>
  </si>
  <si>
    <t>Povlakové krytiny</t>
  </si>
  <si>
    <t>129</t>
  </si>
  <si>
    <t>7120000R1</t>
  </si>
  <si>
    <t>Asfaltová lepenka pod plechovou krytinu a klempířské prvky - dodávka a montáž vč.ukotvení</t>
  </si>
  <si>
    <t>-128534856</t>
  </si>
  <si>
    <t xml:space="preserve">pod falcovaný Al plech </t>
  </si>
  <si>
    <t>130</t>
  </si>
  <si>
    <t>712311101</t>
  </si>
  <si>
    <t>Provedení povlakové krytiny střech do 10° za studena lakem penetračním nebo asfaltovým</t>
  </si>
  <si>
    <t>1630645425</t>
  </si>
  <si>
    <t>(4,3+9,5)/2*18</t>
  </si>
  <si>
    <t>-(1,0*3,55+1,0*2,80+1,0*0,785+0,475*0,42)</t>
  </si>
  <si>
    <t>méně střecha S2</t>
  </si>
  <si>
    <t>-6</t>
  </si>
  <si>
    <t>5,13</t>
  </si>
  <si>
    <t>skladba střechy S2</t>
  </si>
  <si>
    <t>4*1,5</t>
  </si>
  <si>
    <t>0,9*15,5+0,8*9+0,7*10+0,95*20+0,85</t>
  </si>
  <si>
    <t>sokly světlíků</t>
  </si>
  <si>
    <t>0,50*(1,4*2+3,95*2+1,4*2+3,2*2+0,1)</t>
  </si>
  <si>
    <t>131</t>
  </si>
  <si>
    <t>11163150</t>
  </si>
  <si>
    <t>lak penetrační asfaltový</t>
  </si>
  <si>
    <t>1456522013</t>
  </si>
  <si>
    <t>180*0,00032</t>
  </si>
  <si>
    <t>132</t>
  </si>
  <si>
    <t>712341559</t>
  </si>
  <si>
    <t>Provedení povlakové krytiny střech do 10° pásy NAIP přitavením v plné ploše</t>
  </si>
  <si>
    <t>1187165322</t>
  </si>
  <si>
    <t>parozábrana</t>
  </si>
  <si>
    <t>detail 1+2+3+4+sokly světlíků</t>
  </si>
  <si>
    <t>133</t>
  </si>
  <si>
    <t>62836110</t>
  </si>
  <si>
    <t>pás asfaltový natavitelný oxidovaný s vložkou z hliníkové fólie / hliníkové fólie s textilií, se spalitelnou PE folií nebo jemnozrnným minerálním posypem tl 4,0mm</t>
  </si>
  <si>
    <t>1347966306</t>
  </si>
  <si>
    <t>skladba střechy S1 + S2 vč.detailu 1+2+3+4 a sokl světlíků</t>
  </si>
  <si>
    <t>180*1,165+0,30</t>
  </si>
  <si>
    <t>134</t>
  </si>
  <si>
    <t>712363363</t>
  </si>
  <si>
    <t>Povlakové krytiny střech do 10° z tvarovaných poplastovaných lišt délky 2 m tmelící lišta pojistná rš 100 mm</t>
  </si>
  <si>
    <t>-2142218454</t>
  </si>
  <si>
    <t>v.č.12</t>
  </si>
  <si>
    <t>prvek K2</t>
  </si>
  <si>
    <t>21,50</t>
  </si>
  <si>
    <t>detail 3</t>
  </si>
  <si>
    <t>7124720R1</t>
  </si>
  <si>
    <t>Montáž svislé izolace fólií PVC vč.přikotvení mechanickými kotvami</t>
  </si>
  <si>
    <t>1343451378</t>
  </si>
  <si>
    <t>Poznámka k položce:_x000d_
vč.dodávky kotev</t>
  </si>
  <si>
    <t>136</t>
  </si>
  <si>
    <t>28322004</t>
  </si>
  <si>
    <t>fólie hydroizolační pro spodní stavbu mPVC tl 1,5mm</t>
  </si>
  <si>
    <t>617237532</t>
  </si>
  <si>
    <t>121*1,22+0,38</t>
  </si>
  <si>
    <t>137</t>
  </si>
  <si>
    <t>712361301</t>
  </si>
  <si>
    <t>Provedení dvojitého hydroizolačního systému plochých střech na ploše vodorovné fólií PVC volně s horkovzdušným navařením segmentů</t>
  </si>
  <si>
    <t>1576541453</t>
  </si>
  <si>
    <t>0,9*15,5+0,6*9+0,6*10+0,80*20+0,65</t>
  </si>
  <si>
    <t>138</t>
  </si>
  <si>
    <t>28322012R</t>
  </si>
  <si>
    <t xml:space="preserve">fólie hydroizolační střešní PVC-P  Broof (t3)  mechanicky kotvená šedá tl 1,5mm</t>
  </si>
  <si>
    <t>875469312</t>
  </si>
  <si>
    <t xml:space="preserve">Poznámka k položce:_x000d_
 </t>
  </si>
  <si>
    <t>skladba střechy S1+S2 vč.detailů 1+2+3+4+sokly světlíků</t>
  </si>
  <si>
    <t>179*1,15+0,15</t>
  </si>
  <si>
    <t>139</t>
  </si>
  <si>
    <t>712363103</t>
  </si>
  <si>
    <t>Provedení povlakové krytiny střech do 10° ukotvení fólie kotvou do betonu nebo ŽB</t>
  </si>
  <si>
    <t>1885246909</t>
  </si>
  <si>
    <t>počet se upřesní dodavatelskou dokumentací</t>
  </si>
  <si>
    <t>179*6</t>
  </si>
  <si>
    <t>140</t>
  </si>
  <si>
    <t>590513R1</t>
  </si>
  <si>
    <t>Mechanické kotvy pro ukotvení PVC fólie</t>
  </si>
  <si>
    <t>-280236580</t>
  </si>
  <si>
    <t>141</t>
  </si>
  <si>
    <t>28342045</t>
  </si>
  <si>
    <t>odvětrávací komínek s integrovaným límcem o průměru 50mm k hydroizolaci z PVC</t>
  </si>
  <si>
    <t>342516966</t>
  </si>
  <si>
    <t>142</t>
  </si>
  <si>
    <t>7126300R1</t>
  </si>
  <si>
    <t>Doplňkové systémové prvky pro krytinu PVC-P dle konstrukčního předpisu výrobce - montáž a dodávka vč.dopravy</t>
  </si>
  <si>
    <t>2099076376</t>
  </si>
  <si>
    <t>Poznámka k položce:_x000d_
PVC prostupové těsnící tvarovky,větrací komínky kanalizace, kotevní prvky...</t>
  </si>
  <si>
    <t>prostupové těsnící tvarovky</t>
  </si>
  <si>
    <t>kotevní prvky atd.</t>
  </si>
  <si>
    <t>143</t>
  </si>
  <si>
    <t>712392171</t>
  </si>
  <si>
    <t>Povlakové krytiny střech plochých do 10° podkladní textilní vrstvy</t>
  </si>
  <si>
    <t>1899982590</t>
  </si>
  <si>
    <t>144</t>
  </si>
  <si>
    <t>1205394399</t>
  </si>
  <si>
    <t>skladba střechy S1+S2 vč.detailů 1+2+3+4+sokl světlíků</t>
  </si>
  <si>
    <t>174*1,05+0,30</t>
  </si>
  <si>
    <t>145</t>
  </si>
  <si>
    <t>712392172</t>
  </si>
  <si>
    <t>Povlakové krytiny střech plochých do 10° ochranné textilní vrstvy</t>
  </si>
  <si>
    <t>-1647740097</t>
  </si>
  <si>
    <t>116*2</t>
  </si>
  <si>
    <t>6+6</t>
  </si>
  <si>
    <t>(0,9*15,5+0,6*9+0,6*10+0,80*20+0,65)*2</t>
  </si>
  <si>
    <t>0,50*(1,4*2+3,95*2+1,4*2+3,2*2+0,1)*2</t>
  </si>
  <si>
    <t>146</t>
  </si>
  <si>
    <t>445480440</t>
  </si>
  <si>
    <t>348*1,05+0,60</t>
  </si>
  <si>
    <t>147</t>
  </si>
  <si>
    <t>712771333</t>
  </si>
  <si>
    <t>Provedení hydroakumulační vrstvy z nopových fólií s přesahem vegetační střechy sklon do 5°</t>
  </si>
  <si>
    <t>-1833308813</t>
  </si>
  <si>
    <t>148</t>
  </si>
  <si>
    <t>69334004</t>
  </si>
  <si>
    <t>fólie profilovaná (nopová) perforovaná HDPE s hydroakumulační a drenážní funkcí do vegetačních střech s výškou nopů 40mm</t>
  </si>
  <si>
    <t>-357559253</t>
  </si>
  <si>
    <t>6*1,20</t>
  </si>
  <si>
    <t>149</t>
  </si>
  <si>
    <t>712771421</t>
  </si>
  <si>
    <t>Provedení vegetační vrstvy ze substrátu tl přes 200 do 300 mm vegetační střechy sklon do 5°</t>
  </si>
  <si>
    <t>-738464178</t>
  </si>
  <si>
    <t>150</t>
  </si>
  <si>
    <t>10321003</t>
  </si>
  <si>
    <t>substrát vegetačních střech intenzivní</t>
  </si>
  <si>
    <t>852620430</t>
  </si>
  <si>
    <t>6*0,30</t>
  </si>
  <si>
    <t>151</t>
  </si>
  <si>
    <t>998712102</t>
  </si>
  <si>
    <t>Přesun hmot tonážní tonážní pro krytiny povlakové v objektech v přes 6 do 12 m</t>
  </si>
  <si>
    <t>1276866144</t>
  </si>
  <si>
    <t>713</t>
  </si>
  <si>
    <t>Izolace tepelné</t>
  </si>
  <si>
    <t>152</t>
  </si>
  <si>
    <t>713121111</t>
  </si>
  <si>
    <t>Montáž izolace tepelné podlah volně kladenými rohožemi, pásy, dílci, deskami 1 vrstva</t>
  </si>
  <si>
    <t>-690111416</t>
  </si>
  <si>
    <t>izolace EPS T tl.20mm</t>
  </si>
  <si>
    <t>153</t>
  </si>
  <si>
    <t>28376551</t>
  </si>
  <si>
    <t>deska polystyrénová pro snížení kročejového hluku (max. zatížení 4 kN/m2) tl 20mm</t>
  </si>
  <si>
    <t>1917020379</t>
  </si>
  <si>
    <t>101*1,05-0,05</t>
  </si>
  <si>
    <t>154</t>
  </si>
  <si>
    <t>713191114</t>
  </si>
  <si>
    <t>Montáž izolace tepelné podlah, stropů vrchem nebo střech překrytí pásem asfaltovým položeným volně</t>
  </si>
  <si>
    <t>-1576439075</t>
  </si>
  <si>
    <t>na izolaci EPS T tl.20mm</t>
  </si>
  <si>
    <t>155</t>
  </si>
  <si>
    <t>62811120</t>
  </si>
  <si>
    <t>asfaltový pás separační bez krycí vrstvy (impregnovaná vložka), typu A</t>
  </si>
  <si>
    <t>-1797530297</t>
  </si>
  <si>
    <t>101*1,20</t>
  </si>
  <si>
    <t>156</t>
  </si>
  <si>
    <t>713121211</t>
  </si>
  <si>
    <t>Montáž izolace tepelné podlah volně kladenými okrajovými pásky</t>
  </si>
  <si>
    <t>2037447932</t>
  </si>
  <si>
    <t>157</t>
  </si>
  <si>
    <t>63152003</t>
  </si>
  <si>
    <t>pásek izolační minerální podlahový λ=0,036 15x50x1000mm</t>
  </si>
  <si>
    <t>-1047070407</t>
  </si>
  <si>
    <t>100*1,05 'Přepočtené koeficientem množství</t>
  </si>
  <si>
    <t>158</t>
  </si>
  <si>
    <t>713131151</t>
  </si>
  <si>
    <t>Montáž izolace tepelné stěn volně vloženými rohožemi, pásy, dílci, deskami 1 vrstva</t>
  </si>
  <si>
    <t>775076975</t>
  </si>
  <si>
    <t>detail 3 - v.č.12 parapet</t>
  </si>
  <si>
    <t>miner.izolace tl.40mm</t>
  </si>
  <si>
    <t>0,30*10</t>
  </si>
  <si>
    <t>159</t>
  </si>
  <si>
    <t>63148100</t>
  </si>
  <si>
    <t>deska tepelně izolační minerální univerzální λ=0,038-0,039 tl 40mm</t>
  </si>
  <si>
    <t>1416533903</t>
  </si>
  <si>
    <t>160</t>
  </si>
  <si>
    <t>713131121</t>
  </si>
  <si>
    <t>Montáž izolace tepelné stěn přichycením dráty rohoží, pásů, dílců, desek</t>
  </si>
  <si>
    <t>-835772410</t>
  </si>
  <si>
    <t>EPS tl.80mm - zateplení atiky</t>
  </si>
  <si>
    <t>0,30*15,5+0,20*9+0,1*10+0,3*20+0,55</t>
  </si>
  <si>
    <t>sokly světlíků PIR tl.80mm</t>
  </si>
  <si>
    <t>0,40*(1,4*2+3,95*2+1,4*2+3,2*2+0,1)</t>
  </si>
  <si>
    <t>161</t>
  </si>
  <si>
    <t>28376451</t>
  </si>
  <si>
    <t>deska XPS hrana polodrážková a hladký povrch 300kPA λ=0,035 tl 200mm</t>
  </si>
  <si>
    <t>-2084428013</t>
  </si>
  <si>
    <t>121*1,02+0,58</t>
  </si>
  <si>
    <t>162</t>
  </si>
  <si>
    <t>28375912</t>
  </si>
  <si>
    <t>deska EPS 150 pro konstrukce s vysokým zatížením λ=0,035 tl 80mm</t>
  </si>
  <si>
    <t>-1857727941</t>
  </si>
  <si>
    <t>14*1,05+0,30</t>
  </si>
  <si>
    <t>163</t>
  </si>
  <si>
    <t>28376500</t>
  </si>
  <si>
    <t>deska izolační PIR s oboustranným textilním rounem λ=0,026 tl 80mm</t>
  </si>
  <si>
    <t>1460976605</t>
  </si>
  <si>
    <t>sokl světlíků</t>
  </si>
  <si>
    <t>8*1,05</t>
  </si>
  <si>
    <t>164</t>
  </si>
  <si>
    <t>713141223</t>
  </si>
  <si>
    <t>Přikotvení tepelné izolace šrouby do betonu pro izolaci tl přes 60 do 100 mm</t>
  </si>
  <si>
    <t>1543904995</t>
  </si>
  <si>
    <t>Poznámka k položce:_x000d_
plastové střešní teleskopy + šrouby s galvanickýcm zinkováním</t>
  </si>
  <si>
    <t>rezerva</t>
  </si>
  <si>
    <t>detail 1+2+3+4 - spádový XPS 30-40mm</t>
  </si>
  <si>
    <t>0,33*15,5+0,33*9+0,33*10+0,37*20+0,21</t>
  </si>
  <si>
    <t>165</t>
  </si>
  <si>
    <t>28376501</t>
  </si>
  <si>
    <t>deska izolační PIR s oboustranným textilním rounem λ=0,026 tl 100mm</t>
  </si>
  <si>
    <t>-2024795214</t>
  </si>
  <si>
    <t>(122+5)*1,05+0,65</t>
  </si>
  <si>
    <t>ztratné 5%</t>
  </si>
  <si>
    <t>166</t>
  </si>
  <si>
    <t>28376416</t>
  </si>
  <si>
    <t>deska XPS hrana polodrážková a hladký povrch 300kPA λ=0,035 tl 40mm</t>
  </si>
  <si>
    <t>-60909052</t>
  </si>
  <si>
    <t>19*1,05+0,05</t>
  </si>
  <si>
    <t>167</t>
  </si>
  <si>
    <t>7131200R1</t>
  </si>
  <si>
    <t>Obklad sloupů TR133x5 výšky 3,30m - požární odolnost 45 min</t>
  </si>
  <si>
    <t>-2130676627</t>
  </si>
  <si>
    <t>Poznámka k položce:_x000d_
položka obsahuje:_x000d_
_x000d_
- lepený obklad na bázi desek z minerální plsti tl.20mm_x000d_
- povrch krycí omítka s výztužnou sítí_x000d_
- v rovině varných ploch obklad plechový_x000d_
- nerezový tl.1mm na výšku 500mm</t>
  </si>
  <si>
    <t>pozn.10</t>
  </si>
  <si>
    <t>168</t>
  </si>
  <si>
    <t>998713102</t>
  </si>
  <si>
    <t>Přesun hmot tonážní pro izolace tepelné v objektech v přes 6 do 12 m</t>
  </si>
  <si>
    <t>-1377526007</t>
  </si>
  <si>
    <t>714</t>
  </si>
  <si>
    <t>Akustická a protiotřesová opatření</t>
  </si>
  <si>
    <t>169</t>
  </si>
  <si>
    <t>7140000R1</t>
  </si>
  <si>
    <t>Akustický obklad podhledu - montáž a dodávka vč.dopravy</t>
  </si>
  <si>
    <t>1789635386</t>
  </si>
  <si>
    <t xml:space="preserve">Poznámka k položce:_x000d_
včetně kotvení _x000d_
_x000d_
 </t>
  </si>
  <si>
    <t>170</t>
  </si>
  <si>
    <t>7140000R2</t>
  </si>
  <si>
    <t>Akustický obklad stěn - montáž a dodávka vč.dopravy</t>
  </si>
  <si>
    <t>1851373834</t>
  </si>
  <si>
    <t>Poznámka k položce:_x000d_
vč.kotvení</t>
  </si>
  <si>
    <t>725</t>
  </si>
  <si>
    <t>Zdravotechnika - zařizovací předměty</t>
  </si>
  <si>
    <t>171</t>
  </si>
  <si>
    <t>721242105</t>
  </si>
  <si>
    <t>Lapač střešních splavenin z PP se zápachovou klapkou a lapacím košem DN 110</t>
  </si>
  <si>
    <t>-1259008793</t>
  </si>
  <si>
    <t>poznámka 3 v.č.11</t>
  </si>
  <si>
    <t>172</t>
  </si>
  <si>
    <t>7250000R1</t>
  </si>
  <si>
    <t>Demontáž a zpětná montáž umyvadla vč baterie</t>
  </si>
  <si>
    <t>-43300674</t>
  </si>
  <si>
    <t>m.č.05, pozn.3</t>
  </si>
  <si>
    <t>173</t>
  </si>
  <si>
    <t>7250000R2</t>
  </si>
  <si>
    <t>Demontáž a zpětná montáž dřezu vč baterie</t>
  </si>
  <si>
    <t>-1132019293</t>
  </si>
  <si>
    <t>174</t>
  </si>
  <si>
    <t>7250000R3</t>
  </si>
  <si>
    <t>Sprchová zástěna šíře 950mm - montáž a dodávka vč.dopravy</t>
  </si>
  <si>
    <t>-279432036</t>
  </si>
  <si>
    <t>m.č.07 1.NP</t>
  </si>
  <si>
    <t>175</t>
  </si>
  <si>
    <t>7250000R4</t>
  </si>
  <si>
    <t>Odtokový žlábek dl.950mm - montáž a dodávka vč.dopravy</t>
  </si>
  <si>
    <t>-1234492070</t>
  </si>
  <si>
    <t>727</t>
  </si>
  <si>
    <t>Zdravotechnika - požární ochrana</t>
  </si>
  <si>
    <t>176</t>
  </si>
  <si>
    <t>7270000R1</t>
  </si>
  <si>
    <t>Požární ucpávky</t>
  </si>
  <si>
    <t>-1557660479</t>
  </si>
  <si>
    <t>762</t>
  </si>
  <si>
    <t>Konstrukce tesařské</t>
  </si>
  <si>
    <t>177</t>
  </si>
  <si>
    <t>762332921</t>
  </si>
  <si>
    <t>Doplnění části střešní vazby hranoly průřezové pl do 120 cm2 včetně materiálu</t>
  </si>
  <si>
    <t>-1852883706</t>
  </si>
  <si>
    <t>krokve 40/120</t>
  </si>
  <si>
    <t>pro zakrytí Z3</t>
  </si>
  <si>
    <t>1,2*3</t>
  </si>
  <si>
    <t>pro zakrytí Z4</t>
  </si>
  <si>
    <t>0,8*5</t>
  </si>
  <si>
    <t>178</t>
  </si>
  <si>
    <t>7623411R1</t>
  </si>
  <si>
    <t>Bednění střech rovných z vláknocementových desek tl 12,5 mm na sraz šroubovaných na krokve</t>
  </si>
  <si>
    <t>872509330</t>
  </si>
  <si>
    <t>179</t>
  </si>
  <si>
    <t>7624300R2</t>
  </si>
  <si>
    <t>Obložení stěn z vláknocementových desek tl 12,5 mm na sraz šroubovaných</t>
  </si>
  <si>
    <t>398924596</t>
  </si>
  <si>
    <t>detail 5+6</t>
  </si>
  <si>
    <t>2x deska tl.12mm</t>
  </si>
  <si>
    <t>(0,25*(11+3,1)+0,475)*2</t>
  </si>
  <si>
    <t>(0,53*15,5+0,33*9+0,33*10+0,33*20)*2+0,83</t>
  </si>
  <si>
    <t>180</t>
  </si>
  <si>
    <t>7624300R1</t>
  </si>
  <si>
    <t>Rošt ze spádových latí pro vláknocementové desky - montáž a dodávka</t>
  </si>
  <si>
    <t>1682751537</t>
  </si>
  <si>
    <t>skladba S3 - detail 5+6</t>
  </si>
  <si>
    <t>0,15*20</t>
  </si>
  <si>
    <t>181</t>
  </si>
  <si>
    <t>998762102</t>
  </si>
  <si>
    <t>Přesun hmot tonážní pro kce tesařské v objektech v přes 6 do 12 m</t>
  </si>
  <si>
    <t>-1645021973</t>
  </si>
  <si>
    <t>763</t>
  </si>
  <si>
    <t>Konstrukce suché výstavby</t>
  </si>
  <si>
    <t>182</t>
  </si>
  <si>
    <t>763111411</t>
  </si>
  <si>
    <t>SDK příčka tl 100 mm profil CW+UW 50 desky 2xA 12,5 s izolací EI 60 Rw do 51 dB</t>
  </si>
  <si>
    <t>-984716982</t>
  </si>
  <si>
    <t>Poznámka k položce:_x000d_
izolace tl.40mm</t>
  </si>
  <si>
    <t>příčky ve 2.NP</t>
  </si>
  <si>
    <t>3,90*(9+10,9+5,7+4,33+0,5+1,5+1,73+0,58)</t>
  </si>
  <si>
    <t>3,90*(0,9+2,96+1,9+0,28*2+0,38+0,6*2)</t>
  </si>
  <si>
    <t>3,90*(0,82+4,3+0,9+0,9+2,78+0,8+0,1+0,5+0,5+0,2+0,225*2)</t>
  </si>
  <si>
    <t>2,0*2,72*2+2,0*2,65*3+11,73</t>
  </si>
  <si>
    <t>-(1,3*2,4+1,3*2,4+0,8*2,0+0,9*2,0+0,8*2*5)</t>
  </si>
  <si>
    <t>-118</t>
  </si>
  <si>
    <t>183</t>
  </si>
  <si>
    <t>763111717</t>
  </si>
  <si>
    <t>SDK příčka základní penetrační nátěr (oboustranně)</t>
  </si>
  <si>
    <t>-1070674932</t>
  </si>
  <si>
    <t>184</t>
  </si>
  <si>
    <t>7631214R1</t>
  </si>
  <si>
    <t>SDK stěna předsazená tl 100 mm profil CW+UW 75 desky 2xDF 12,5 s izolací</t>
  </si>
  <si>
    <t>-1310353498</t>
  </si>
  <si>
    <t>3,90*(9+10,9+1,7+0,58+0,9+0,7*2+0,4+2+0,82+0,3*2+0,9+0,5*2)+0,22</t>
  </si>
  <si>
    <t>185</t>
  </si>
  <si>
    <t>763121714</t>
  </si>
  <si>
    <t>SDK stěna předsazená základní penetrační nátěr</t>
  </si>
  <si>
    <t>-1143559665</t>
  </si>
  <si>
    <t>186</t>
  </si>
  <si>
    <t>7631100R1</t>
  </si>
  <si>
    <t>Příplatek za impregnované SDK desky 2x12,5mm</t>
  </si>
  <si>
    <t>1017951783</t>
  </si>
  <si>
    <t>2.NP - gastroučebna</t>
  </si>
  <si>
    <t>3,90*(9+10,9+5,870)</t>
  </si>
  <si>
    <t>2*2,65*3</t>
  </si>
  <si>
    <t>187</t>
  </si>
  <si>
    <t>763131412</t>
  </si>
  <si>
    <t>SDK podhled desky 1xA 12,5 s izolací dvouvrstvá spodní kce profil CD+UD</t>
  </si>
  <si>
    <t>-1008919897</t>
  </si>
  <si>
    <t>část m.č.3</t>
  </si>
  <si>
    <t>188</t>
  </si>
  <si>
    <t>763331113</t>
  </si>
  <si>
    <t>Cementovláknitý podhled desky 1x12,5 dvouvrstvá spodní kce profil CD+UD bez izolace EI 15</t>
  </si>
  <si>
    <t>-70991646</t>
  </si>
  <si>
    <t>nový podhled</t>
  </si>
  <si>
    <t>m.č.03</t>
  </si>
  <si>
    <t>189</t>
  </si>
  <si>
    <t>763431011</t>
  </si>
  <si>
    <t>Montáž minerálního podhledu s vyjímatelnými panely vel. do 0,36 m2 na zavěšený polozapuštěný rošt</t>
  </si>
  <si>
    <t>-2044509870</t>
  </si>
  <si>
    <t>m.č.4,5,6,7</t>
  </si>
  <si>
    <t>20% nových desek</t>
  </si>
  <si>
    <t>11,78+11,02+6,27+1,65+0,28</t>
  </si>
  <si>
    <t>m.č.1,2,4-6</t>
  </si>
  <si>
    <t>8,41+12,02+13+7,17+6,59+10,21+0,6</t>
  </si>
  <si>
    <t>190</t>
  </si>
  <si>
    <t>59036520</t>
  </si>
  <si>
    <t>deska podhledová minerální polodrážka jemná hladká perforovaná bílá rastr š 24mm, 15x600x600mm</t>
  </si>
  <si>
    <t>-1897532909</t>
  </si>
  <si>
    <t>náhrada cca 20% nových desek</t>
  </si>
  <si>
    <t>80% se použije z demontáže</t>
  </si>
  <si>
    <t>31*0,20+0,8</t>
  </si>
  <si>
    <t>2.NP 100% nových</t>
  </si>
  <si>
    <t>191</t>
  </si>
  <si>
    <t>7631200R1</t>
  </si>
  <si>
    <t>Podlaha zdvojená - montáž a dodávka vč.dopravy</t>
  </si>
  <si>
    <t>-260266381</t>
  </si>
  <si>
    <t>Poznámka k položce:_x000d_
položka obsahuje:_x000d_
_x000d_
- panely dřevotřískové 600X600mm tl.38mm_x000d_
- ocelové stojky výškově nastavitelné_x000d_
_x000d_
rozebíratelný systém</t>
  </si>
  <si>
    <t>192</t>
  </si>
  <si>
    <t>998763101</t>
  </si>
  <si>
    <t>Přesun hmot tonážní pro dřevostavby v objektech v přes 6 do 12 m</t>
  </si>
  <si>
    <t>1334755857</t>
  </si>
  <si>
    <t>764</t>
  </si>
  <si>
    <t>Konstrukce klempířské</t>
  </si>
  <si>
    <t>193</t>
  </si>
  <si>
    <t>764121401</t>
  </si>
  <si>
    <t>Krytina střechy rovné drážkováním ze svitků z Al plechu rš 500 mm sklonu do 30°</t>
  </si>
  <si>
    <t>1613324914</t>
  </si>
  <si>
    <t>194</t>
  </si>
  <si>
    <t>764121405</t>
  </si>
  <si>
    <t>Krytina střechy rovné drážkováním ze svitků z Al plechu rš 500 mm sklonu přes 60°</t>
  </si>
  <si>
    <t>-1460969037</t>
  </si>
  <si>
    <t>fasáda F1</t>
  </si>
  <si>
    <t>195</t>
  </si>
  <si>
    <t>764021420</t>
  </si>
  <si>
    <t>Dilatační připojovací lišta z Al plechu včetně tmelení rš 80 mm</t>
  </si>
  <si>
    <t>-1175346872</t>
  </si>
  <si>
    <t>prvek K4 + K5</t>
  </si>
  <si>
    <t>plech těsnění</t>
  </si>
  <si>
    <t>10+29</t>
  </si>
  <si>
    <t>196</t>
  </si>
  <si>
    <t>764021421</t>
  </si>
  <si>
    <t>Dilatační připojovací lišta z Al plechu včetně tmelení rš 100 mm</t>
  </si>
  <si>
    <t>367178369</t>
  </si>
  <si>
    <t>prvek K9</t>
  </si>
  <si>
    <t>18,50</t>
  </si>
  <si>
    <t>197</t>
  </si>
  <si>
    <t>7640214R1</t>
  </si>
  <si>
    <t>Okrajová zarážka z Al plechu včetně tmelení rš 100 mm</t>
  </si>
  <si>
    <t>640167722</t>
  </si>
  <si>
    <t>prvek K3</t>
  </si>
  <si>
    <t>okrajová zarážka</t>
  </si>
  <si>
    <t>54,50</t>
  </si>
  <si>
    <t>198</t>
  </si>
  <si>
    <t>7642224R1</t>
  </si>
  <si>
    <t>Oplechování štítu závětrnou lištou z Al plechu rš 100 mm</t>
  </si>
  <si>
    <t>-383386640</t>
  </si>
  <si>
    <t>prvek K10</t>
  </si>
  <si>
    <t>3,5</t>
  </si>
  <si>
    <t>199</t>
  </si>
  <si>
    <t>764222403</t>
  </si>
  <si>
    <t>Oplechování štítu závětrnou lištou z Al plechu rš 250 mm</t>
  </si>
  <si>
    <t>1025063422</t>
  </si>
  <si>
    <t>prvek K1</t>
  </si>
  <si>
    <t>200</t>
  </si>
  <si>
    <t>764222434</t>
  </si>
  <si>
    <t>Oplechování rovné okapové hrany z Al plechu rš 330 mm</t>
  </si>
  <si>
    <t>1839590184</t>
  </si>
  <si>
    <t>prvek K6</t>
  </si>
  <si>
    <t>okapnice světlíku</t>
  </si>
  <si>
    <t>201</t>
  </si>
  <si>
    <t>764222432</t>
  </si>
  <si>
    <t>Oplechování rovné okapové hrany z Al plechu rš 200 mm</t>
  </si>
  <si>
    <t>-1404855170</t>
  </si>
  <si>
    <t>prvek K7</t>
  </si>
  <si>
    <t>202</t>
  </si>
  <si>
    <t>764226444</t>
  </si>
  <si>
    <t>Oplechování parapetů rovných celoplošně lepené z Al plechu rš 330 mm</t>
  </si>
  <si>
    <t>1294878827</t>
  </si>
  <si>
    <t>prvek K8</t>
  </si>
  <si>
    <t>4,1</t>
  </si>
  <si>
    <t>nové hliníkové dveře</t>
  </si>
  <si>
    <t>0,6</t>
  </si>
  <si>
    <t>203</t>
  </si>
  <si>
    <t>7643214R1</t>
  </si>
  <si>
    <t>Lemování přechodu stříšky/stěna z Al plechu rš 400 mm</t>
  </si>
  <si>
    <t>706739707</t>
  </si>
  <si>
    <t xml:space="preserve">falcovaný Al plech </t>
  </si>
  <si>
    <t>8,5+3,1</t>
  </si>
  <si>
    <t>204</t>
  </si>
  <si>
    <t>764528421</t>
  </si>
  <si>
    <t>Svody kruhové včetně objímek, kolen, odskoků z Al plechu průměru 80 mm</t>
  </si>
  <si>
    <t>-1959985636</t>
  </si>
  <si>
    <t>prvek K11</t>
  </si>
  <si>
    <t>2,50</t>
  </si>
  <si>
    <t>205</t>
  </si>
  <si>
    <t>998764102</t>
  </si>
  <si>
    <t>Přesun hmot tonážní pro konstrukce klempířské v objektech v přes 6 do 12 m</t>
  </si>
  <si>
    <t>1976306572</t>
  </si>
  <si>
    <t>766</t>
  </si>
  <si>
    <t>Konstrukce truhlářské</t>
  </si>
  <si>
    <t>206</t>
  </si>
  <si>
    <t>766691914</t>
  </si>
  <si>
    <t>Vyvěšení nebo zavěšení dřevěných křídel dveří pl do 2 m2</t>
  </si>
  <si>
    <t>-1784617316</t>
  </si>
  <si>
    <t>mimo dveří u kterých se bourá i zárubeň</t>
  </si>
  <si>
    <t>dveře se vyvěsí a po dokončení se zavěsí zpět</t>
  </si>
  <si>
    <t>207</t>
  </si>
  <si>
    <t>7660000R1</t>
  </si>
  <si>
    <t>Zahradní dřevěné truhlíky dl.2m, min.šíře 400mm, výšky 350mm vyložené zahradnickou fólií - montáž a dodávka vč.dopravy</t>
  </si>
  <si>
    <t>-182814954</t>
  </si>
  <si>
    <t>767</t>
  </si>
  <si>
    <t>Konstrukce zámečnické</t>
  </si>
  <si>
    <t>208</t>
  </si>
  <si>
    <t>767995113</t>
  </si>
  <si>
    <t>Montáž atypických zámečnických konstrukcí hm přes 10 do 20 kg</t>
  </si>
  <si>
    <t>kg</t>
  </si>
  <si>
    <t>310025214</t>
  </si>
  <si>
    <t>pomocné konstrukce pro osazení podhledu v 1.NP</t>
  </si>
  <si>
    <t>výměra dle TZ</t>
  </si>
  <si>
    <t>209</t>
  </si>
  <si>
    <t>553000R10</t>
  </si>
  <si>
    <t>Pomocné ocelové konstrukce pro osazení podhledu v 1.NP - výroba, dodávka vč.dopravy</t>
  </si>
  <si>
    <t>698931477</t>
  </si>
  <si>
    <t>210</t>
  </si>
  <si>
    <t>767995114</t>
  </si>
  <si>
    <t>Montáž atypických zámečnických konstrukcí hm přes 20 do 50 kg</t>
  </si>
  <si>
    <t>-746314101</t>
  </si>
  <si>
    <t>montáž podpěry VZT jednotky</t>
  </si>
  <si>
    <t>prvek Z5</t>
  </si>
  <si>
    <t>výkres č.18</t>
  </si>
  <si>
    <t>211</t>
  </si>
  <si>
    <t>767995115</t>
  </si>
  <si>
    <t>Montáž atypických zámečnických konstrukcí hm přes 50 do 100 kg</t>
  </si>
  <si>
    <t>-518254406</t>
  </si>
  <si>
    <t>montáž únikových dveří</t>
  </si>
  <si>
    <t>prvek Z7</t>
  </si>
  <si>
    <t>výkres č.20</t>
  </si>
  <si>
    <t>212</t>
  </si>
  <si>
    <t>767995116</t>
  </si>
  <si>
    <t>Montáž atypických zámečnických konstrukcí hm přes 100 do 250 kg</t>
  </si>
  <si>
    <t>-1180536506</t>
  </si>
  <si>
    <t>montáž vnitřního schodiště</t>
  </si>
  <si>
    <t xml:space="preserve">prvek Z1 </t>
  </si>
  <si>
    <t>výkres č.14</t>
  </si>
  <si>
    <t>montáž zábradlí střechy</t>
  </si>
  <si>
    <t>prvek Z2</t>
  </si>
  <si>
    <t>výkres č.15</t>
  </si>
  <si>
    <t>montáž zakrytí VZT</t>
  </si>
  <si>
    <t>prvek Z3</t>
  </si>
  <si>
    <t>výkres č.16</t>
  </si>
  <si>
    <t>montáž zakrytí klimatizace</t>
  </si>
  <si>
    <t>prvek Z4</t>
  </si>
  <si>
    <t>výkres č.17</t>
  </si>
  <si>
    <t>249</t>
  </si>
  <si>
    <t>213</t>
  </si>
  <si>
    <t>5530000R1</t>
  </si>
  <si>
    <t>Ocelová konstrukce vnitřního schodiště, ocel S235 - výroba, dodávka vč.dopravy a povrchové úpravy (příprava povrchu Sa 2 1/2, nátěr pro tř.prostředí C1, životnost 15let)</t>
  </si>
  <si>
    <t>1250041127</t>
  </si>
  <si>
    <t>214</t>
  </si>
  <si>
    <t>5530000R2</t>
  </si>
  <si>
    <t>Ocelová konstrukce zábradlí střechy, ocel S235 - výroba, dodávka vč.dopravy a povrchové úpravy (příprava povrchu Sa 2 1/2, nátěr pro tř.prostředí C3, životnost 15let)</t>
  </si>
  <si>
    <t>856086714</t>
  </si>
  <si>
    <t>215</t>
  </si>
  <si>
    <t>5530000R3</t>
  </si>
  <si>
    <t>Ocelová konstrukce zakrytí VZT, ocel S235 - výroba, dodávka vč.dopravy a povrchové úpravy (příprava povrchu Sa 2 1/2, nátěr pro tř.prostředí C3, životnost 15let)</t>
  </si>
  <si>
    <t>-214139532</t>
  </si>
  <si>
    <t>216</t>
  </si>
  <si>
    <t>5530000R4</t>
  </si>
  <si>
    <t>Ocelová konstrukce zakrytí klimatizace, ocel S235 - výroba, dodávka vč.dopravy a povrchové úpravy (příprava povrchu Sa 2 1/2, nátěr pro tř.prostředí C3, životnost 15let)</t>
  </si>
  <si>
    <t>530964254</t>
  </si>
  <si>
    <t>217</t>
  </si>
  <si>
    <t>5530000R5</t>
  </si>
  <si>
    <t>Ocelová konstrukce podpěry VZT jednotky, ocel S235 - výroba, dodávka vč.dopravy a povrchové úpravy (příprava povrchu Sa 2 1/2, nátěr pro tř.prostředí C1, životnost 15let)</t>
  </si>
  <si>
    <t>-909973962</t>
  </si>
  <si>
    <t>218</t>
  </si>
  <si>
    <t>5530000R6</t>
  </si>
  <si>
    <t>Ocelová konstrukce únikových dveří, ocel S235 - výroba, dodávka vč.dopravy a povrchové úpravy (příprava povrchu Sa 2 1/2, nátěr pro tř.prostředí C3, životnost 15let)</t>
  </si>
  <si>
    <t>-1687781810</t>
  </si>
  <si>
    <t>219</t>
  </si>
  <si>
    <t>767211323</t>
  </si>
  <si>
    <t>Vřetenové schodiště výšky 4290mm vč.zábradlí výšky 1000mm - montáž a dodávka vč.dopravy</t>
  </si>
  <si>
    <t>-880788915</t>
  </si>
  <si>
    <t>Poznámka k položce:_x000d_
vč.základů a zemních prací pro základy_x000d_
vč.vybourání podlahy a její obnovy_x000d_
vč.zaměření a dílenské dokumentace</t>
  </si>
  <si>
    <t>prvek Z6</t>
  </si>
  <si>
    <t>výkres č.19</t>
  </si>
  <si>
    <t>220</t>
  </si>
  <si>
    <t>7673300R1</t>
  </si>
  <si>
    <t>Křišťálový světlovod - sada LW Crystal 600 INFINITY vč.Blue performace pro rovnou střechu dle specifikace na dl.1.200 - montáž a dodávka vč.dopravy</t>
  </si>
  <si>
    <t>-1318657183</t>
  </si>
  <si>
    <t>Poznámka k položce:_x000d_
popis dodávky:_x000d_
_x000d_
- střešní kopule z křišťálového skla_x000d_
- vysoce reflexní světelný tubus_x000d_
- skleněný stropní difuzér_x000d_
- izolační prvek Blue Performace_x000d_
- pružná parozábrana a difúzní fólie_x000d_
_x000d_
konzultováno s firmou LIGHTWAY</t>
  </si>
  <si>
    <t>221</t>
  </si>
  <si>
    <t>7673113R1</t>
  </si>
  <si>
    <t>Sedlové střešní světlíky - montáž a dodávka vč.dopravy</t>
  </si>
  <si>
    <t>-171041285</t>
  </si>
  <si>
    <t>Poznámka k položce:_x000d_
dl.4m + 3,2m</t>
  </si>
  <si>
    <t>222</t>
  </si>
  <si>
    <t>7679900R1</t>
  </si>
  <si>
    <t xml:space="preserve">Dělící stěna T -  montáž a dodávka vč.dopravy</t>
  </si>
  <si>
    <t>-2103165518</t>
  </si>
  <si>
    <t>Poznámka k položce:_x000d_
položka obsahuje:_x000d_
 - opláštění z nerezového plechu tl.0,6mm (AISI 316L) - 6,8m2_x000d_
- horní otevíravé křídlo_x000d_
- bednění z cementotřískové desky tl.15mm_x000d_
- kalené sklo čiré tl.8mm - 1,3m2_x000d_
- nábytkové panty</t>
  </si>
  <si>
    <t>v.č.21</t>
  </si>
  <si>
    <t>223</t>
  </si>
  <si>
    <t>767662120</t>
  </si>
  <si>
    <t>Montáž mříží pevných přivařených</t>
  </si>
  <si>
    <t>-391927017</t>
  </si>
  <si>
    <t>zpětná montáž stávajících demont.mříží o patro výše</t>
  </si>
  <si>
    <t>v.č.11 - poznámka 4</t>
  </si>
  <si>
    <t>2,0*1,72*5</t>
  </si>
  <si>
    <t>224</t>
  </si>
  <si>
    <t>7679900R3</t>
  </si>
  <si>
    <t>Příslušenství (drobná OK) pro zpětné osazení okenních mříží</t>
  </si>
  <si>
    <t>-1801242913</t>
  </si>
  <si>
    <t>Poznámka k položce:_x000d_
včetně demontáže a zpětné montáže malých zábradlí _x000d_
na stávajících oknech</t>
  </si>
  <si>
    <t>225</t>
  </si>
  <si>
    <t>7679900R4</t>
  </si>
  <si>
    <t>Dilatační lišta objektová hliníková - pohyb 12mm, šířka 50mm - montáž a dodávka vč.dopravy</t>
  </si>
  <si>
    <t>405679800</t>
  </si>
  <si>
    <t>v.č.11 - pozn.8</t>
  </si>
  <si>
    <t>226</t>
  </si>
  <si>
    <t>7679900R5</t>
  </si>
  <si>
    <t>Ocelové sloupy TR 133x5mm dl.3,3m + roznášecí patní plechy P12/300/300 pod ocelové sloupy + P 12/200/200 vč.2ks ocel.kotvy M8 - montáž a dodávka vč.dopravy vč.povrchové úpravy</t>
  </si>
  <si>
    <t>1726165757</t>
  </si>
  <si>
    <t>Poznámka k položce:_x000d_
cca 65kg/kus_x000d_
_x000d_
včetně podbetobování C20/25 tl.20mm</t>
  </si>
  <si>
    <t>1.NP - gastroučebna - výkres č.3 stat.část</t>
  </si>
  <si>
    <t>227</t>
  </si>
  <si>
    <t>7679900R6</t>
  </si>
  <si>
    <t>Lišta hliníková v.50mm - montáž a dodávka vč.dopravy</t>
  </si>
  <si>
    <t>1323126266</t>
  </si>
  <si>
    <t>do potěru - spára nástavba/stávající budova</t>
  </si>
  <si>
    <t>228</t>
  </si>
  <si>
    <t>998767102</t>
  </si>
  <si>
    <t>Přesun hmot tonážní pro zámečnické konstrukce v objektech v přes 6 do 12 m</t>
  </si>
  <si>
    <t>-1457532894</t>
  </si>
  <si>
    <t>771</t>
  </si>
  <si>
    <t>Podlahy z dlaždic</t>
  </si>
  <si>
    <t>229</t>
  </si>
  <si>
    <t>771111011</t>
  </si>
  <si>
    <t>Vysátí podkladu před pokládkou dlažby</t>
  </si>
  <si>
    <t>1978055248</t>
  </si>
  <si>
    <t>11,78+11,02+6,27+1,65</t>
  </si>
  <si>
    <t>8,41+12,02+13+0,7+0,15</t>
  </si>
  <si>
    <t>230</t>
  </si>
  <si>
    <t>771121011</t>
  </si>
  <si>
    <t>Nátěr penetrační na podlahu</t>
  </si>
  <si>
    <t>860783050</t>
  </si>
  <si>
    <t>231</t>
  </si>
  <si>
    <t>7715742R1</t>
  </si>
  <si>
    <t>Montáž podlah keramických protiskluzných lepených flexibilním lepidlem</t>
  </si>
  <si>
    <t>-296663433</t>
  </si>
  <si>
    <t>8,41+12,02+0,7+13+0,15</t>
  </si>
  <si>
    <t>232</t>
  </si>
  <si>
    <t>771474113</t>
  </si>
  <si>
    <t>Montáž soklů z dlaždic keramických rovných lepených cementovým flexibilním lepidlem v přes 90 do 120 mm</t>
  </si>
  <si>
    <t>944646000</t>
  </si>
  <si>
    <t>4,8+6,0+5*2+3,9*2-0,8*4</t>
  </si>
  <si>
    <t>2,78*2+3,6*2+0,8*2+0,88*2-0,6*2-0,8*2-0,9</t>
  </si>
  <si>
    <t>4,18*2+2,67*2+0,4*2*2-0,8*2</t>
  </si>
  <si>
    <t>4,06*2+3,5*2+0,5*2-0,9*2+0,16</t>
  </si>
  <si>
    <t>233</t>
  </si>
  <si>
    <t>5976140R1</t>
  </si>
  <si>
    <t>Dlažba keramická protiskluzná s protiskluzným povrchem - dodávka vč.dopravy</t>
  </si>
  <si>
    <t>357659905</t>
  </si>
  <si>
    <t>65*1,10+66*0,1*1,10+0,24</t>
  </si>
  <si>
    <t>234</t>
  </si>
  <si>
    <t>998771102</t>
  </si>
  <si>
    <t>Přesun hmot tonážní pro podlahy z dlaždic v objektech v přes 6 do 12 m</t>
  </si>
  <si>
    <t>1055002120</t>
  </si>
  <si>
    <t>776</t>
  </si>
  <si>
    <t>Podlahy povlakové</t>
  </si>
  <si>
    <t>235</t>
  </si>
  <si>
    <t>776221111</t>
  </si>
  <si>
    <t>Lepení pásů z PVC standardním lepidlem</t>
  </si>
  <si>
    <t>-1038399230</t>
  </si>
  <si>
    <t>podlaha P3</t>
  </si>
  <si>
    <t>podlaha P4</t>
  </si>
  <si>
    <t>236</t>
  </si>
  <si>
    <t>776223112</t>
  </si>
  <si>
    <t>Spoj povlakových podlahovin z PVC svařováním za studena</t>
  </si>
  <si>
    <t>-779102851</t>
  </si>
  <si>
    <t>237</t>
  </si>
  <si>
    <t>28411145</t>
  </si>
  <si>
    <t>PVC vinyl homogenní protiskluzná se vsypem a výztuž. vrstvou tl 3,00mm nášlapná vrstva 3,00mm, hořlavost Bfl-s1, třída zátěže 34/43, útlum 10dB, bodová zátěž ≤ 0,10mm, protiskluznost R12</t>
  </si>
  <si>
    <t>606843093</t>
  </si>
  <si>
    <t>61*1,10+0,9</t>
  </si>
  <si>
    <t>238</t>
  </si>
  <si>
    <t>776411211</t>
  </si>
  <si>
    <t>Montáž tahaných obvodových soklíků z PVC výšky do 80 mm</t>
  </si>
  <si>
    <t>-620526092</t>
  </si>
  <si>
    <t>239</t>
  </si>
  <si>
    <t>28342163</t>
  </si>
  <si>
    <t>lišta podlahová PVC fabion</t>
  </si>
  <si>
    <t>-281681678</t>
  </si>
  <si>
    <t>130*1,10</t>
  </si>
  <si>
    <t>240</t>
  </si>
  <si>
    <t>776421311</t>
  </si>
  <si>
    <t>Montáž přechodových samolepících lišt</t>
  </si>
  <si>
    <t>145889221</t>
  </si>
  <si>
    <t>přechod různých nášlapných vrstev</t>
  </si>
  <si>
    <t>0,8*6</t>
  </si>
  <si>
    <t>241</t>
  </si>
  <si>
    <t>2840000R1</t>
  </si>
  <si>
    <t>Přechodová lišta</t>
  </si>
  <si>
    <t>-2085556027</t>
  </si>
  <si>
    <t>242</t>
  </si>
  <si>
    <t>998776102</t>
  </si>
  <si>
    <t>Přesun hmot tonážní pro podlahy povlakové v objektech v přes 6 do 12 m</t>
  </si>
  <si>
    <t>-1955032712</t>
  </si>
  <si>
    <t>777</t>
  </si>
  <si>
    <t>Podlahy lité</t>
  </si>
  <si>
    <t>243</t>
  </si>
  <si>
    <t>777111141</t>
  </si>
  <si>
    <t>Otryskání podkladu před provedením lité podlahy</t>
  </si>
  <si>
    <t>-2144782677</t>
  </si>
  <si>
    <t>skladba P2 vč.soklu</t>
  </si>
  <si>
    <t>57+6</t>
  </si>
  <si>
    <t>244</t>
  </si>
  <si>
    <t>7771111R1</t>
  </si>
  <si>
    <t>Úprava pracovních a dilatačních spár, lokálních trhlin podkladu (injektáž, zatmelení)</t>
  </si>
  <si>
    <t>-455318118</t>
  </si>
  <si>
    <t>245</t>
  </si>
  <si>
    <t>7771111R2</t>
  </si>
  <si>
    <t>Provedení kotvících drážek</t>
  </si>
  <si>
    <t>1199183803</t>
  </si>
  <si>
    <t>246</t>
  </si>
  <si>
    <t>777131113</t>
  </si>
  <si>
    <t>Penetrační polyuretanový nátěr podlahy na vlhký nebo nenasákavý podklad</t>
  </si>
  <si>
    <t>-1320904536</t>
  </si>
  <si>
    <t>40+4</t>
  </si>
  <si>
    <t>247</t>
  </si>
  <si>
    <t>777131151</t>
  </si>
  <si>
    <t>Příplatek k cenám penetračního nátěru za zvýšenou pracnost provádění podlahových soklíků</t>
  </si>
  <si>
    <t>68519809</t>
  </si>
  <si>
    <t>0,2*30+0,2*20</t>
  </si>
  <si>
    <t>248</t>
  </si>
  <si>
    <t>777521105</t>
  </si>
  <si>
    <t>Krycí polyuretanová stěrka tloušťky do 3 mm dekorativní lité podlahy</t>
  </si>
  <si>
    <t>874011363</t>
  </si>
  <si>
    <t>celkem 6mm</t>
  </si>
  <si>
    <t>57*2+6*2</t>
  </si>
  <si>
    <t>40*2+4*2</t>
  </si>
  <si>
    <t>777511181</t>
  </si>
  <si>
    <t>Příplatek k cenám krycí stěrky za zvýšenou pracnost provádění podlahových soklíků</t>
  </si>
  <si>
    <t>-1625184265</t>
  </si>
  <si>
    <t>250</t>
  </si>
  <si>
    <t>777622101</t>
  </si>
  <si>
    <t>Uzavírací polyuretanový barevný nátěr podlahy</t>
  </si>
  <si>
    <t>-1342675199</t>
  </si>
  <si>
    <t>251</t>
  </si>
  <si>
    <t>777612151</t>
  </si>
  <si>
    <t>Příplatek k cenám uzavíracího nátěru za za zvýšenou pracnost provádění podlahových soklíků</t>
  </si>
  <si>
    <t>1026489227</t>
  </si>
  <si>
    <t>252</t>
  </si>
  <si>
    <t>998777102</t>
  </si>
  <si>
    <t>Přesun hmot tonážní pro podlahy lité v objektech v přes 6 do 12 m</t>
  </si>
  <si>
    <t>1207961960</t>
  </si>
  <si>
    <t>781</t>
  </si>
  <si>
    <t>Dokončovací práce - obklady</t>
  </si>
  <si>
    <t>253</t>
  </si>
  <si>
    <t>781474115</t>
  </si>
  <si>
    <t>Montáž obkladů vnitřních keramických hladkých lepených flexibilním lepidlem</t>
  </si>
  <si>
    <t>-89707384</t>
  </si>
  <si>
    <t>2,0*(6,0+8,5+8,0+8,0)-0,8*4</t>
  </si>
  <si>
    <t>2,0*(2,75*2+2,6*2-0,8-0,7+0,95*2+1,75*2-0,7)</t>
  </si>
  <si>
    <t>4,4</t>
  </si>
  <si>
    <t>2,0*(4,2*2+3,05*2+0,375*2*2-0,8*2)</t>
  </si>
  <si>
    <t>6,2</t>
  </si>
  <si>
    <t>254</t>
  </si>
  <si>
    <t>597610391</t>
  </si>
  <si>
    <t xml:space="preserve">obklad keramický hladký </t>
  </si>
  <si>
    <t>-428302358</t>
  </si>
  <si>
    <t>125*1,10+0,50</t>
  </si>
  <si>
    <t>255</t>
  </si>
  <si>
    <t>781492211</t>
  </si>
  <si>
    <t>Montáž profilů rohových lepených flexibilním cementovým lepidlem</t>
  </si>
  <si>
    <t>-2017812521</t>
  </si>
  <si>
    <t>2*(18+6)</t>
  </si>
  <si>
    <t>256</t>
  </si>
  <si>
    <t>28342001</t>
  </si>
  <si>
    <t>lišta ukončovací pro obklady profilovaná v barvě</t>
  </si>
  <si>
    <t>-1585386128</t>
  </si>
  <si>
    <t>48*1,05+0,6</t>
  </si>
  <si>
    <t>257</t>
  </si>
  <si>
    <t>998781102</t>
  </si>
  <si>
    <t>Přesun hmot tonážní pro obklady keramické v objektech v přes 6 do 12 m</t>
  </si>
  <si>
    <t>-1734394587</t>
  </si>
  <si>
    <t>782</t>
  </si>
  <si>
    <t>Dokončovací práce - obklady z kamene</t>
  </si>
  <si>
    <t>258</t>
  </si>
  <si>
    <t>7820000R1</t>
  </si>
  <si>
    <t>Obklad atiky přírodním kamenem - žulová dlažba 600x600x20mm - montáž a dodávka vč.dopravy</t>
  </si>
  <si>
    <t>-145735740</t>
  </si>
  <si>
    <t>Poznámka k položce:_x000d_
položka obsahuje:_x000d_
_x000d_
- hrubé broušení viditelných ploch_x000d_
- lepení flexibilním mrazuvzdorným lepidlem_x000d_
- spárování mrazuvzdorou flexibilní hmotou</t>
  </si>
  <si>
    <t>0,60*15,5+0,4*9+0,4*10+0,7*20</t>
  </si>
  <si>
    <t>259</t>
  </si>
  <si>
    <t>7829900R1</t>
  </si>
  <si>
    <t>Polyetylenový pás šíře 25cm opatřený oboustranně rounem - montáž a dodávka vč.dopravy</t>
  </si>
  <si>
    <t>-675547551</t>
  </si>
  <si>
    <t>pro detail 1+2+3+4 atiky</t>
  </si>
  <si>
    <t>15,5*2+9+10+20</t>
  </si>
  <si>
    <t>260</t>
  </si>
  <si>
    <t>7820000R2</t>
  </si>
  <si>
    <t>Volně opřený kamenný obklad - montáž a dodávka vč.dopravy</t>
  </si>
  <si>
    <t>684088468</t>
  </si>
  <si>
    <t>detail 1+2+3+4 - zachycený do K3</t>
  </si>
  <si>
    <t>0,4*15,5+0,3*9+0,25*10+0,4*20</t>
  </si>
  <si>
    <t>783</t>
  </si>
  <si>
    <t>Dokončovací práce - nátěry</t>
  </si>
  <si>
    <t>261</t>
  </si>
  <si>
    <t>7830000R1</t>
  </si>
  <si>
    <t>Hydrofobní transparentní nátěr</t>
  </si>
  <si>
    <t>1793411496</t>
  </si>
  <si>
    <t>detail 3 v.č.12</t>
  </si>
  <si>
    <t>0,10*10</t>
  </si>
  <si>
    <t>784</t>
  </si>
  <si>
    <t>Dokončovací práce - malby a tapety</t>
  </si>
  <si>
    <t>262</t>
  </si>
  <si>
    <t>7841600R1</t>
  </si>
  <si>
    <t>Disperzní malba</t>
  </si>
  <si>
    <t>-1869997892</t>
  </si>
  <si>
    <t xml:space="preserve">stěny mimo obklady </t>
  </si>
  <si>
    <t>(3,35-2,0)*(8,0+8,0+9,0+6)</t>
  </si>
  <si>
    <t>3,35*(5,2+6+4+4,7)</t>
  </si>
  <si>
    <t>(3,35-2,0)*(0,95*2+1,75*2)+0,74</t>
  </si>
  <si>
    <t>na SDK příčkách a stěnách</t>
  </si>
  <si>
    <t>118+121*2</t>
  </si>
  <si>
    <t>SDK podhled</t>
  </si>
  <si>
    <t>na vyspravených stávajících omítkách</t>
  </si>
  <si>
    <t>na nové žb zdi</t>
  </si>
  <si>
    <t>3,8*4,0+0,8</t>
  </si>
  <si>
    <t>DEM</t>
  </si>
  <si>
    <t>Demontáže</t>
  </si>
  <si>
    <t>263</t>
  </si>
  <si>
    <t>712331801</t>
  </si>
  <si>
    <t>Odstranění povlakové krytiny střech do 10° z pásů uložených na sucho AIP nebo NAIP</t>
  </si>
  <si>
    <t>622010266</t>
  </si>
  <si>
    <t xml:space="preserve">vybourání skladby střechy  vč.atiky</t>
  </si>
  <si>
    <t>odstranění geotextilie</t>
  </si>
  <si>
    <t>((4+9)/2*18,0-1,0*1,5*2)*2</t>
  </si>
  <si>
    <t>1,0*62</t>
  </si>
  <si>
    <t>264</t>
  </si>
  <si>
    <t>712361801</t>
  </si>
  <si>
    <t>Odstranění povlakové krytiny střech do 10° z fólií položených volně</t>
  </si>
  <si>
    <t>-2095703317</t>
  </si>
  <si>
    <t xml:space="preserve">vybourání skladby střechy </t>
  </si>
  <si>
    <t>odstranění drenážní fólie</t>
  </si>
  <si>
    <t>(4+9)/2*18,0-1,0*1,5*2</t>
  </si>
  <si>
    <t>265</t>
  </si>
  <si>
    <t>712840861</t>
  </si>
  <si>
    <t>Odstranění povlakové krytiny ze svislých ploch z pásů NAIP přitavených v plné ploše jednovrstvé</t>
  </si>
  <si>
    <t>-970513931</t>
  </si>
  <si>
    <t>266</t>
  </si>
  <si>
    <t>712800841</t>
  </si>
  <si>
    <t>Odstranění povlakové krytiny svislých ploch - odškrabání a očištění</t>
  </si>
  <si>
    <t>-1625535322</t>
  </si>
  <si>
    <t>267</t>
  </si>
  <si>
    <t>712363803</t>
  </si>
  <si>
    <t>Odstranění povlakové krytiny mechanicky kotvené do betonu, budova v do 18 m</t>
  </si>
  <si>
    <t>1217260321</t>
  </si>
  <si>
    <t>vybourání skladby střechy vč.atiky</t>
  </si>
  <si>
    <t>268</t>
  </si>
  <si>
    <t>712990813</t>
  </si>
  <si>
    <t>Odstranění povlakové krytiny střech do 10° násypu nebo nánosu tl přes 50 do 100 mm</t>
  </si>
  <si>
    <t>-18566268</t>
  </si>
  <si>
    <t>((4+9)/2*18,0-1,0*1,5*2)*0,06+0,16</t>
  </si>
  <si>
    <t>269</t>
  </si>
  <si>
    <t>7252400R1</t>
  </si>
  <si>
    <t>Demontáž sprchové zástěny</t>
  </si>
  <si>
    <t>-90345630</t>
  </si>
  <si>
    <t>1.NP pozn.5</t>
  </si>
  <si>
    <t>270</t>
  </si>
  <si>
    <t>7252400R2</t>
  </si>
  <si>
    <t>Demontáž sprchového žlabu dl.950mm</t>
  </si>
  <si>
    <t>-1043500863</t>
  </si>
  <si>
    <t>271</t>
  </si>
  <si>
    <t>713140821</t>
  </si>
  <si>
    <t>Odstranění tepelné izolace střech nadstřešní volně kladené z polystyrenu suchého tl do 100 mm</t>
  </si>
  <si>
    <t>-32935440</t>
  </si>
  <si>
    <t>odstranění izolace atiky na střeše</t>
  </si>
  <si>
    <t>272</t>
  </si>
  <si>
    <t>713140823</t>
  </si>
  <si>
    <t>Odstranění tepelné izolace střech nadstřešní volně kladené z polystyrenu suchého tl přes 100 mm</t>
  </si>
  <si>
    <t>822885059</t>
  </si>
  <si>
    <t>273</t>
  </si>
  <si>
    <t>721210822</t>
  </si>
  <si>
    <t>Demontáž vpustí střešních DN 100</t>
  </si>
  <si>
    <t>-1300331439</t>
  </si>
  <si>
    <t>274</t>
  </si>
  <si>
    <t>7219900R1</t>
  </si>
  <si>
    <t>Demontáž bezpečnostního přepadu DN50</t>
  </si>
  <si>
    <t>-1659518397</t>
  </si>
  <si>
    <t xml:space="preserve">v.č.3 </t>
  </si>
  <si>
    <t>na střeše</t>
  </si>
  <si>
    <t>275</t>
  </si>
  <si>
    <t>762341832</t>
  </si>
  <si>
    <t>Demontáž bednění střech z desek tvrdých</t>
  </si>
  <si>
    <t>83453427</t>
  </si>
  <si>
    <t>bourání atiky</t>
  </si>
  <si>
    <t>0,5*62</t>
  </si>
  <si>
    <t>276</t>
  </si>
  <si>
    <t>763431802</t>
  </si>
  <si>
    <t>Demontáž minerálního podhledu zavěšeného na polozapuštěném roštu</t>
  </si>
  <si>
    <t>2138282245</t>
  </si>
  <si>
    <t>cca 80% desek se použije zpět</t>
  </si>
  <si>
    <t>277</t>
  </si>
  <si>
    <t>7632318R1</t>
  </si>
  <si>
    <t>Demontáž vláknocementového podhledu s nosnou konstrukcí z ocelových profilů opláštění jednoduché</t>
  </si>
  <si>
    <t>-2123982551</t>
  </si>
  <si>
    <t>278</t>
  </si>
  <si>
    <t>764002841</t>
  </si>
  <si>
    <t>Demontáž oplechování horních ploch zdí a nadezdívek do suti</t>
  </si>
  <si>
    <t>-1981965351</t>
  </si>
  <si>
    <t>oplechování atiky a stříšky HUP</t>
  </si>
  <si>
    <t>10*2+19+4+19</t>
  </si>
  <si>
    <t>279</t>
  </si>
  <si>
    <t>764002851</t>
  </si>
  <si>
    <t>Demontáž oplechování parapetů do suti</t>
  </si>
  <si>
    <t>-1281372886</t>
  </si>
  <si>
    <t>u oken 2.NP</t>
  </si>
  <si>
    <t>2*6</t>
  </si>
  <si>
    <t>280</t>
  </si>
  <si>
    <t>764002821</t>
  </si>
  <si>
    <t>Demontáž střešního výlezu do suti</t>
  </si>
  <si>
    <t>742550351</t>
  </si>
  <si>
    <t>281</t>
  </si>
  <si>
    <t>764003801</t>
  </si>
  <si>
    <t>Demontáž lemování trub, konzol, držáků, ventilačních nástavců a jiných kusových prvků do suti</t>
  </si>
  <si>
    <t>53400685</t>
  </si>
  <si>
    <t>v.č.3 - odvětrání kanalizace</t>
  </si>
  <si>
    <t>282</t>
  </si>
  <si>
    <t>767661811</t>
  </si>
  <si>
    <t>Demontáž mříží pevných nebo otevíravých</t>
  </si>
  <si>
    <t>1549184881</t>
  </si>
  <si>
    <t>na oknech 2.NP</t>
  </si>
  <si>
    <t>budou použity zpět</t>
  </si>
  <si>
    <t>283</t>
  </si>
  <si>
    <t>767311831</t>
  </si>
  <si>
    <t>Demontáž světlíků bodových s umělohmotnou výplní</t>
  </si>
  <si>
    <t>1295738658</t>
  </si>
  <si>
    <t>1,7*1,20*2+0,8*0,8</t>
  </si>
  <si>
    <t>284</t>
  </si>
  <si>
    <t>767996801</t>
  </si>
  <si>
    <t>Demontáž atypických zámečnických konstrukcí rozebráním hm jednotlivých dílů do 50 kg</t>
  </si>
  <si>
    <t>199774600</t>
  </si>
  <si>
    <t>1.NP - odstranění ocel.žebříku</t>
  </si>
  <si>
    <t>pozn.4</t>
  </si>
  <si>
    <t>285</t>
  </si>
  <si>
    <t>771573810</t>
  </si>
  <si>
    <t>Demontáž podlah z dlaždic keramických lepených</t>
  </si>
  <si>
    <t>-705990761</t>
  </si>
  <si>
    <t>3,3*2,8+2,0*0,54*3+0,52</t>
  </si>
  <si>
    <t>286</t>
  </si>
  <si>
    <t>771473810</t>
  </si>
  <si>
    <t>Demontáž soklíků z dlaždic keramických lepených rovných</t>
  </si>
  <si>
    <t>-2000358504</t>
  </si>
  <si>
    <t>287</t>
  </si>
  <si>
    <t>776201812</t>
  </si>
  <si>
    <t>Demontáž lepených povlakových podlah s podložkou ručně</t>
  </si>
  <si>
    <t>-801912677</t>
  </si>
  <si>
    <t>12,02+3,55*2,8+2,0*0,54</t>
  </si>
  <si>
    <t>288</t>
  </si>
  <si>
    <t>7760000R1</t>
  </si>
  <si>
    <t>Odstranění PU podlahy pískováním</t>
  </si>
  <si>
    <t>626601735</t>
  </si>
  <si>
    <t>289</t>
  </si>
  <si>
    <t>781473810</t>
  </si>
  <si>
    <t>Demontáž obkladů z obkladaček keramických lepených</t>
  </si>
  <si>
    <t>-1836473777</t>
  </si>
  <si>
    <t>OTV</t>
  </si>
  <si>
    <t>Výplně otvorů</t>
  </si>
  <si>
    <t>290</t>
  </si>
  <si>
    <t>7600000R1</t>
  </si>
  <si>
    <t>Prvek D1 - Vnitřní dveře dřevěné 800x1970mm 2/3 prosklené 1-kř.laminované - doplňky a parametry viz výkres Výpis výplní otvorů - demontáž, dočasné uložení a zpětná montáž</t>
  </si>
  <si>
    <t>-1627745233</t>
  </si>
  <si>
    <t>Poznámka k položce:_x000d_
včetně nové kovové zárubně (původní zárubeň zničena)_x000d_
_x000d_
včetně zednického začištění _x000d_
_x000d_
součástí dodávky jsou veškeré pomocné konstrukce a kotevní prvky</t>
  </si>
  <si>
    <t>v.č.13</t>
  </si>
  <si>
    <t>291</t>
  </si>
  <si>
    <t>7600000R2-1</t>
  </si>
  <si>
    <t>Prvek O1 - Plastové okno jednoduché s pevným zasklením 1000x1200mm - doplňky a parametry viz výkres Výpis výplní otvorů - demontáž, dočasné uložení a zpětná montáž</t>
  </si>
  <si>
    <t>-677555367</t>
  </si>
  <si>
    <t>Poznámka k položce:_x000d_
včetně nového vnitního plastového parapetu š.100mm_x000d_
včetně demontáže a odvozu stávajícího_x000d_
_x000d_
včetně zednického začištění _x000d_
_x000d_
součástí dodávky jsou veškeré pomocné konstrukce a kotevní prvky</t>
  </si>
  <si>
    <t>292</t>
  </si>
  <si>
    <t>7600000R2-2</t>
  </si>
  <si>
    <t>Prvek O2 - Plastové okno jednoduché s pevným zasklením 1500x1200mm - doplňky a parametry viz výkres Výpis výplní otvorů - demontáž, dočasné uložení a zpětná montáž</t>
  </si>
  <si>
    <t>125096370</t>
  </si>
  <si>
    <t>293</t>
  </si>
  <si>
    <t>7600000R3</t>
  </si>
  <si>
    <t xml:space="preserve">Prvek D2 - venkovní dřevěné dveře 1000x2000mm ve stěně 1970/2650mm, prosklené, povrch HPL laminát vč.rámové dřevěné zárubně - doplňky a parametry  viz výkres Výpis dveří - montáž a dodávka vč.dopravy</t>
  </si>
  <si>
    <t>-886898103</t>
  </si>
  <si>
    <t>Poznámka k položce:_x000d_
včetně samozavírače_x000d_
_x000d_
včetně zednického začištění _x000d_
_x000d_
součástí dodávky jsou veškeré pomocné konstrukce a kotevní prvky</t>
  </si>
  <si>
    <t>294</t>
  </si>
  <si>
    <t>7600000R4</t>
  </si>
  <si>
    <t xml:space="preserve">Prvek D3 - vnitřní dřevěné dveře 800/1970mm, plné požární, zvuková izolace, povrch HPL laminát vč.rámové kovové zárubně - doplňky a parametry  viz výkres Výpis dveří - montáž a dodávka vč.dopravy</t>
  </si>
  <si>
    <t>-490427781</t>
  </si>
  <si>
    <t>295</t>
  </si>
  <si>
    <t>7600000R5</t>
  </si>
  <si>
    <t xml:space="preserve">Prvek D4 - vnitřní dřevěné dveře 800/1970mm, plné požární, povrch HPL laminát vč.rámové kovové zárubně - doplňky a parametry  viz výkres Výpis dveří - montáž a dodávka vč.dopravy</t>
  </si>
  <si>
    <t>1861802958</t>
  </si>
  <si>
    <t>296</t>
  </si>
  <si>
    <t>7600000R6</t>
  </si>
  <si>
    <t xml:space="preserve">Prvek D5 - vnitřní dřevěné dveře 900/1970mm, plné požární, povrch HPL laminát vč.rámové kovové zárubně - doplňky a parametry  viz výkres Výpis dveří - montáž a dodávka vč.dopravy</t>
  </si>
  <si>
    <t>-1842899749</t>
  </si>
  <si>
    <t>297</t>
  </si>
  <si>
    <t>7600000R7</t>
  </si>
  <si>
    <t xml:space="preserve">Prvek D6 - vnitřní dřevěné dveře 900/1970mm, povrch HPL laminát vč.rámové kovové zárubně - doplňky a parametry  viz výkres Výpis dveří - montáž a dodávka vč.dopravy</t>
  </si>
  <si>
    <t>-936776889</t>
  </si>
  <si>
    <t>Poznámka k položce:_x000d_
_x000d_
včetně zednického začištění _x000d_
_x000d_
součástí dodávky jsou veškeré pomocné konstrukce a kotevní prvky</t>
  </si>
  <si>
    <t>298</t>
  </si>
  <si>
    <t>7600000R8</t>
  </si>
  <si>
    <t xml:space="preserve">Prvek D7 - vnitřní dřevěné dveře 800/1970mm, povrch HPL laminát vč.rámové kovové zárubně - doplňky a parametry  viz výkres Výpis dveří - montáž a dodávka vč.dopravy</t>
  </si>
  <si>
    <t>893214928</t>
  </si>
  <si>
    <t>299</t>
  </si>
  <si>
    <t>7600000R9</t>
  </si>
  <si>
    <t xml:space="preserve">Prvek D8 - vnitřní dřevěné dveře 800/1970mm, povrch HPL laminát vč.rámové kovové zárubně - doplňky a parametry  viz výkres Výpis dveří - montáž a dodávka vč.dopravy</t>
  </si>
  <si>
    <t>628897190</t>
  </si>
  <si>
    <t>300</t>
  </si>
  <si>
    <t>760000R10</t>
  </si>
  <si>
    <t xml:space="preserve">Prvek D9 - vnitřní dřevěné dveře 2-kř.1300/2400mm, povrch HPL laminát vč.rámové kovové zárubně - doplňky a parametry  viz výkres Výpis dveří - montáž a dodávka vč.dopravy</t>
  </si>
  <si>
    <t>-2071158301</t>
  </si>
  <si>
    <t>301</t>
  </si>
  <si>
    <t>760000R11</t>
  </si>
  <si>
    <t xml:space="preserve">Prvek D10 - venkovní hliníkové otevíravé dveře jednokřídlové 600x600 - doplňky a parametry  viz výkres Výpis dveří - montáž a dodávka vč.dopravy</t>
  </si>
  <si>
    <t>-1272243903</t>
  </si>
  <si>
    <t>02 - Zdravotně technické instalace</t>
  </si>
  <si>
    <t xml:space="preserve">    ZED - Zednické výpomoci</t>
  </si>
  <si>
    <t xml:space="preserve">    721 - Zdravotechnika - vnitřní kanalizace</t>
  </si>
  <si>
    <t xml:space="preserve">    722 - Zdravotechnika - vnitřní vodovod</t>
  </si>
  <si>
    <t>1169777657</t>
  </si>
  <si>
    <t>-1716387874</t>
  </si>
  <si>
    <t>Příplatek k odvozu suti a vybouraných hmot na skládku ZKD 1 km přes 1 km</t>
  </si>
  <si>
    <t>118374635</t>
  </si>
  <si>
    <t>cca 15km</t>
  </si>
  <si>
    <t>0,21*14</t>
  </si>
  <si>
    <t>997013871</t>
  </si>
  <si>
    <t>Poplatek za uložení stavebního odpadu na recyklační skládce (skládkovné) směsného stavebního a demoličního kód odpadu 17 09 04</t>
  </si>
  <si>
    <t>732660484</t>
  </si>
  <si>
    <t>ZED</t>
  </si>
  <si>
    <t>Zednické výpomoci</t>
  </si>
  <si>
    <t>310000001</t>
  </si>
  <si>
    <t>Zednické výpomoci pro ZTI</t>
  </si>
  <si>
    <t>1975879099</t>
  </si>
  <si>
    <t>721</t>
  </si>
  <si>
    <t>Zdravotechnika - vnitřní kanalizace</t>
  </si>
  <si>
    <t>721174042</t>
  </si>
  <si>
    <t>Potrubí kanalizační z PP připojovací DN 40</t>
  </si>
  <si>
    <t>-1658681364</t>
  </si>
  <si>
    <t>Poznámka k položce:_x000d_
montáž a dodávka vč.tvarovek a uchycení</t>
  </si>
  <si>
    <t>721174043</t>
  </si>
  <si>
    <t>Potrubí kanalizační z PP připojovací DN 50</t>
  </si>
  <si>
    <t>690228372</t>
  </si>
  <si>
    <t>721175001</t>
  </si>
  <si>
    <t>Potrubí kanalizační plastové připojovací odhlučněné dvouvrstvé DN 50</t>
  </si>
  <si>
    <t>-518496646</t>
  </si>
  <si>
    <t>721175003</t>
  </si>
  <si>
    <t>Potrubí kanalizační plastové připojovací odhlučněné dvouvrstvé DN 100</t>
  </si>
  <si>
    <t>-423448432</t>
  </si>
  <si>
    <t>721175011</t>
  </si>
  <si>
    <t>Potrubí kanalizační plastové odpadní odhlučněné dvouvrstvé DN 70</t>
  </si>
  <si>
    <t>-25979747</t>
  </si>
  <si>
    <t>5+9</t>
  </si>
  <si>
    <t>721175012</t>
  </si>
  <si>
    <t>Potrubí kanalizační plastové odpadní odhlučněné dvouvrstvé DN 100</t>
  </si>
  <si>
    <t>491884996</t>
  </si>
  <si>
    <t>20+4</t>
  </si>
  <si>
    <t>721175032</t>
  </si>
  <si>
    <t>Potrubí kanalizační plastové dešťové odhlučněné dvouvrstvé DN 100</t>
  </si>
  <si>
    <t>-2000028074</t>
  </si>
  <si>
    <t>721171913</t>
  </si>
  <si>
    <t>Potrubí z PP propojení potrubí DN 50</t>
  </si>
  <si>
    <t>1567202993</t>
  </si>
  <si>
    <t>721171915</t>
  </si>
  <si>
    <t>Potrubí z PP propojení potrubí DN 110</t>
  </si>
  <si>
    <t>-804029621</t>
  </si>
  <si>
    <t>3+2</t>
  </si>
  <si>
    <t>7211700R1</t>
  </si>
  <si>
    <t>Zaslepení potrubí PP DN 100 pod podlahou</t>
  </si>
  <si>
    <t>1197289892</t>
  </si>
  <si>
    <t>7211800R1</t>
  </si>
  <si>
    <t>Izolace proti rosení pro potrubí pr.100mm - montáž a dodávka</t>
  </si>
  <si>
    <t>-1484064828</t>
  </si>
  <si>
    <t>721233112</t>
  </si>
  <si>
    <t>Střešní vtok polypropylen PP pro ploché střechy svislý odtok DN 110</t>
  </si>
  <si>
    <t>-398659063</t>
  </si>
  <si>
    <t>Poznámka k položce:_x000d_
HL62H</t>
  </si>
  <si>
    <t>7212331R1</t>
  </si>
  <si>
    <t>Nástavec s izolační přírubou pro střešní vtok DN100 - montáž a dodávka</t>
  </si>
  <si>
    <t>132975379</t>
  </si>
  <si>
    <t>Poznámka k položce:_x000d_
HL65P_x000d_
+ lapač listí</t>
  </si>
  <si>
    <t>-316518805</t>
  </si>
  <si>
    <t>721273152</t>
  </si>
  <si>
    <t>Hlavice ventilační polypropylen PP DN 75</t>
  </si>
  <si>
    <t>-1428462889</t>
  </si>
  <si>
    <t>721273153</t>
  </si>
  <si>
    <t>Hlavice ventilační polypropylen PP DN 110</t>
  </si>
  <si>
    <t>1676841113</t>
  </si>
  <si>
    <t>721274121</t>
  </si>
  <si>
    <t>Přivzdušňovací ventil vnitřní odpadních potrubí DN od 32 do 50</t>
  </si>
  <si>
    <t>1144814380</t>
  </si>
  <si>
    <t>721290111</t>
  </si>
  <si>
    <t>Zkouška těsnosti potrubí kanalizace vodou DN do 125</t>
  </si>
  <si>
    <t>-1002069256</t>
  </si>
  <si>
    <t>20+5+9+30+2+12+3+15</t>
  </si>
  <si>
    <t>998721102</t>
  </si>
  <si>
    <t>Přesun hmot tonážní pro vnitřní kanalizace v objektech v přes 6 do 12 m</t>
  </si>
  <si>
    <t>794192976</t>
  </si>
  <si>
    <t>722</t>
  </si>
  <si>
    <t>Zdravotechnika - vnitřní vodovod</t>
  </si>
  <si>
    <t>722174002</t>
  </si>
  <si>
    <t>Potrubí vodovodní plastové PPR svar polyfúze PN 16 D 20x2,8 mm</t>
  </si>
  <si>
    <t>582947955</t>
  </si>
  <si>
    <t>722174003</t>
  </si>
  <si>
    <t>Potrubí vodovodní plastové PPR svar polyfúze PN 16 D 25x3,5 mm</t>
  </si>
  <si>
    <t>1025529799</t>
  </si>
  <si>
    <t>57+60</t>
  </si>
  <si>
    <t>722174004</t>
  </si>
  <si>
    <t>Potrubí vodovodní plastové PPR svar polyfúze PN 16 D 32x4,4 mm</t>
  </si>
  <si>
    <t>1494196414</t>
  </si>
  <si>
    <t>722174005</t>
  </si>
  <si>
    <t>Potrubí vodovodní plastové PPR svar polyfúze PN 16 D 40x5,5 mm</t>
  </si>
  <si>
    <t>282881674</t>
  </si>
  <si>
    <t>722181231</t>
  </si>
  <si>
    <t>Ochrana vodovodního potrubí přilepenými termoizolačními trubicemi z PE tl přes 9 do 13 mm DN do 22 mm</t>
  </si>
  <si>
    <t>135169530</t>
  </si>
  <si>
    <t>722181232</t>
  </si>
  <si>
    <t>Ochrana vodovodního potrubí přilepenými termoizolačními trubicemi z PE tl přes 9 do 13 mm DN přes 22 do 45 mm</t>
  </si>
  <si>
    <t>-807702961</t>
  </si>
  <si>
    <t>722181252</t>
  </si>
  <si>
    <t>Ochrana vodovodního potrubí přilepenými termoizolačními trubicemi z PE tl přes 20 do 25 mm DN přes 22 do 45 mm</t>
  </si>
  <si>
    <t>170343171</t>
  </si>
  <si>
    <t>60+13+10</t>
  </si>
  <si>
    <t>7221739R1</t>
  </si>
  <si>
    <t>Napojení nového potrubí na stávající</t>
  </si>
  <si>
    <t>-313655985</t>
  </si>
  <si>
    <t>722232044</t>
  </si>
  <si>
    <t>Kohout kulový přímý G 3/4" PN 42 do 185°C vnitřní závit</t>
  </si>
  <si>
    <t>-925106417</t>
  </si>
  <si>
    <t>722232045</t>
  </si>
  <si>
    <t>Kohout kulový přímý G 1" PN 42 do 185°C vnitřní závit</t>
  </si>
  <si>
    <t>-826117181</t>
  </si>
  <si>
    <t>722232046</t>
  </si>
  <si>
    <t>Kohout kulový přímý G 5/4" PN 42 do 185°C vnitřní závit</t>
  </si>
  <si>
    <t>-128547983</t>
  </si>
  <si>
    <t>722232062</t>
  </si>
  <si>
    <t>Kohout kulový přímý G 3/4" PN 42 do 185°C vnitřní závit s vypouštěním</t>
  </si>
  <si>
    <t>1865612423</t>
  </si>
  <si>
    <t>722232063</t>
  </si>
  <si>
    <t>Kohout kulový přímý G 1" PN 42 do 185°C vnitřní závit s vypouštěním</t>
  </si>
  <si>
    <t>773359187</t>
  </si>
  <si>
    <t>722290246</t>
  </si>
  <si>
    <t>Zkouška těsnosti vodovodního potrubí plastového DN do 40</t>
  </si>
  <si>
    <t>1379690900</t>
  </si>
  <si>
    <t>10+9+60+57+19</t>
  </si>
  <si>
    <t>722290234</t>
  </si>
  <si>
    <t>Proplach a dezinfekce vodovodního potrubí DN do 80</t>
  </si>
  <si>
    <t>-1420345006</t>
  </si>
  <si>
    <t>725813112</t>
  </si>
  <si>
    <t>Ventil rohový pračkový G 3/4"</t>
  </si>
  <si>
    <t>-1859322895</t>
  </si>
  <si>
    <t>725819402</t>
  </si>
  <si>
    <t>Montáž ventilů rohových G 1/2" bez připojovací trubičky</t>
  </si>
  <si>
    <t>soubor</t>
  </si>
  <si>
    <t>-889963626</t>
  </si>
  <si>
    <t>55141001</t>
  </si>
  <si>
    <t>kohout kulový rohový mosazný R 1/2"x3/8"</t>
  </si>
  <si>
    <t>-1381338899</t>
  </si>
  <si>
    <t>998722102</t>
  </si>
  <si>
    <t>Přesun hmot tonážní pro vnitřní vodovod v objektech v přes 6 do 12 m</t>
  </si>
  <si>
    <t>121472148</t>
  </si>
  <si>
    <t>725211615</t>
  </si>
  <si>
    <t>Umyvadlo keramické bílé šířky 500 mm s krytem na sifon připevněné na stěnu šrouby</t>
  </si>
  <si>
    <t>1420614673</t>
  </si>
  <si>
    <t>725822613</t>
  </si>
  <si>
    <t>Baterie umyvadlová stojánková páková s výpustí</t>
  </si>
  <si>
    <t>1777871927</t>
  </si>
  <si>
    <t>Poznámka k položce:_x000d_
prodloužená páka</t>
  </si>
  <si>
    <t>7255321R1</t>
  </si>
  <si>
    <t>Elektrický ohřívač zásobníkový akumulační závěsný svislý 98 l / 2 kW vč.příslušenství - montáž a dodávka vč.dopravy</t>
  </si>
  <si>
    <t>683613464</t>
  </si>
  <si>
    <t>Poznámka k položce:_x000d_
příslušenství:_x000d_
_x000d_
- uzavírací ventil DN20_x000d_
- uzavírací ventil s odvodněním DN20_x000d_
- pojistný ventil se zpětnou klapkou DN20_x000d_
- vypouštěcí ventil DN15_x000d_
- manometr_x000d_
- kalich pro úkapy se ZU</t>
  </si>
  <si>
    <t>7255321R2</t>
  </si>
  <si>
    <t xml:space="preserve">Elektrický ohřívač zásobníkový akumulační závěsný svislý vč.příslušenství - zpětná montáž </t>
  </si>
  <si>
    <t>-1552333725</t>
  </si>
  <si>
    <t>Poznámka k položce:_x000d_
příslušenství:_x000d_
_x000d_
připojovací potrubí + armatury</t>
  </si>
  <si>
    <t>998725102</t>
  </si>
  <si>
    <t>Přesun hmot tonážní pro zařizovací předměty v objektech v přes 6 do 12 m</t>
  </si>
  <si>
    <t>823016344</t>
  </si>
  <si>
    <t>767810111</t>
  </si>
  <si>
    <t>Montáž mřížek větracích čtyřhranných průřezu do 0,01 m2</t>
  </si>
  <si>
    <t>-1930167207</t>
  </si>
  <si>
    <t>55341420</t>
  </si>
  <si>
    <t>průvětrník bez klapek se sítí 150x150mm</t>
  </si>
  <si>
    <t>429351485</t>
  </si>
  <si>
    <t>721171803</t>
  </si>
  <si>
    <t>Demontáž potrubí z plastů D do 75</t>
  </si>
  <si>
    <t>-2090690718</t>
  </si>
  <si>
    <t>7+4+4</t>
  </si>
  <si>
    <t>721171808</t>
  </si>
  <si>
    <t>Demontáž potrubí z plastů D přes 75 do 114</t>
  </si>
  <si>
    <t>1821557610</t>
  </si>
  <si>
    <t>712300845</t>
  </si>
  <si>
    <t>Demontáž ventilační hlavice na ploché střeše sklonu do 10°</t>
  </si>
  <si>
    <t>-1781853511</t>
  </si>
  <si>
    <t>-322989386</t>
  </si>
  <si>
    <t>721242803</t>
  </si>
  <si>
    <t>Demontáž lapače střešních splavenin DN 110</t>
  </si>
  <si>
    <t>1413234187</t>
  </si>
  <si>
    <t>722170801</t>
  </si>
  <si>
    <t>Demontáž rozvodů vody z plastů D do 25</t>
  </si>
  <si>
    <t>1378836805</t>
  </si>
  <si>
    <t>24+14+17</t>
  </si>
  <si>
    <t>722170804</t>
  </si>
  <si>
    <t>Demontáž rozvodů vody z plastů D přes 25 do 50</t>
  </si>
  <si>
    <t>-157029108</t>
  </si>
  <si>
    <t>5+10</t>
  </si>
  <si>
    <t>722220862</t>
  </si>
  <si>
    <t>Demontáž armatur závitových se dvěma závity G přes 3/4 do 5/4</t>
  </si>
  <si>
    <t>1515993018</t>
  </si>
  <si>
    <t>7255100R1</t>
  </si>
  <si>
    <t>Demontáž el.zásobníkových ohřívačů na zdi vč.připojovacího potrubí SV a TV s armaturami</t>
  </si>
  <si>
    <t>-1934835724</t>
  </si>
  <si>
    <t>zásobníky se použijí zpět</t>
  </si>
  <si>
    <t>03 - Vzduchotechnika</t>
  </si>
  <si>
    <t>Karlovy Vary</t>
  </si>
  <si>
    <t>Střední škola stravování a služeb Karlovy Vary</t>
  </si>
  <si>
    <t>DPT projekty Ostrov s.r.o.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</si>
  <si>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</si>
  <si>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PSV - PSV</t>
  </si>
  <si>
    <t xml:space="preserve">    751-1 - VZT-Zařízení č.1-učebna gastro 2.NP</t>
  </si>
  <si>
    <t xml:space="preserve">    751-2 - VZT-Zařízení č.2-Chlazení VZT</t>
  </si>
  <si>
    <t xml:space="preserve">    751-3 - VZT-Zařízení č.3-Úprava VZT v 1.NP</t>
  </si>
  <si>
    <t xml:space="preserve">    751-9 - VZT-Ostatní</t>
  </si>
  <si>
    <t>751-1</t>
  </si>
  <si>
    <t>VZT-Zařízení č.1-učebna gastro 2.NP</t>
  </si>
  <si>
    <t>751611117</t>
  </si>
  <si>
    <t>Montáž centrální vzduchotechnické jednotky s rekuperací tepla stojaté s výměnou vzduchu přes 5000 do 9000 m3/h</t>
  </si>
  <si>
    <t>663647372</t>
  </si>
  <si>
    <t>751-1.01</t>
  </si>
  <si>
    <t>VZT jednotka s vývody nahoru, vzduchový výkon: 7282/7282 m³/hod (přívod/odvod), deskový rekuperátor - účinnost min. 50%, přímé chlazení a dohřev vzduchu v zimě pomocí 2 okruhového přímého výparníku, filtrace přívod: M5 / odvod: G4, vč. komp.MaR</t>
  </si>
  <si>
    <t>soub</t>
  </si>
  <si>
    <t>-854350567</t>
  </si>
  <si>
    <t>751611131</t>
  </si>
  <si>
    <t>Příplatek k cenám za montáž jednotky po částech</t>
  </si>
  <si>
    <t>-1753005366</t>
  </si>
  <si>
    <t>751.1.02DM</t>
  </si>
  <si>
    <t>Kompletní dodávka větracího stropu, včetně montáže, dopravy, osvětlovací soupravy a přípravy pro ostatní instalace</t>
  </si>
  <si>
    <t>1373920005</t>
  </si>
  <si>
    <t>751.1.03DM</t>
  </si>
  <si>
    <t>Kouřové čidlo do potrubí, včetně propojení s MaR VZT</t>
  </si>
  <si>
    <t>144514089</t>
  </si>
  <si>
    <t>751398056</t>
  </si>
  <si>
    <t>Montáž protidešťové žaluzie nebo žaluziové klapky na čtyřhranné potrubí přes 0,750 m2</t>
  </si>
  <si>
    <t>-1794505035</t>
  </si>
  <si>
    <t>751-1.04</t>
  </si>
  <si>
    <t>Protidešťová žaluzie 1600x630, pozinkovaný ocel. plech tř. 11, s pozedním rámem a sítí proti ptactvu, lakování do RAL dle fasády</t>
  </si>
  <si>
    <t>1312061488</t>
  </si>
  <si>
    <t>751344112</t>
  </si>
  <si>
    <t>Montáž tlumiče hluku pro kruhové potrubí D přes 100 do 200 mm</t>
  </si>
  <si>
    <t>-421097713</t>
  </si>
  <si>
    <t>751-1.30</t>
  </si>
  <si>
    <t>Tlumič hluku pr. 200 mm - délky 900 mm</t>
  </si>
  <si>
    <t>701897611</t>
  </si>
  <si>
    <t>751344124</t>
  </si>
  <si>
    <t>Montáž tlumiče hluku pro čtyřhranné potrubí přes 0,450 do 0,600 m2</t>
  </si>
  <si>
    <t>597488304</t>
  </si>
  <si>
    <t>751-1.05</t>
  </si>
  <si>
    <t>Tlumič hluku, 1250x400 -2000mm, 5x kulisy-100 mm</t>
  </si>
  <si>
    <t>-167968326</t>
  </si>
  <si>
    <t>751344125</t>
  </si>
  <si>
    <t>Montáž tlumiče hluku pro čtyřhranné potrubí přes 0,600 m2</t>
  </si>
  <si>
    <t>-761245417</t>
  </si>
  <si>
    <t>2+1</t>
  </si>
  <si>
    <t>751-1.06</t>
  </si>
  <si>
    <t>Tlumič hluku, 900x710 -1000mm, 4x kulisy-100 mm</t>
  </si>
  <si>
    <t>1081739707</t>
  </si>
  <si>
    <t>751-1.07</t>
  </si>
  <si>
    <t>Tlumič hluku, 1600x630 -750 mm,4x kulisy-200 mm</t>
  </si>
  <si>
    <t>959246930</t>
  </si>
  <si>
    <t>751514611</t>
  </si>
  <si>
    <t>Montáž škrtící klapky nebo zpětné klapky do plechového potrubí čtyřhranné s přírubou do 0,035 m2</t>
  </si>
  <si>
    <t>480223117</t>
  </si>
  <si>
    <t>751-1.08N-2</t>
  </si>
  <si>
    <t xml:space="preserve">Regulační a škrtící  klapka, 200x160 mm, ruční</t>
  </si>
  <si>
    <t>-1368580718</t>
  </si>
  <si>
    <t>751514613</t>
  </si>
  <si>
    <t>Montáž škrtící klapky nebo zpětné klapky do plechového potrubí čtyřhranné s přírubou přes 0,070 do 0,140 m2</t>
  </si>
  <si>
    <t>1648993853</t>
  </si>
  <si>
    <t>751-1.08N-1</t>
  </si>
  <si>
    <t xml:space="preserve">Regulační a škrtící  klapka, 355x250 mm, ruční</t>
  </si>
  <si>
    <t>-157711060</t>
  </si>
  <si>
    <t>751514662</t>
  </si>
  <si>
    <t>Montáž škrtící klapky nebo zpětné klapky do plechového potrubí kruhové s přírubou D přes 100 do 200 mm</t>
  </si>
  <si>
    <t>1215434614</t>
  </si>
  <si>
    <t>1+1</t>
  </si>
  <si>
    <t>751-1.09</t>
  </si>
  <si>
    <t xml:space="preserve">Regulační a škrtící  klapka, kruhová – pr.160 mm, ruční</t>
  </si>
  <si>
    <t>-1089732523</t>
  </si>
  <si>
    <t>751-1.10</t>
  </si>
  <si>
    <t xml:space="preserve">Regulační a škrtící  klapka, kruhová – pr.200 mm, ruční</t>
  </si>
  <si>
    <t>-113284821</t>
  </si>
  <si>
    <t>751322012</t>
  </si>
  <si>
    <t>Montáž talířového ventilu D přes 100 do 200 mm</t>
  </si>
  <si>
    <t>-1775180825</t>
  </si>
  <si>
    <t>2+4</t>
  </si>
  <si>
    <t>751-1.11</t>
  </si>
  <si>
    <t>Talířový ventil – přívodní, kovový, průměr 160 mm, včetně rámečku</t>
  </si>
  <si>
    <t>-400686221</t>
  </si>
  <si>
    <t>751-1.12</t>
  </si>
  <si>
    <t>Talířový ventil – přívodní, kovový, průměr 200 mm, včetně rámečku</t>
  </si>
  <si>
    <t>-1518431217</t>
  </si>
  <si>
    <t>751511003</t>
  </si>
  <si>
    <t>Montáž potrubí plechového skupiny I čtyřhranného s přírubou tloušťky plechu 0,6 mm přes 0,03 do 0,07 m2</t>
  </si>
  <si>
    <t>-260127528</t>
  </si>
  <si>
    <t>751-1.13</t>
  </si>
  <si>
    <t>Potrubí čtyřhranné sk. I, tl.0,6 mm, průřezu 0,03-0,07 m²</t>
  </si>
  <si>
    <t>-1733537697</t>
  </si>
  <si>
    <t>4,0</t>
  </si>
  <si>
    <t>4*1,2 'Přepočtené koeficientem množství</t>
  </si>
  <si>
    <t>751511003TV</t>
  </si>
  <si>
    <t>Montáž potrubí plechového skupiny I čtyřhranného s přírubou tloušťky plechu 0,6 mm přes 0,03 do 0,07 m2 - tvarového</t>
  </si>
  <si>
    <t>-667118167</t>
  </si>
  <si>
    <t>751-1.14</t>
  </si>
  <si>
    <t>Potrubí čtyřhranné sk. I, průřez 0,035-0,07 m² – tvarové</t>
  </si>
  <si>
    <t>-191950115</t>
  </si>
  <si>
    <t>751511004</t>
  </si>
  <si>
    <t>Montáž potrubí plechového skupiny I čtyřhranného s přírubou tloušťky plechu 0,6 mm přes 0,07 do 0,13 m2</t>
  </si>
  <si>
    <t>412962137</t>
  </si>
  <si>
    <t>751-1.15</t>
  </si>
  <si>
    <t>Potrubí čtyřhranné sk. I, tl.0,6 mm, průřezu 0,07-0,13 m²</t>
  </si>
  <si>
    <t>-26060899</t>
  </si>
  <si>
    <t>15,0</t>
  </si>
  <si>
    <t>15*1,2 'Přepočtené koeficientem množství</t>
  </si>
  <si>
    <t>751511004TV</t>
  </si>
  <si>
    <t>Montáž potrubí plechového skupiny I čtyřhranného s přírubou tloušťky plechu 0,6 mm přes 0,07 do 0,13 m2 - tvarového</t>
  </si>
  <si>
    <t>900293935</t>
  </si>
  <si>
    <t>751-1.16</t>
  </si>
  <si>
    <t>Potrubí čtyřhranné sk. I, průřez 0,07-0,13 m² – tvarové</t>
  </si>
  <si>
    <t>-2000096840</t>
  </si>
  <si>
    <t>751511022</t>
  </si>
  <si>
    <t>Montáž potrubí plechového skupiny I čtyřhranného s přírubou tloušťky plechu 0,8 mm přes 0,13 do 0,28 m2</t>
  </si>
  <si>
    <t>1423249454</t>
  </si>
  <si>
    <t>751-1.17</t>
  </si>
  <si>
    <t>Potrubí čtyřhranné sk. I, tl.0,8 mm, průřezu 0,13-0,28 m²</t>
  </si>
  <si>
    <t>1982886424</t>
  </si>
  <si>
    <t>9,0</t>
  </si>
  <si>
    <t>9*1,2 'Přepočtené koeficientem množství</t>
  </si>
  <si>
    <t>751511022TV</t>
  </si>
  <si>
    <t>Montáž potrubí plechového skupiny I čtyřhranného s přírubou tloušťky plechu 0,8 mm přes 0,13 do 0,28 m2 - tvarového</t>
  </si>
  <si>
    <t>-1021768885</t>
  </si>
  <si>
    <t>751-1.18</t>
  </si>
  <si>
    <t>Potrubí čtyřhranné sk. I, průřez 0,13-0,28 m² – tvarové</t>
  </si>
  <si>
    <t>-1264436241</t>
  </si>
  <si>
    <t>751511023</t>
  </si>
  <si>
    <t>Montáž potrubí plechového skupiny I čtyřhranného s přírubou tloušťky plechu 0,8 mm přes 0,28 do 0,50 m2</t>
  </si>
  <si>
    <t>937880105</t>
  </si>
  <si>
    <t>751-1.20</t>
  </si>
  <si>
    <t>Potrubí čtyřhranné sk. I, tl.0,8 mm, průřezu 0,28-0,50 m²</t>
  </si>
  <si>
    <t>-876734479</t>
  </si>
  <si>
    <t>12,0</t>
  </si>
  <si>
    <t>12*1,2 'Přepočtené koeficientem množství</t>
  </si>
  <si>
    <t>751511023TV</t>
  </si>
  <si>
    <t>Montáž potrubí plechového skupiny I čtyřhranného s přírubou tloušťky plechu 0,8 mm přes 0,28 do 0,50 m2 - tvarového</t>
  </si>
  <si>
    <t>-1351062536</t>
  </si>
  <si>
    <t>751-1.21</t>
  </si>
  <si>
    <t>Potrubí čtyřhranné sk. I, průřez 0,28-0,5 m² – tvarové</t>
  </si>
  <si>
    <t>678047324</t>
  </si>
  <si>
    <t>751511024</t>
  </si>
  <si>
    <t>Montáž potrubí plechového skupiny I čtyřhranného s přírubou tloušťky plechu 0,8 mm přes 0,50 do 0,79 m2</t>
  </si>
  <si>
    <t>-1017901317</t>
  </si>
  <si>
    <t>751-1.22</t>
  </si>
  <si>
    <t>Potrubí čtyřhranné sk. I, tl.0,8 mm, průřezu 0,50-0,79 m²</t>
  </si>
  <si>
    <t>-590621554</t>
  </si>
  <si>
    <t>0,3</t>
  </si>
  <si>
    <t>0,3*1,2 'Přepočtené koeficientem množství</t>
  </si>
  <si>
    <t>751511024TV</t>
  </si>
  <si>
    <t>Montáž potrubí plechového skupiny I čtyřhranného s přírubou tloušťky plechu 0,8 mm přes 0,50 do 0,79 m2 - tvarového</t>
  </si>
  <si>
    <t>-163684893</t>
  </si>
  <si>
    <t>751-1.23</t>
  </si>
  <si>
    <t>Potrubí čtyřhranné sk. I, tl.0,8 mm, průřezu 0,50-0,75 m² – tvarové</t>
  </si>
  <si>
    <t>-570681970</t>
  </si>
  <si>
    <t>751511025</t>
  </si>
  <si>
    <t>Montáž potrubí plechového skupiny I čtyřhranného s přírubou tloušťky plechu 0,8 mm přes 0,79 do 1,13 m2</t>
  </si>
  <si>
    <t>1303828385</t>
  </si>
  <si>
    <t>751-1.24</t>
  </si>
  <si>
    <t>Potrubí čtyřhranné sk. I, tl.0,8 mm, průřezu do 1,13 m²</t>
  </si>
  <si>
    <t>500088723</t>
  </si>
  <si>
    <t>751511025TV</t>
  </si>
  <si>
    <t>Montáž potrubí plechového skupiny I čtyřhranného s přírubou tloušťky plechu 0,8 mm přes 0,79 do 1,13 m2 - tvarového</t>
  </si>
  <si>
    <t>720179086</t>
  </si>
  <si>
    <t>751-1.25</t>
  </si>
  <si>
    <t>Potrubí čtyřhranné sk. I, tl.0,8 mm, průřezu 0,79-1,13 m² – tvarové</t>
  </si>
  <si>
    <t>-1306017981</t>
  </si>
  <si>
    <t>751537012</t>
  </si>
  <si>
    <t>Montáž potrubí ohebného kruhového neizolovaného z Al laminátové hadice D přes 100 do 200 mm</t>
  </si>
  <si>
    <t>-711090197</t>
  </si>
  <si>
    <t>(4,0+0,5*6)+(4,0+0,5)</t>
  </si>
  <si>
    <t>751-1.26</t>
  </si>
  <si>
    <t>Spiro potrubí pr.200 – rovné</t>
  </si>
  <si>
    <t>-1797108303</t>
  </si>
  <si>
    <t>751-1.27</t>
  </si>
  <si>
    <t>Spiro potrubí pr.200 – tvarové</t>
  </si>
  <si>
    <t>-1245776456</t>
  </si>
  <si>
    <t>751-1.28</t>
  </si>
  <si>
    <t>Spiro potrubí pr.160 – rovné</t>
  </si>
  <si>
    <t>1747670416</t>
  </si>
  <si>
    <t>751-1.29</t>
  </si>
  <si>
    <t>Spiro potrubí pr.160 – tvarové (oblouk 160/90° )</t>
  </si>
  <si>
    <t>-195678827</t>
  </si>
  <si>
    <t>751537112</t>
  </si>
  <si>
    <t>Montáž potrubí kruhového ohebného izolovaného minerální vatou z Al laminátu D přes 100 do 200 mm</t>
  </si>
  <si>
    <t>73155326</t>
  </si>
  <si>
    <t>4,0+10,0</t>
  </si>
  <si>
    <t>751-1.31</t>
  </si>
  <si>
    <t>Ohebné tlumící potrubí sonoflex pr.160</t>
  </si>
  <si>
    <t>-2034098893</t>
  </si>
  <si>
    <t>751-1.32</t>
  </si>
  <si>
    <t>Ohebné tlumící potrubí sonoflex pr.200</t>
  </si>
  <si>
    <t>1281311579</t>
  </si>
  <si>
    <t>10,0</t>
  </si>
  <si>
    <t>10*1,2 'Přepočtené koeficientem množství</t>
  </si>
  <si>
    <t>751581R1-1.34DM</t>
  </si>
  <si>
    <t>Tepelná izolace potrubí kaučuková s Al polepem, tl.10 mm</t>
  </si>
  <si>
    <t>328186293</t>
  </si>
  <si>
    <t>751581R2-1.35DM</t>
  </si>
  <si>
    <t>Tepelná izolace potrubí kaučuková s Al polepem, tl.25 mm</t>
  </si>
  <si>
    <t>-408681082</t>
  </si>
  <si>
    <t>751-2</t>
  </si>
  <si>
    <t>VZT-Zařízení č.2-Chlazení VZT</t>
  </si>
  <si>
    <t>751721121</t>
  </si>
  <si>
    <t>Montáž klimatizační jednotky venkovní s trojfázovým napájením do 7 vnitřních jednotek</t>
  </si>
  <si>
    <t>-1821009190</t>
  </si>
  <si>
    <t>751-2.01</t>
  </si>
  <si>
    <t xml:space="preserve">Venkovní  jednotka - tepelné čerpadlo (mini VRF), jmenovitý chladící výkon 15,5 kW, jmenovitý topný  výkon 18 kW, jmenovitý příkon: 6,7 kW / 3x400V (pro chlazení a topení VZT 1)</t>
  </si>
  <si>
    <t>-1832554265</t>
  </si>
  <si>
    <t>751-2.02</t>
  </si>
  <si>
    <t xml:space="preserve">Venkovní  kondenzační jednotka, jmenovit ý chladící výkon 15 kW, jmenovitý příkon: 5,80 kW / 3x400V / (pro chlazení VZT 3)</t>
  </si>
  <si>
    <t>1682201243</t>
  </si>
  <si>
    <t>751R1</t>
  </si>
  <si>
    <t>Montáž řídícího modulu pro VZT 1</t>
  </si>
  <si>
    <t>1484185588</t>
  </si>
  <si>
    <t>751-2.03</t>
  </si>
  <si>
    <t>VZT řídíci modul 0-10V (pro 2.01) - master</t>
  </si>
  <si>
    <t>-886784114</t>
  </si>
  <si>
    <t>751-2.04</t>
  </si>
  <si>
    <t>VZT řídíci modul 0-10V (pro 2.01) - slave</t>
  </si>
  <si>
    <t>-736313062</t>
  </si>
  <si>
    <t>751R2</t>
  </si>
  <si>
    <t>Montáž řídícího boxu pro VZT 3</t>
  </si>
  <si>
    <t>669546770</t>
  </si>
  <si>
    <t>751-2.05</t>
  </si>
  <si>
    <t>VZT řídící box-řízení dle přívodní teploty (pro 2.02)</t>
  </si>
  <si>
    <t>-67268023</t>
  </si>
  <si>
    <t>751R3-DM</t>
  </si>
  <si>
    <t>Dodávka expanzního ventilu elektronického (pro 2.01) vč.montáže</t>
  </si>
  <si>
    <t>1951868113</t>
  </si>
  <si>
    <t>751-2.07</t>
  </si>
  <si>
    <t>Nosné konzoly na fasádu (vyložení 1 m)</t>
  </si>
  <si>
    <t>560030554</t>
  </si>
  <si>
    <t>751R4-2.08DM</t>
  </si>
  <si>
    <t>Propojovací potrubí pro rozvod chladiva Cu pr.22 mm, vč. izolace - dodávka vč.montáže</t>
  </si>
  <si>
    <t>2028210456</t>
  </si>
  <si>
    <t>751R4-2.09DM</t>
  </si>
  <si>
    <t>Propojovací potrubí pro rozvod chladiva Cu pr.19 mm, vč. izolace - dodávka vč.montáže</t>
  </si>
  <si>
    <t>-328416492</t>
  </si>
  <si>
    <t>751R4-2.10DM</t>
  </si>
  <si>
    <t>Propojovací potrubí pro rozvod chladiva Cu pr.10 mm, vč. izolace - dodávka vč.montáže</t>
  </si>
  <si>
    <t>1318739440</t>
  </si>
  <si>
    <t>751R4-2.11DM</t>
  </si>
  <si>
    <t>Napájecí kabel - dodávka vč.montáže</t>
  </si>
  <si>
    <t>966668008</t>
  </si>
  <si>
    <t>751R4-2.12DM</t>
  </si>
  <si>
    <t xml:space="preserve">Spojovací  kabel komunikační - dodávka vč.montáže</t>
  </si>
  <si>
    <t>-1154126753</t>
  </si>
  <si>
    <t>751R5-2.13DM</t>
  </si>
  <si>
    <t>El. deska pro připojení MaR - dodávka vč.montáže</t>
  </si>
  <si>
    <t>-1792261637</t>
  </si>
  <si>
    <t>751R6-2.15DM</t>
  </si>
  <si>
    <t>Doplnění chladiva - R32</t>
  </si>
  <si>
    <t>-240051294</t>
  </si>
  <si>
    <t>751-3</t>
  </si>
  <si>
    <t>VZT-Zařízení č.3-Úprava VZT v 1.NP</t>
  </si>
  <si>
    <t>751R7-3.01DM</t>
  </si>
  <si>
    <t>Dodatečná montáž přímého výparníku do stávající VZT jednotky v 1.NP (Duplex 3400 Basic), dodávka + montáž + úprava stávající jednotky</t>
  </si>
  <si>
    <t>-1073185461</t>
  </si>
  <si>
    <t>751R7-3.02</t>
  </si>
  <si>
    <t>Demontáž, čištění a zpětná montáž potrubí - čtyřhranné sk. (průřezu 0,07-0,13 m²)</t>
  </si>
  <si>
    <t>2013473137</t>
  </si>
  <si>
    <t>751R7-3.03</t>
  </si>
  <si>
    <t>Demontáž, čištění a zpětná montáž potrubí - spiro 160</t>
  </si>
  <si>
    <t>1651892344</t>
  </si>
  <si>
    <t>751R7-3.04</t>
  </si>
  <si>
    <t>Demontáž potrubí - čtyřhranné sk. 1</t>
  </si>
  <si>
    <t>882577502</t>
  </si>
  <si>
    <t>1964181295</t>
  </si>
  <si>
    <t>751-3.05</t>
  </si>
  <si>
    <t>-1776682802</t>
  </si>
  <si>
    <t>5,0</t>
  </si>
  <si>
    <t>5*1,2 'Přepočtené koeficientem množství</t>
  </si>
  <si>
    <t>-1507282612</t>
  </si>
  <si>
    <t>751-3.06</t>
  </si>
  <si>
    <t>Potrubí čtyřhranné sk. I, průřez 0,14-0,28 m² – tvarové</t>
  </si>
  <si>
    <t>-1826324281</t>
  </si>
  <si>
    <t>-465951460</t>
  </si>
  <si>
    <t>751-3.07</t>
  </si>
  <si>
    <t>694899422</t>
  </si>
  <si>
    <t>2,0</t>
  </si>
  <si>
    <t>2*1,2 'Přepočtené koeficientem množství</t>
  </si>
  <si>
    <t>873535051</t>
  </si>
  <si>
    <t>751-3.08</t>
  </si>
  <si>
    <t>1423131570</t>
  </si>
  <si>
    <t>1534912266</t>
  </si>
  <si>
    <t>751-3.09</t>
  </si>
  <si>
    <t>999949264</t>
  </si>
  <si>
    <t>1764825367</t>
  </si>
  <si>
    <t>751-3.10</t>
  </si>
  <si>
    <t>128016148</t>
  </si>
  <si>
    <t>276582139</t>
  </si>
  <si>
    <t>1,0+0,5</t>
  </si>
  <si>
    <t>751-3.11</t>
  </si>
  <si>
    <t>123779945</t>
  </si>
  <si>
    <t>1,0</t>
  </si>
  <si>
    <t>1*1,2 'Přepočtené koeficientem množství</t>
  </si>
  <si>
    <t>751-3.12</t>
  </si>
  <si>
    <t>Spiro potrubí pr.160 – tvarové</t>
  </si>
  <si>
    <t>513684061</t>
  </si>
  <si>
    <t>751377043</t>
  </si>
  <si>
    <t>Montáž odsávacího zákrytu (digestoř) průmyslového závěsného přes 2,5 do 3,5 m2</t>
  </si>
  <si>
    <t>1414739243</t>
  </si>
  <si>
    <t>751-3.13</t>
  </si>
  <si>
    <t>Kuchyňská digestoř v nerezovém provedení s tukovými filtry a osvětlením (2,8x1,1x,45 m), napojení 2x 355x200 mm</t>
  </si>
  <si>
    <t>528918891</t>
  </si>
  <si>
    <t>751R7-3.14</t>
  </si>
  <si>
    <t>Demontáž a zpětná montáž látkové vyústky -pr. 400 mm-5m</t>
  </si>
  <si>
    <t>-1616593993</t>
  </si>
  <si>
    <t>751581R3-3.15DM</t>
  </si>
  <si>
    <t xml:space="preserve">Protipožární izolace tl. 40 mm  s hliníkovou folií, odolnost EI30</t>
  </si>
  <si>
    <t>558454898</t>
  </si>
  <si>
    <t>751-9</t>
  </si>
  <si>
    <t>VZT-Ostatní</t>
  </si>
  <si>
    <t>751-9-4.03</t>
  </si>
  <si>
    <t>Zednická výpomoc</t>
  </si>
  <si>
    <t>-1058510668</t>
  </si>
  <si>
    <t>751-9-4.04</t>
  </si>
  <si>
    <t>Dokumentace skutečného provedení stavby, dodavatel VZT</t>
  </si>
  <si>
    <t>780395776</t>
  </si>
  <si>
    <t>751-9-4.05</t>
  </si>
  <si>
    <t>Protipožární ucpávka potrubí</t>
  </si>
  <si>
    <t>ks</t>
  </si>
  <si>
    <t>1631441656</t>
  </si>
  <si>
    <t>751-9-4.06</t>
  </si>
  <si>
    <t>Revizní dvířka na potrubí</t>
  </si>
  <si>
    <t>1763907143</t>
  </si>
  <si>
    <t>751-9-4.07</t>
  </si>
  <si>
    <t>Doprava materiálu – VZT</t>
  </si>
  <si>
    <t>-927895102</t>
  </si>
  <si>
    <t>751-9-4.08</t>
  </si>
  <si>
    <t>Doprava materiálu – chlazení</t>
  </si>
  <si>
    <t>377795245</t>
  </si>
  <si>
    <t>751-9-4.09</t>
  </si>
  <si>
    <t>Závěsný a spojovací materiál – VZT</t>
  </si>
  <si>
    <t>-1222661043</t>
  </si>
  <si>
    <t>751-9-4.10</t>
  </si>
  <si>
    <t>Závěsný a spojovací materiál – chlazení</t>
  </si>
  <si>
    <t>21452304</t>
  </si>
  <si>
    <t>751-9-4.11</t>
  </si>
  <si>
    <t>Protokoly a zkoušky, zaregulování a uvedení do provozu</t>
  </si>
  <si>
    <t>1598244292</t>
  </si>
  <si>
    <t>04 - Rozvody plynu, vytápění</t>
  </si>
  <si>
    <t xml:space="preserve">    723 - Zdravotechnika - vnitřní plynovod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</si>
  <si>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</si>
  <si>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</si>
  <si>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</si>
  <si>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OST - Ostatní</t>
  </si>
  <si>
    <t>M - Práce a dodávky M</t>
  </si>
  <si>
    <t xml:space="preserve">    23-M - Montáže potrubí</t>
  </si>
  <si>
    <t>3302300R1</t>
  </si>
  <si>
    <t>Skříň S300-500x480x225 + sokl S300-600x510x220 vč.vybavení - montáž a dodávka vč.dopravy</t>
  </si>
  <si>
    <t>984562248</t>
  </si>
  <si>
    <t xml:space="preserve">Poznámka k položce:_x000d_
vybavení:_x000d_
_x000d_
- STL regulátor Messura B6  1ks_x000d_
- kulový kohout s atestem na plyn DN25   2ks_x000d_
_x000d_
včetně betonového základu 0,8x0,3x0,25m</t>
  </si>
  <si>
    <t>3302300R2</t>
  </si>
  <si>
    <t>-694560784</t>
  </si>
  <si>
    <t xml:space="preserve">Poznámka k položce:_x000d_
vybavení:_x000d_
_x000d_
- STL regulátor Messura B40  1ks_x000d_
- kulový kohout s atestem na plyn DN25   2ks_x000d_
_x000d_
včetně betonového základu 0,8x0,3x0,25m</t>
  </si>
  <si>
    <t>962032314</t>
  </si>
  <si>
    <t>Bourání pilířů cihelných z dutých nebo plných cihel pálených i nepálených na jakoukoli maltu</t>
  </si>
  <si>
    <t>1439700171</t>
  </si>
  <si>
    <t>bourání stávajícího zděného pilíře</t>
  </si>
  <si>
    <t>2,0*1,5*0,40</t>
  </si>
  <si>
    <t>1592499778</t>
  </si>
  <si>
    <t>-977029020</t>
  </si>
  <si>
    <t>1919757922</t>
  </si>
  <si>
    <t>2,68*14</t>
  </si>
  <si>
    <t>1925772322</t>
  </si>
  <si>
    <t>Zednické výpomoci pro topný systém a rozvody plynu</t>
  </si>
  <si>
    <t>1844120474</t>
  </si>
  <si>
    <t>723</t>
  </si>
  <si>
    <t>Zdravotechnika - vnitřní plynovod</t>
  </si>
  <si>
    <t>723150305</t>
  </si>
  <si>
    <t>Potrubí ocelové hladké černé bezešvé spojované svařováním tvářené za tepla D 38x2,6 mm</t>
  </si>
  <si>
    <t>-1449449436</t>
  </si>
  <si>
    <t>8+15</t>
  </si>
  <si>
    <t>723150314</t>
  </si>
  <si>
    <t>Potrubí ocelové hladké černé bezešvé spojované svařováním tvářené za tepla D 89x3,6 mm</t>
  </si>
  <si>
    <t>-1309474248</t>
  </si>
  <si>
    <t>723150366</t>
  </si>
  <si>
    <t>Chránička D 44,5x3,2 mm</t>
  </si>
  <si>
    <t>-1368725625</t>
  </si>
  <si>
    <t>723150371</t>
  </si>
  <si>
    <t>Chránička D 108x4 mm</t>
  </si>
  <si>
    <t>963744388</t>
  </si>
  <si>
    <t>7231909R1</t>
  </si>
  <si>
    <t>Napojení plynovodního potrubí DN32 na stávající</t>
  </si>
  <si>
    <t>-319850686</t>
  </si>
  <si>
    <t>7231909R2</t>
  </si>
  <si>
    <t xml:space="preserve">Napojení plynovodního potrubí DN80 na stávající </t>
  </si>
  <si>
    <t>1952880241</t>
  </si>
  <si>
    <t>723231165</t>
  </si>
  <si>
    <t>Kohout kulový přímý G 1 1/4" PN 42 do 185°C plnoprůtokový vnitřní závit těžká řada</t>
  </si>
  <si>
    <t>34207262</t>
  </si>
  <si>
    <t>998723102</t>
  </si>
  <si>
    <t>Přesun hmot tonážní pro vnitřní plynovod v objektech v přes 6 do 12 m</t>
  </si>
  <si>
    <t>-954165909</t>
  </si>
  <si>
    <t>733</t>
  </si>
  <si>
    <t>Ústřední vytápění - rozvodné potrubí</t>
  </si>
  <si>
    <t>7330000R1</t>
  </si>
  <si>
    <t>Potrubí rozvodné plastové PE-Xa spoj násuvnou objímkou plastovou D 16x2,2 mm</t>
  </si>
  <si>
    <t>1273488286</t>
  </si>
  <si>
    <t xml:space="preserve">Poznámka k položce:_x000d_
montáž a dodávka vč.tvarovek a uchycení_x000d_
 </t>
  </si>
  <si>
    <t>7330000R2</t>
  </si>
  <si>
    <t>Potrubí rozvodné plastové PE-Xa spoj násuvnou objímkou plastovou D 20x2,8 mm</t>
  </si>
  <si>
    <t>-1747136380</t>
  </si>
  <si>
    <t>Poznámka k položce:_x000d_
montáž a dodávka vč.tvarovek a uchycení_x000d_
výměry dl.potrubí jsou čisté výměry (bez rezervy na prořez)</t>
  </si>
  <si>
    <t>7330000R3</t>
  </si>
  <si>
    <t>Potrubí rozvodné plastové PE-Xa spoj násuvnou objímkou plastovou D 25x3,5 mm</t>
  </si>
  <si>
    <t>2092714420</t>
  </si>
  <si>
    <t>733391101</t>
  </si>
  <si>
    <t>Zkouška těsnosti potrubí plastové do D 32x3,0</t>
  </si>
  <si>
    <t>-1109854252</t>
  </si>
  <si>
    <t>45+17+14</t>
  </si>
  <si>
    <t>733811241</t>
  </si>
  <si>
    <t>Ochrana potrubí ústředního vytápění termoizolačními trubicemi z PE tl přes 13 do 20 mm DN do 22 mm</t>
  </si>
  <si>
    <t>1666631861</t>
  </si>
  <si>
    <t>733811252</t>
  </si>
  <si>
    <t>Ochrana potrubí ústředního vytápění termoizolačními trubicemi z PE tl přes 20 do 25 mm DN přes 32 do 45 mm</t>
  </si>
  <si>
    <t>625405330</t>
  </si>
  <si>
    <t>17+14</t>
  </si>
  <si>
    <t>7339900R1</t>
  </si>
  <si>
    <t>Opatření č.1 - demontáž a zpětná montáž 1.NP</t>
  </si>
  <si>
    <t>-1841461398</t>
  </si>
  <si>
    <t xml:space="preserve">Poznámka k položce:_x000d_
- drážka ve stávající podlaze 0,3x0,1 - 1m_x000d_
- demontáž potrubí ÚT topná, vratná 16x2 resp.20x2 - 2m_x000d_
- montáž potrubí ÚT topná, vratná 16x2 resp.20x2 - 2m_x000d_
- potrubí pod novou příčkou do ocelové chráničky DN32 - 2m_x000d_
- zapravení montážní drážky 0,3x0,1 - 1m_x000d_
_x000d_
_x000d_
</t>
  </si>
  <si>
    <t>7339900R2</t>
  </si>
  <si>
    <t>Opatření č.2 - demontáž a zpětná montáž 1.NP</t>
  </si>
  <si>
    <t>-1119410598</t>
  </si>
  <si>
    <t xml:space="preserve">Poznámka k položce:_x000d_
- demontáž a zpětná montáž otopného tělesa RADIK 21 VK 600/1200_x000d_
- demontáž a zpětná montáž radiát.ventilu VK 1/2"_x000d_
- drážka ve stávající podlaze 0,3x0,1 - 0,5m_x000d_
- demontáž potrubí ÚT topná, vratná 16x2 resp.20x2 - 1m_x000d_
- montáž potrubí ÚT topná, vratná 16x2 resp.20x2 - 1m_x000d_
- zapravení montážní drážky 0,3x0,1 - 1m_x000d_
_x000d_
_x000d_
</t>
  </si>
  <si>
    <t>7339900R3</t>
  </si>
  <si>
    <t>Opatření č.3 - mechanická ochrana otopného tělesa např.bedněním OSB deskou</t>
  </si>
  <si>
    <t>-279730816</t>
  </si>
  <si>
    <t>998733102</t>
  </si>
  <si>
    <t>Přesun hmot tonážní pro rozvody potrubí v objektech v přes 6 do 12 m</t>
  </si>
  <si>
    <t>-1545009676</t>
  </si>
  <si>
    <t>734</t>
  </si>
  <si>
    <t>Ústřední vytápění - armatury</t>
  </si>
  <si>
    <t>734221683</t>
  </si>
  <si>
    <t>Termostatická hlavice kapalinová PN 10 do 110°C úhlové provedení</t>
  </si>
  <si>
    <t>173905661</t>
  </si>
  <si>
    <t>Poznámka k položce:_x000d_
 např.Heimeier K M30x1,5</t>
  </si>
  <si>
    <t>735</t>
  </si>
  <si>
    <t>Ústřední vytápění - otopná tělesa</t>
  </si>
  <si>
    <t>735152471</t>
  </si>
  <si>
    <t>Otopné těleso panelové VK dvoudeskové 1 přídavná přestupní plocha výška/délka 600/400 mm výkon 515 W</t>
  </si>
  <si>
    <t>-400104549</t>
  </si>
  <si>
    <t>735152473</t>
  </si>
  <si>
    <t>Otopné těleso panelové VK dvoudeskové 1 přídavná přestupní plocha výška/délka 600/600 mm výkon 773 W</t>
  </si>
  <si>
    <t>-394065667</t>
  </si>
  <si>
    <t>735152479</t>
  </si>
  <si>
    <t>Otopné těleso panelové VK dvoudeskové 1 přídavná přestupní plocha výška/délka 600/1200 mm výkon 1546 W</t>
  </si>
  <si>
    <t>-168489086</t>
  </si>
  <si>
    <t>735152497</t>
  </si>
  <si>
    <t>Otopné těleso panelové VK dvoudeskové 1 přídavná přestupní plocha výška/délka 900/1000 mm výkon 1754 W</t>
  </si>
  <si>
    <t>-7223744</t>
  </si>
  <si>
    <t>735152575</t>
  </si>
  <si>
    <t>Otopné těleso panelové VK dvoudeskové 2 přídavné přestupní plochy výška/délka 600/800 mm výkon 1343 W</t>
  </si>
  <si>
    <t>1804740048</t>
  </si>
  <si>
    <t>735152599</t>
  </si>
  <si>
    <t>Otopné těleso panelové VK dvoudeskové 2 přídavné přestupní plochy výška/délka 900/1200 mm výkon 2776 W</t>
  </si>
  <si>
    <t>-59901882</t>
  </si>
  <si>
    <t>998735102</t>
  </si>
  <si>
    <t>Přesun hmot tonážní pro otopná tělesa v objektech v přes 6 do 12 m</t>
  </si>
  <si>
    <t>1330706921</t>
  </si>
  <si>
    <t>783614551</t>
  </si>
  <si>
    <t>Základní jednonásobný syntetický nátěr potrubí DN do 50 mm</t>
  </si>
  <si>
    <t>-680528466</t>
  </si>
  <si>
    <t>vnitřní rozvody plynu</t>
  </si>
  <si>
    <t>783614561</t>
  </si>
  <si>
    <t>Základní jednonásobný syntetický nátěr potrubí přes DN 50 do DN 100 mm</t>
  </si>
  <si>
    <t>7508444</t>
  </si>
  <si>
    <t>783617611</t>
  </si>
  <si>
    <t>Krycí dvojnásobný syntetický nátěr potrubí DN do 50 mm</t>
  </si>
  <si>
    <t>-538809763</t>
  </si>
  <si>
    <t>783617631</t>
  </si>
  <si>
    <t>Krycí dvojnásobný syntetický nátěr potrubí přes DN 50 do DN 100 mm</t>
  </si>
  <si>
    <t>1390962186</t>
  </si>
  <si>
    <t>723150801</t>
  </si>
  <si>
    <t>Demontáž potrubí ocelové hladké svařované D do 32</t>
  </si>
  <si>
    <t>-709029100</t>
  </si>
  <si>
    <t>15+12</t>
  </si>
  <si>
    <t>723150802</t>
  </si>
  <si>
    <t>Demontáž potrubí ocelové hladké svařované D přes 32 do 44,5</t>
  </si>
  <si>
    <t>-1898360836</t>
  </si>
  <si>
    <t>723150804</t>
  </si>
  <si>
    <t>Demontáž potrubí ocelové hladké svařované D přes 76 do 108</t>
  </si>
  <si>
    <t>1043657741</t>
  </si>
  <si>
    <t>7232308R1</t>
  </si>
  <si>
    <t>Demontáž regulátoru plynu středotlakého 6m3</t>
  </si>
  <si>
    <t>150158163</t>
  </si>
  <si>
    <t>7232308R2</t>
  </si>
  <si>
    <t>Demontáž regulátoru plynu středotlakého 120m3 + potrubí pro kotelnu</t>
  </si>
  <si>
    <t>-754932161</t>
  </si>
  <si>
    <t>733110803</t>
  </si>
  <si>
    <t>Demontáž potrubí ocelového závitového DN do 15</t>
  </si>
  <si>
    <t>-2075657399</t>
  </si>
  <si>
    <t>735111810</t>
  </si>
  <si>
    <t>Demontáž otopného tělesa litinového článkového</t>
  </si>
  <si>
    <t>1271842263</t>
  </si>
  <si>
    <t>0,5*0,16*12*4</t>
  </si>
  <si>
    <t>OST</t>
  </si>
  <si>
    <t>Ostatní</t>
  </si>
  <si>
    <t>Proplach celé topné soustavy vč.dodávky vody</t>
  </si>
  <si>
    <t>-897084994</t>
  </si>
  <si>
    <t>Napuštění celé topné soustavy upr. vodou</t>
  </si>
  <si>
    <t>-294829698</t>
  </si>
  <si>
    <t>Výchozí revize a zpráva pro vytápění</t>
  </si>
  <si>
    <t>-1435457819</t>
  </si>
  <si>
    <t>Výchozí revize a zpráva pro OPZ, zaškolení obsluhy</t>
  </si>
  <si>
    <t>-441260568</t>
  </si>
  <si>
    <t>Práce a dodávky M</t>
  </si>
  <si>
    <t>23-M</t>
  </si>
  <si>
    <t>Montáže potrubí</t>
  </si>
  <si>
    <t>2300000R1</t>
  </si>
  <si>
    <t>NTL plynovod DN32/Bralen - montáž a dodávka vč.tvarovek a uchycení po obv.stěně pod atikou</t>
  </si>
  <si>
    <t>860507630</t>
  </si>
  <si>
    <t>2300000R2</t>
  </si>
  <si>
    <t>NTL plynovod DN80/Bralen - montáž a dodávka vč.tvarovek a uchycení po obv.stěně pod atikou</t>
  </si>
  <si>
    <t>2117954746</t>
  </si>
  <si>
    <t>2300000R3</t>
  </si>
  <si>
    <t xml:space="preserve">STL plynovod DN25/Bralen - montáž a dodávka vč.tvarovek a uchycení </t>
  </si>
  <si>
    <t>1428260404</t>
  </si>
  <si>
    <t>2300000R4</t>
  </si>
  <si>
    <t>STL plynovod DN40/Bralen - montáž a dodávka vč.tvarovek a uchycení po atice opěrné zdi</t>
  </si>
  <si>
    <t>824972465</t>
  </si>
  <si>
    <t>2309900R1</t>
  </si>
  <si>
    <t>Tlaková zkouška NTL plynovodu</t>
  </si>
  <si>
    <t>1061562721</t>
  </si>
  <si>
    <t>05 - Silnoproud</t>
  </si>
  <si>
    <t>72270179</t>
  </si>
  <si>
    <t>Klimešová Miroslava</t>
  </si>
  <si>
    <t xml:space="preserve">    741 - Elektroinstalace - silnoproud</t>
  </si>
  <si>
    <t xml:space="preserve">    742 - Elektroinstalace - slaboproud</t>
  </si>
  <si>
    <t xml:space="preserve">    46-M - Zemní práce při extr.mont.pracích</t>
  </si>
  <si>
    <t>HZS - Hodinové zúčtovací sazby</t>
  </si>
  <si>
    <t>741</t>
  </si>
  <si>
    <t>Elektroinstalace - silnoproud</t>
  </si>
  <si>
    <t>741110042</t>
  </si>
  <si>
    <t>Montáž trubka plastová ohebná D přes 23 do 35 mm uložená pevně</t>
  </si>
  <si>
    <t>-1913518371</t>
  </si>
  <si>
    <t>34571073</t>
  </si>
  <si>
    <t>trubka elektroinstalační ohebná z PVC (EN) 2325</t>
  </si>
  <si>
    <t>178764502</t>
  </si>
  <si>
    <t>450*1,05 'Přepočtené koeficientem množství</t>
  </si>
  <si>
    <t>741112061</t>
  </si>
  <si>
    <t>Montáž krabice přístrojová zapuštěná plastová kruhová</t>
  </si>
  <si>
    <t>161651906</t>
  </si>
  <si>
    <t>34571450</t>
  </si>
  <si>
    <t>krabice pod omítku PVC přístrojová kruhová D 70mm</t>
  </si>
  <si>
    <t>829329567</t>
  </si>
  <si>
    <t>741112101</t>
  </si>
  <si>
    <t>Montáž rozvodka zapuštěná plastová kruhová</t>
  </si>
  <si>
    <t>-96874846</t>
  </si>
  <si>
    <t>34571521</t>
  </si>
  <si>
    <t>krabice pod omítku PVC odbočná kruhová D 70mm s víčkem a svorkovnicí</t>
  </si>
  <si>
    <t>1497720667</t>
  </si>
  <si>
    <t>741120001</t>
  </si>
  <si>
    <t>Montáž vodič Cu izolovaný plný a laněný žíla 0,35-6 mm2 pod omítku (např. CY)</t>
  </si>
  <si>
    <t>2076098941</t>
  </si>
  <si>
    <t>34141027</t>
  </si>
  <si>
    <t>vodič propojovací flexibilní jádro Cu lanované izolace PVC 450/750V (H07V-K) 1x6mm2</t>
  </si>
  <si>
    <t>-976300311</t>
  </si>
  <si>
    <t>165*1,15 'Přepočtené koeficientem množství</t>
  </si>
  <si>
    <t>741120005</t>
  </si>
  <si>
    <t>Montáž vodič Cu izolovaný plný a laněný žíla 25-35 mm2 pod omítku (např. CY)</t>
  </si>
  <si>
    <t>420994065</t>
  </si>
  <si>
    <t>34141030</t>
  </si>
  <si>
    <t>vodič propojovací flexibilní jádro Cu lanované izolace PVC 450/750V (H07V-K) 1x25mm2</t>
  </si>
  <si>
    <t>-105594355</t>
  </si>
  <si>
    <t>50*1,15 'Přepočtené koeficientem množství</t>
  </si>
  <si>
    <t>741120811</t>
  </si>
  <si>
    <t>Demontáž vodič Cu izolovaný plný a laněný žíla 0,35-16 mm2 pod omítkou</t>
  </si>
  <si>
    <t>-359897707</t>
  </si>
  <si>
    <t>741121861</t>
  </si>
  <si>
    <t>Demontáž kabel Cu pod omítkou plný kulatý 2x1,5 až 2,5 mm2, 3x1,5 mm2, 4x1,5 mm2</t>
  </si>
  <si>
    <t>445828412</t>
  </si>
  <si>
    <t>741122015</t>
  </si>
  <si>
    <t>Montáž kabel Cu bez ukončení uložený pod omítku plný kulatý 3x1,5 mm2 (např. CYKY)</t>
  </si>
  <si>
    <t>1954421986</t>
  </si>
  <si>
    <t>34111030</t>
  </si>
  <si>
    <t>kabel instalační jádro Cu plné izolace PVC plášť PVC 450/750V (CYKY) 3x1,5mm2</t>
  </si>
  <si>
    <t>196204856</t>
  </si>
  <si>
    <t>310 "J"</t>
  </si>
  <si>
    <t>65 "O"</t>
  </si>
  <si>
    <t>375*1,15 'Přepočtené koeficientem množství</t>
  </si>
  <si>
    <t>741122016</t>
  </si>
  <si>
    <t>Montáž kabel Cu bez ukončení uložený pod omítku plný kulatý 3x2,5 až 6 mm2 (např. CYKY)</t>
  </si>
  <si>
    <t>849956935</t>
  </si>
  <si>
    <t>34111036</t>
  </si>
  <si>
    <t>kabel instalační jádro Cu plné izolace PVC plášť PVC 450/750V (CYKY) 3x2,5mm2</t>
  </si>
  <si>
    <t>765702909</t>
  </si>
  <si>
    <t>1200*1,15 'Přepočtené koeficientem množství</t>
  </si>
  <si>
    <t>741122031</t>
  </si>
  <si>
    <t>Montáž kabel Cu bez ukončení uložený pod omítku plný kulatý 5x1,5 až 2,5 mm2 (např. CYKY)</t>
  </si>
  <si>
    <t>-448533447</t>
  </si>
  <si>
    <t>34111094</t>
  </si>
  <si>
    <t>kabel instalační jádro Cu plné izolace PVC plášť PVC 450/750V (CYKY) 5x2,5mm2</t>
  </si>
  <si>
    <t>-1897743242</t>
  </si>
  <si>
    <t>741122032</t>
  </si>
  <si>
    <t>Montáž kabel Cu bez ukončení uložený pod omítku plný kulatý 5x4 až 6 mm2 (např. CYKY)</t>
  </si>
  <si>
    <t>-695726650</t>
  </si>
  <si>
    <t>34111098</t>
  </si>
  <si>
    <t>kabel instalační jádro Cu plné izolace PVC plášť PVC 450/750V (CYKY) 5x4mm2</t>
  </si>
  <si>
    <t>1699297359</t>
  </si>
  <si>
    <t>160*1,15 'Přepočtené koeficientem množství</t>
  </si>
  <si>
    <t>34111100</t>
  </si>
  <si>
    <t>kabel instalační jádro Cu plné izolace PVC plášť PVC 450/750V (CYKY) 5x6mm2</t>
  </si>
  <si>
    <t>2052124685</t>
  </si>
  <si>
    <t>60*1,15 'Přepočtené koeficientem množství</t>
  </si>
  <si>
    <t>741122632</t>
  </si>
  <si>
    <t>Montáž kabel Cu plný kulatý žíla 3x50+35 až 95+50 mm2 uložený pevně (např. CYKY)</t>
  </si>
  <si>
    <t>1308643496</t>
  </si>
  <si>
    <t>34111649</t>
  </si>
  <si>
    <t>kabel silový jádro Cu izolace PVC plášť PVC 0,6/1kV (1-CYKY) 3x95+50mm2</t>
  </si>
  <si>
    <t>1209211642</t>
  </si>
  <si>
    <t>22*1,15 'Přepočtené koeficientem množství</t>
  </si>
  <si>
    <t>741122633</t>
  </si>
  <si>
    <t>Montáž kabel Cu plný kulatý žíla 3x150 až 185 mm2, 3x120+50 až 150+70 mm 2 uložený pevně (např. CYKY)</t>
  </si>
  <si>
    <t>905142544</t>
  </si>
  <si>
    <t>34111655</t>
  </si>
  <si>
    <t>kabel silový jádro Cu izolace PVC plášť PVC 0,6/1kV (1-CYKY) 3x120+70mm2</t>
  </si>
  <si>
    <t>-91286360</t>
  </si>
  <si>
    <t>15*1,15 'Přepočtené koeficientem množství</t>
  </si>
  <si>
    <t>741122645</t>
  </si>
  <si>
    <t>Montáž kabel Cu plný kulatý žíla 5x25 až 35 mm2 uložený pevně (např. CYKY)</t>
  </si>
  <si>
    <t>681073615</t>
  </si>
  <si>
    <t>34113135</t>
  </si>
  <si>
    <t>kabel silový jádro Cu izolace PVC plášť PVC 0,6/1kV (1-CYKY) 5x35mm2</t>
  </si>
  <si>
    <t>751746496</t>
  </si>
  <si>
    <t>26*1,15 'Přepočtené koeficientem množství</t>
  </si>
  <si>
    <t>741130001</t>
  </si>
  <si>
    <t>Ukončení vodič izolovaný do 2,5 mm2 v rozváděči nebo na přístroji</t>
  </si>
  <si>
    <t>-1413049818</t>
  </si>
  <si>
    <t>741130003</t>
  </si>
  <si>
    <t>Ukončení vodič izolovaný do 4 mm2 v rozváděči nebo na přístroji</t>
  </si>
  <si>
    <t>-2130729683</t>
  </si>
  <si>
    <t>741130004</t>
  </si>
  <si>
    <t>Ukončení vodič izolovaný do 6 mm2 v rozváděči nebo na přístroji</t>
  </si>
  <si>
    <t>-1550158634</t>
  </si>
  <si>
    <t>741130006</t>
  </si>
  <si>
    <t>Ukončení vodič izolovaný do 16 mm2 v rozváděči nebo na přístroji</t>
  </si>
  <si>
    <t>956424410</t>
  </si>
  <si>
    <t>741130007</t>
  </si>
  <si>
    <t>Ukončení vodič izolovaný do 25 mm2 v rozváděči nebo na přístroji</t>
  </si>
  <si>
    <t>-713776569</t>
  </si>
  <si>
    <t>741130008</t>
  </si>
  <si>
    <t>Ukončení vodič izolovaný do 35 mm2 v rozváděči nebo na přístroji</t>
  </si>
  <si>
    <t>1073502818</t>
  </si>
  <si>
    <t>741130011</t>
  </si>
  <si>
    <t>Ukončení vodič izolovaný do 50 mm2 v rozváděči nebo na přístroji</t>
  </si>
  <si>
    <t>-1102853306</t>
  </si>
  <si>
    <t>741130012</t>
  </si>
  <si>
    <t>Ukončení vodič izolovaný do 70 mm2 v rozváděči nebo na přístroji</t>
  </si>
  <si>
    <t>1003194023</t>
  </si>
  <si>
    <t>741130013</t>
  </si>
  <si>
    <t>Ukončení vodič izolovaný do 95 mm2 v rozváděči nebo na přístroji</t>
  </si>
  <si>
    <t>1617241184</t>
  </si>
  <si>
    <t>741130014</t>
  </si>
  <si>
    <t>Ukončení vodič izolovaný do 120 mm2 v rozváděči nebo na přístroji</t>
  </si>
  <si>
    <t>-1148951674</t>
  </si>
  <si>
    <t>741210002</t>
  </si>
  <si>
    <t>Montáž rozvodnice oceloplechová nebo plastová běžná do 50 kg</t>
  </si>
  <si>
    <t>90831981</t>
  </si>
  <si>
    <t>RMAT0001</t>
  </si>
  <si>
    <t>RE-Elektroměrový rozvaděč v provedení pod omítku,s požárníodolností EI-S 30, Rozměry skříně: š/v/hl 680/ 1360/ 200, nepřímé měření 3f/200A, MTP 200/5A, přímé měření 1f/20A</t>
  </si>
  <si>
    <t>-163668971</t>
  </si>
  <si>
    <t>RMAT0002</t>
  </si>
  <si>
    <t xml:space="preserve">RH-Oceloplechová rozvodnice pod omítku,s požární odolností EI-S 30, Rozměry skříně:  šxvxhl  680x760x300, včetně nápně a montáže dle PD</t>
  </si>
  <si>
    <t>-2047450992</t>
  </si>
  <si>
    <t>RMAT0003</t>
  </si>
  <si>
    <t xml:space="preserve">RK1-Oceloplechová rozvodnice na povrch, Rozměry skříně:  šxvxhl  680x960x200,Krytí: IP43/ 20, vč, náplně a montáže dle PD</t>
  </si>
  <si>
    <t>-743828201</t>
  </si>
  <si>
    <t>RMAT0004</t>
  </si>
  <si>
    <t xml:space="preserve">RK2-Oceloplechová rozvodnice na povrch, Rozměry skříně:  šxvxhl  680x1760x300, Krytí: IP43/ 20, vč. náplně a momntáže dle PD</t>
  </si>
  <si>
    <t>-39412376</t>
  </si>
  <si>
    <t>741211823</t>
  </si>
  <si>
    <t>Demontáž rozvodnic kovových pod omítkou s krytím přes IPx4 plochou do 0,8 m2</t>
  </si>
  <si>
    <t>1855726377</t>
  </si>
  <si>
    <t>741213811</t>
  </si>
  <si>
    <t>Demontáž kabelu silového z rozvodnice průřezu žil do 4 mm2 bez zachování funkčnosti</t>
  </si>
  <si>
    <t>-264370006</t>
  </si>
  <si>
    <t>741231012</t>
  </si>
  <si>
    <t>Montáž svorkovnice do rozvaděčů - ochranná</t>
  </si>
  <si>
    <t>1980279590</t>
  </si>
  <si>
    <t>RMAT0007</t>
  </si>
  <si>
    <t>Hlavní ochranná svorkovnice MET</t>
  </si>
  <si>
    <t>-1850732493</t>
  </si>
  <si>
    <t>741310101</t>
  </si>
  <si>
    <t>Montáž spínač (polo)zapuštěný bezšroubové připojení 1-jednopólový se zapojením vodičů</t>
  </si>
  <si>
    <t>-678005711</t>
  </si>
  <si>
    <t>34539010</t>
  </si>
  <si>
    <t>přístroj spínače jednopólového, řazení 1, 1So bezšroubové svorky</t>
  </si>
  <si>
    <t>-1693202458</t>
  </si>
  <si>
    <t>34539049</t>
  </si>
  <si>
    <t>kryt spínače jednoduchý</t>
  </si>
  <si>
    <t>1762354639</t>
  </si>
  <si>
    <t>34539059</t>
  </si>
  <si>
    <t>rámeček jednonásobný</t>
  </si>
  <si>
    <t>-185264057</t>
  </si>
  <si>
    <t>741310121</t>
  </si>
  <si>
    <t>Montáž přepínač (polo)zapuštěný bezšroubové připojení 5-seriový se zapojením vodičů</t>
  </si>
  <si>
    <t>-563547242</t>
  </si>
  <si>
    <t>34539012</t>
  </si>
  <si>
    <t>přístroj přepínače sériového, řazení 5 bezšroubové svorky</t>
  </si>
  <si>
    <t>2023022153</t>
  </si>
  <si>
    <t>34539050</t>
  </si>
  <si>
    <t>kryt spínače dělený</t>
  </si>
  <si>
    <t>1215413053</t>
  </si>
  <si>
    <t>-1807324126</t>
  </si>
  <si>
    <t>741310122</t>
  </si>
  <si>
    <t>Montáž přepínač (polo)zapuštěný bezšroubové připojení 6-střídavý se zapojením vodičů</t>
  </si>
  <si>
    <t>-1172542110</t>
  </si>
  <si>
    <t>34539016</t>
  </si>
  <si>
    <t>přístroj přepínače střídavého, řazení 6, 6So, 6S bezšroubové svorky</t>
  </si>
  <si>
    <t>-466114372</t>
  </si>
  <si>
    <t>12250591</t>
  </si>
  <si>
    <t>-1891284975</t>
  </si>
  <si>
    <t>741310125</t>
  </si>
  <si>
    <t>Montáž přepínač (polo)zapuštěný bezšroubové připojení 6+6-dvojitý střídavý se zapojením vodičů</t>
  </si>
  <si>
    <t>532830768</t>
  </si>
  <si>
    <t>34539017</t>
  </si>
  <si>
    <t>přístroj přepínače střídavého dvojitého, řazení 6+6(6+1) bezšroubové svorky</t>
  </si>
  <si>
    <t>-1243105302</t>
  </si>
  <si>
    <t>750416735</t>
  </si>
  <si>
    <t>576698672</t>
  </si>
  <si>
    <t>741310402</t>
  </si>
  <si>
    <t>Montáž spínač tří/čtyřpólový nástěnný do 25 A prostředí normální se zapojením vodičů</t>
  </si>
  <si>
    <t>1717347172</t>
  </si>
  <si>
    <t>34535110</t>
  </si>
  <si>
    <t>spínač nástěnný trojpólový v krytu IP65 25A</t>
  </si>
  <si>
    <t>762512394</t>
  </si>
  <si>
    <t>741310403</t>
  </si>
  <si>
    <t>Montáž spínač tří/čtyřpólový nástěnný do 63 A prostředí normální se zapojením vodičů</t>
  </si>
  <si>
    <t>1512535510</t>
  </si>
  <si>
    <t>34535115</t>
  </si>
  <si>
    <t>spínač nástěnný trojpólový v krytu IP65 40A</t>
  </si>
  <si>
    <t>77340694</t>
  </si>
  <si>
    <t>RMAT0005</t>
  </si>
  <si>
    <t>spínač třípólový nástěnný 63A/400A, IP65</t>
  </si>
  <si>
    <t>1009900382</t>
  </si>
  <si>
    <t>741311071</t>
  </si>
  <si>
    <t>Montáž tlačítka nouzového zastavení/vypnutí přisazeného nebo nástěnného se zapojením vodičů</t>
  </si>
  <si>
    <t>1106192930</t>
  </si>
  <si>
    <t>34532002</t>
  </si>
  <si>
    <t>ovládač nouzového zastavení s aretací 1V+1Z 3A 240V AC</t>
  </si>
  <si>
    <t>826782831</t>
  </si>
  <si>
    <t>741311865</t>
  </si>
  <si>
    <t>Demontáž spínačů zapuštěných normálních do 10 A bezšroubových bez zachování funkčnosti přes 2 do 4 svorek</t>
  </si>
  <si>
    <t>-2025263831</t>
  </si>
  <si>
    <t>741313002</t>
  </si>
  <si>
    <t>Montáž zásuvka (polo)zapuštěná bezšroubové připojení 2P+PE dvojí zapojení - průběžná se zapojením vodičů</t>
  </si>
  <si>
    <t>-336696125</t>
  </si>
  <si>
    <t>34555241</t>
  </si>
  <si>
    <t>přístroj zásuvky zápustné jednonásobné, krytka s clonkami, bezšroubové svorky</t>
  </si>
  <si>
    <t>-959572697</t>
  </si>
  <si>
    <t>784469069</t>
  </si>
  <si>
    <t>34539060</t>
  </si>
  <si>
    <t>rámeček dvojnásobný</t>
  </si>
  <si>
    <t>1744348936</t>
  </si>
  <si>
    <t>34539061</t>
  </si>
  <si>
    <t>rámeček trojnásobný</t>
  </si>
  <si>
    <t>91687882</t>
  </si>
  <si>
    <t>741313004</t>
  </si>
  <si>
    <t>Montáž zásuvka (polo)zapuštěná bezšroubové připojení 2x(2P+PE) dvojnásobná šikmá se zapojením vodičů</t>
  </si>
  <si>
    <t>-852969296</t>
  </si>
  <si>
    <t>34555242</t>
  </si>
  <si>
    <t>zásuvka zápustná dvojnásobná, šikmá, s clonkami, bezšroubové svorky</t>
  </si>
  <si>
    <t>-451624815</t>
  </si>
  <si>
    <t>741313005</t>
  </si>
  <si>
    <t>Montáž zásuvka (polo)zapuštěná bezšroubové připojení 2P + PE s přepěťovou ochranou se zapojením vodičů</t>
  </si>
  <si>
    <t>-1561675369</t>
  </si>
  <si>
    <t>34555244</t>
  </si>
  <si>
    <t>přístroj zásuvky zápustné jednonásobné s optickou přepěťovou ochranou, krytka s clonkami, bezšroubové svorky</t>
  </si>
  <si>
    <t>1648235110</t>
  </si>
  <si>
    <t>741313006</t>
  </si>
  <si>
    <t>Montáž zásuvka (polo)zapuštěná bezšroubové připojení 2x (2P + PE) s přepěťovou ochranou se zapojením vodičů</t>
  </si>
  <si>
    <t>-519615625</t>
  </si>
  <si>
    <t>34555246</t>
  </si>
  <si>
    <t>zásuvka zápustná dvojnásobná šikmá s optickou přepěťovou ochranou, s clonkami, bezšroubové svorky</t>
  </si>
  <si>
    <t>691492424</t>
  </si>
  <si>
    <t>741313012</t>
  </si>
  <si>
    <t>Montáž zásuvka chráněná bezšroubové připojení v krabici 2P+PE dvojí zapojení prostředí základní,vlhké se zapojením vodičů</t>
  </si>
  <si>
    <t>1752560362</t>
  </si>
  <si>
    <t>34555230</t>
  </si>
  <si>
    <t>zásuvka zápustná jednonásobná s clonkami, víčkem, rámečkem, s drápky, IP44, šroubové svorky</t>
  </si>
  <si>
    <t>-1583924337</t>
  </si>
  <si>
    <t>741314865</t>
  </si>
  <si>
    <t>Demontáž spínačů vačkových,válcových v krytu se zachováním funkčnosti do 63 A</t>
  </si>
  <si>
    <t>980731865</t>
  </si>
  <si>
    <t>741315825</t>
  </si>
  <si>
    <t>Demontáž zásuvek domovních normální prostředí do 16A zapuštěných šroubových bez zachování funkčnosti 2P+PE pro průběžnou montáž</t>
  </si>
  <si>
    <t>1171539006</t>
  </si>
  <si>
    <t>741315845</t>
  </si>
  <si>
    <t>Demontáž zásuvek domovních venkovních do 16A zapuštěných šroubových bez zachování funkčnosti 2P+PE pro průběžnou montáž</t>
  </si>
  <si>
    <t>-736270937</t>
  </si>
  <si>
    <t>741371005</t>
  </si>
  <si>
    <t>Montáž svítidlo zářivkové bytové stropní přisazené 3 zdroje s krytem</t>
  </si>
  <si>
    <t>233805385</t>
  </si>
  <si>
    <t xml:space="preserve">7 "3x58W-1.np" </t>
  </si>
  <si>
    <t>4 "2x58W-1.np"</t>
  </si>
  <si>
    <t>741372021</t>
  </si>
  <si>
    <t>Montáž svítidlo LED interiérové přisazené nástěnné hranaté nebo kruhové do 0,09 m2 se zapojením vodičů</t>
  </si>
  <si>
    <t>-593142763</t>
  </si>
  <si>
    <t>741372062</t>
  </si>
  <si>
    <t>Montáž svítidlo LED interiérové přisazené stropní hranaté nebo kruhové přes 0,09 do 0,36 m2 se zapojením vodičů</t>
  </si>
  <si>
    <t>338047525</t>
  </si>
  <si>
    <t>RMAT0011</t>
  </si>
  <si>
    <t>C-LED downlight, plechové tělo, opálový kryt, IP54, 1 x LED, 19W, 1800lm, Ra80, 4000K</t>
  </si>
  <si>
    <t>368564326</t>
  </si>
  <si>
    <t>RMAT0012</t>
  </si>
  <si>
    <t>D-Přisazené LED svítidlo, opálový PMMA kryt, průměr 480mm, 1 x LED, 44W, 4600lm, Ra80, 4000K</t>
  </si>
  <si>
    <t>-694645568</t>
  </si>
  <si>
    <t>741372072</t>
  </si>
  <si>
    <t>Montáž svítidlo LED interiérové závěsné hranaté nebo kruhové do 0,09 m2 se zapojením vodičů</t>
  </si>
  <si>
    <t>-377492686</t>
  </si>
  <si>
    <t>RMAT0008</t>
  </si>
  <si>
    <t xml:space="preserve">A-LED závěsné tubulární svítidlo, hliníkový korpus, širokozářič, 1 x LED, 7W, 750lm, Ra80, 4000K  </t>
  </si>
  <si>
    <t>-1476288228</t>
  </si>
  <si>
    <t>741372112</t>
  </si>
  <si>
    <t>Montáž svítidlo LED interiérové vestavné panelové hranaté nebo kruhové přes 0,09 do 0,36 m2 se zapojením vodičů</t>
  </si>
  <si>
    <t>-1519584227</t>
  </si>
  <si>
    <t>RMAT0009</t>
  </si>
  <si>
    <t>E-Recessed, LED aluminium luminaire with opal cover, 1200mm,1 x LED, 33W, 4200lm, Ra80, 4000K</t>
  </si>
  <si>
    <t>-1992422198</t>
  </si>
  <si>
    <t>RMAT0010</t>
  </si>
  <si>
    <t>B-LED panel, UGR&lt;19, hliníkový rámeček, mikroprizmatický kryt, čtverec 600x600mm, IP20, 1 x LED, 24W, 3100lm, Ra80, 4000K</t>
  </si>
  <si>
    <t>1172089808</t>
  </si>
  <si>
    <t>741374843</t>
  </si>
  <si>
    <t>Demontáž svítidla interiérového se standardní paticí přisazeného stropního přes 0,09 do 0,36 m2 se zachováním funkčnosti</t>
  </si>
  <si>
    <t>1715198145</t>
  </si>
  <si>
    <t>741374844</t>
  </si>
  <si>
    <t>Demontáž svítidla interiérového se standardní paticí přisazeného nástěnného do 0,09 m2 se zachováním funkčnosti</t>
  </si>
  <si>
    <t>-564362581</t>
  </si>
  <si>
    <t>741810003</t>
  </si>
  <si>
    <t>Celková prohlídka elektrického rozvodu a zařízení přes 0,5 do 1 milionu Kč</t>
  </si>
  <si>
    <t>361487852</t>
  </si>
  <si>
    <t>741910414</t>
  </si>
  <si>
    <t>Montáž žlab kovový šířky do 250 mm bez víka</t>
  </si>
  <si>
    <t>2076170281</t>
  </si>
  <si>
    <t>1384269</t>
  </si>
  <si>
    <t>DRATENY ZLAB+SPOJKA DZI 60X200 BZNCR 3M</t>
  </si>
  <si>
    <t>1903959619</t>
  </si>
  <si>
    <t>1234877</t>
  </si>
  <si>
    <t>PODPERA NA STENU DZDS 200/B S</t>
  </si>
  <si>
    <t>-1881238347</t>
  </si>
  <si>
    <t>741920251</t>
  </si>
  <si>
    <t>Ucpávka prostupu tmelem samostatného kabelu do D 21 mm stropem tl do 150 mm požární odolnost EI 90</t>
  </si>
  <si>
    <t>1958058748</t>
  </si>
  <si>
    <t>741920302</t>
  </si>
  <si>
    <t>Ucpávka prostupu kabelového svazku povlakem stěna tl 100 mm zaplnění prostupu z 20% plocha otvoru 0,2 m2 požární odolnost EI 60</t>
  </si>
  <si>
    <t>-381666693</t>
  </si>
  <si>
    <t>998741103</t>
  </si>
  <si>
    <t>Přesun hmot tonážní pro silnoproud v objektech v přes 12 do 24 m</t>
  </si>
  <si>
    <t>353279927</t>
  </si>
  <si>
    <t>742</t>
  </si>
  <si>
    <t>Elektroinstalace - slaboproud</t>
  </si>
  <si>
    <t>742124002</t>
  </si>
  <si>
    <t>Montáž kabelů datových FTP, UTP, STP pro vnitřní rozvody do trubky</t>
  </si>
  <si>
    <t>385746661</t>
  </si>
  <si>
    <t>34121263</t>
  </si>
  <si>
    <t>kabel datový jádro Cu plné plášť PVC (U/UTP) kategorie 6</t>
  </si>
  <si>
    <t>-534284778</t>
  </si>
  <si>
    <t>20*1,2 'Přepočtené koeficientem množství</t>
  </si>
  <si>
    <t>46-M</t>
  </si>
  <si>
    <t>Zemní práce při extr.mont.pracích</t>
  </si>
  <si>
    <t>469971111</t>
  </si>
  <si>
    <t>Svislá doprava suti a vybouraných hmot při elektromontážích za první podlaží</t>
  </si>
  <si>
    <t>-1649551401</t>
  </si>
  <si>
    <t>469971121</t>
  </si>
  <si>
    <t>Příplatek ke svislé dopravě suti a vybouraných hmot při elektromontážích za každé další podlaží</t>
  </si>
  <si>
    <t>-1383311835</t>
  </si>
  <si>
    <t>1,6*2 'Přepočtené koeficientem množství</t>
  </si>
  <si>
    <t>469972111</t>
  </si>
  <si>
    <t>Odvoz suti a vybouraných hmot při elektromontážích do 1 km</t>
  </si>
  <si>
    <t>2115481698</t>
  </si>
  <si>
    <t>469972121</t>
  </si>
  <si>
    <t>Příplatek k odvozu suti a vybouraných hmot při elektromontážích za každý další 1 km</t>
  </si>
  <si>
    <t>-893799399</t>
  </si>
  <si>
    <t>1,6*10 'Přepočtené koeficientem množství</t>
  </si>
  <si>
    <t>469973116</t>
  </si>
  <si>
    <t>1904962019</t>
  </si>
  <si>
    <t>HZS</t>
  </si>
  <si>
    <t>Hodinové zúčtovací sazby</t>
  </si>
  <si>
    <t>HZS2232</t>
  </si>
  <si>
    <t>Hodinová zúčtovací sazba elektrikář odborný (1np-dohledání obvodů, přerušení kabelů, spojkování žil a kabelů vč.materiálu, úprava svodů hromosvodu - odpojení, připojení vč.materiálu)</t>
  </si>
  <si>
    <t>hod</t>
  </si>
  <si>
    <t>512</t>
  </si>
  <si>
    <t>11878095</t>
  </si>
  <si>
    <t>HZS2491</t>
  </si>
  <si>
    <t>Hodinová zúčtovací sazba dělník zednických výpomocí</t>
  </si>
  <si>
    <t>818711534</t>
  </si>
  <si>
    <t>06 - Slaboproud</t>
  </si>
  <si>
    <t xml:space="preserve">    PZTS_ACS - Poplachový zabezpečovací a přístupový systém </t>
  </si>
  <si>
    <t xml:space="preserve">    AVT - Multimediální vybavení</t>
  </si>
  <si>
    <t xml:space="preserve">    VSS - Dohledový videosystém</t>
  </si>
  <si>
    <t xml:space="preserve">    STK - Strukturovaná kabeláž</t>
  </si>
  <si>
    <t xml:space="preserve">    TRASY - Trasy a kabeláže</t>
  </si>
  <si>
    <t>PZTS_ACS</t>
  </si>
  <si>
    <t xml:space="preserve">Poplachový zabezpečovací a přístupový systém </t>
  </si>
  <si>
    <t>742220051</t>
  </si>
  <si>
    <t>Montáž krabice pro expander uložené na omítce</t>
  </si>
  <si>
    <t>ADI.0033335.URS</t>
  </si>
  <si>
    <t>Kryt ZG20 pro MB-Secure nebo RIO</t>
  </si>
  <si>
    <t>Poznámka k položce:_x000d_
Poznámka k položce: Rozšíření stávajícího systému.</t>
  </si>
  <si>
    <t>742220221</t>
  </si>
  <si>
    <t>Montáž systémového zdroje s akumulátorem a 8 kanálovým expandérem</t>
  </si>
  <si>
    <t>ADI.0033435.URS</t>
  </si>
  <si>
    <t>Syst. napájecí zdroj do ústředny 12V DC/18Ah, AUX 1,5A</t>
  </si>
  <si>
    <t>742220161</t>
  </si>
  <si>
    <t>Montáž akumulátoru 12V</t>
  </si>
  <si>
    <t>ADI.0033194.URS</t>
  </si>
  <si>
    <t>Akumulátor 12V/17Ah se šroubovými svorkami M5 a životností až 5 let, VdS</t>
  </si>
  <si>
    <t>742220031</t>
  </si>
  <si>
    <t>Montáž koncentrátoru nebo expanderu pro PZTS</t>
  </si>
  <si>
    <t>742220071</t>
  </si>
  <si>
    <t>Montáž dveřního modulu pro připojení čteček v krytu</t>
  </si>
  <si>
    <t>ADI.0033378.URS</t>
  </si>
  <si>
    <t>Dveřní modul IdenKey3, max. 4 čtečky RS-485, 1 dveře, BUS2</t>
  </si>
  <si>
    <t>742220081</t>
  </si>
  <si>
    <t>Montáž čtečky bezkontaktních karet</t>
  </si>
  <si>
    <t>ADI.0033546.URS</t>
  </si>
  <si>
    <t>Čtečka luminAXS mifareD, bez klávesnice, RS-485/C&amp;D</t>
  </si>
  <si>
    <t>742220235</t>
  </si>
  <si>
    <t>Montáž příslušenství pro PZTS magnetický kontakt povrchový</t>
  </si>
  <si>
    <t>ADI.0032435.URS</t>
  </si>
  <si>
    <t>MG kontakt šestidrátový polarizovaný s EOL 1k/1k a pracovní mezerou 11mm</t>
  </si>
  <si>
    <t>742220255</t>
  </si>
  <si>
    <t>Montáž příslušenství pro PZTS siréna vnitřní pro vyhlášení poplachu</t>
  </si>
  <si>
    <t>40464000</t>
  </si>
  <si>
    <t>siréna vnitřní plastová nezálohovaná, 112 dB/1m, maják, záblesk červený</t>
  </si>
  <si>
    <t>742320011</t>
  </si>
  <si>
    <t>Montáž elektricky ovládaných zámků elektromechanických samozamykacích s panikovou funkcí</t>
  </si>
  <si>
    <t>54978006</t>
  </si>
  <si>
    <t>zámek elektromechanický samozamykací panikový vícebodový hluboký</t>
  </si>
  <si>
    <t>742320033</t>
  </si>
  <si>
    <t>Montáž elektricky ovládaných zámků ostatní prvky nerezové lišty k elektrickému zámku</t>
  </si>
  <si>
    <t>54916004</t>
  </si>
  <si>
    <t>lišta k zámku nerez</t>
  </si>
  <si>
    <t>742220401</t>
  </si>
  <si>
    <t>Nastavení a oživení PZTS programování základních parametrů ústředny</t>
  </si>
  <si>
    <t>742220402</t>
  </si>
  <si>
    <t>Nastavení a oživení PZTS programování systému na jeden detektor</t>
  </si>
  <si>
    <t>742220411</t>
  </si>
  <si>
    <t>Nastavení a oživení PZTS oživení systému na jeden detektor</t>
  </si>
  <si>
    <t>742220421</t>
  </si>
  <si>
    <t>Nastavení a oživení PZTS instalace přístupového SW</t>
  </si>
  <si>
    <t>742220511</t>
  </si>
  <si>
    <t>Zkoušky a revize PZTS revize výchozí systému PZTS</t>
  </si>
  <si>
    <t>742240007</t>
  </si>
  <si>
    <t>Montáž elektronické kontroly vstupu ovládacího scriptu</t>
  </si>
  <si>
    <t>AVT</t>
  </si>
  <si>
    <t>Multimediální vybavení</t>
  </si>
  <si>
    <t>742430001</t>
  </si>
  <si>
    <t>Montáž audiovizuální techniky projektoru včetně držáku a uchycením na strop nebo na stěnu</t>
  </si>
  <si>
    <t>EB770F</t>
  </si>
  <si>
    <t>Laserový dataprojektor s ultra krátkou projekční vzdáleností 3LCD, svítivost (ANSI) od 3100 do 4100 ANSI, kontrast nad 10 000:1, rozlišení 1920 x 1080 (1080p), D-Sub, HDMI, LAN, USB, Wi-Fi, repro</t>
  </si>
  <si>
    <t>ELPMB62</t>
  </si>
  <si>
    <t>Nástěný držák pro projektor s ultra krátkou projekční vzdáleností</t>
  </si>
  <si>
    <t>ELPCB03</t>
  </si>
  <si>
    <t>Ovládací a propojovací nástěnný box pro projektor s krátkou vzdáleností</t>
  </si>
  <si>
    <t>ELPAP11</t>
  </si>
  <si>
    <t>Wifi Adaptér pro projektor</t>
  </si>
  <si>
    <t>742430003</t>
  </si>
  <si>
    <t>Montáž audiovizuální techniky reprosoustavy s konzolou</t>
  </si>
  <si>
    <t>ELPSP02</t>
  </si>
  <si>
    <t>Reproduktory s vestavěným zesilovačem 15W - sada 2ks připojeno k ovládacímu boxu</t>
  </si>
  <si>
    <t>742430012</t>
  </si>
  <si>
    <t>Montáž audiovizuální techniky projekčního plátna</t>
  </si>
  <si>
    <t>Projekční plátno roletové, rozměr 276,9 cm × 155,7 cm, úhlopříčka 125", poměr stran 16:9, matně bílé plátno, černé okraje, černé tělo, k umístění na strop a na zeď</t>
  </si>
  <si>
    <t>742430031</t>
  </si>
  <si>
    <t>Montáž audiovizuální techniky kabelu HDMI protažením a se zakončením v zásuvce nebo krabici</t>
  </si>
  <si>
    <t>1615385</t>
  </si>
  <si>
    <t>Kabel HDMI 2.0 S ethernetem 20m</t>
  </si>
  <si>
    <t>742430022</t>
  </si>
  <si>
    <t>Montáž audiovizuální techniky propojovacích kabelů pro AV techniku</t>
  </si>
  <si>
    <t>Propojovací kabeláž pro AV techniku</t>
  </si>
  <si>
    <t>742430021</t>
  </si>
  <si>
    <t>Montáž audiovizuální techniky dvouzásuvky pro reproduktory</t>
  </si>
  <si>
    <t>37451032</t>
  </si>
  <si>
    <t>zásuvka dvojitá kompletní reproduktorová PVC bílá</t>
  </si>
  <si>
    <t>742230004</t>
  </si>
  <si>
    <t>Montáž kamerového systému vnitřní kamery</t>
  </si>
  <si>
    <t>960-001227</t>
  </si>
  <si>
    <t>Webkamera Ultra HD 4K, plynulé motorizované otáčení (±90°), naklápění (+50°/-90°), a 15× HD zoom, dálkové ovládání, bezpečnostní otvor kensington, konektor USB</t>
  </si>
  <si>
    <t>742230007</t>
  </si>
  <si>
    <t>Montáž kamerového systému konzoly pro kryt nebo kameru</t>
  </si>
  <si>
    <t>Stativ pro kameru tripod, stativový závit, kulová hlava, materiál karbon, transportní výška 47,6 cm, maximální výška 171,5 cm</t>
  </si>
  <si>
    <t>742230102</t>
  </si>
  <si>
    <t>Montáž kamerového systému nastavení a instalace instalace a nastavení SW pro sledování kamer</t>
  </si>
  <si>
    <t>742430031R</t>
  </si>
  <si>
    <t>Montáž audiovizuální techniky kabelu USB</t>
  </si>
  <si>
    <t>Datový kabel - prodlužovací, délka 10 m, USB 3,2 Gen 1</t>
  </si>
  <si>
    <t>742230002</t>
  </si>
  <si>
    <t>Montáž PC / NTB, OS, software</t>
  </si>
  <si>
    <t>Notebook - Procesor 10C/12T 1.7GHz/5.0GHz, 12MB cache, 15.6" WVA antireflexní 1920 × 1080 120Hz, RAM 16GB DDR4, integrovaná grafická karta, SSD 512GB, numerická klávesnice, podsvícená klávesnice, webkamera, USB 3.2 Gen 1, USB-C, čtečka otisků prstů, WiFi</t>
  </si>
  <si>
    <t>742330001</t>
  </si>
  <si>
    <t>Montáž rozvaděče nástěnného</t>
  </si>
  <si>
    <t>1000116890</t>
  </si>
  <si>
    <t>Rozvaděč nástěnný oceloplechový uzamykatelný, 650x400x200 mm</t>
  </si>
  <si>
    <t>VSS</t>
  </si>
  <si>
    <t>Dohledový videosystém</t>
  </si>
  <si>
    <t>742230003</t>
  </si>
  <si>
    <t>Montáž kamerového systému venkovní kamery</t>
  </si>
  <si>
    <t>38475078</t>
  </si>
  <si>
    <t>kamera venkovní IP bullet MZVF 2,8 - 12mm maximální rozlišení záznamu 4MP WDR 120dB přísvit IR 30m IP67</t>
  </si>
  <si>
    <t>38479023</t>
  </si>
  <si>
    <t>krabice instalační pro montáž bullet kamer kov</t>
  </si>
  <si>
    <t>742230101</t>
  </si>
  <si>
    <t>Montáž kamerového systému nastavení a instalace licence k připojení jedné kamery k SW</t>
  </si>
  <si>
    <t>95321002</t>
  </si>
  <si>
    <t>licence pro připojení jedné kamery</t>
  </si>
  <si>
    <t>742230103</t>
  </si>
  <si>
    <t>Montáž kamerového systému nastavení a instalace nastavení záběru podle přání uživatele</t>
  </si>
  <si>
    <t>STK</t>
  </si>
  <si>
    <t>Strukturovaná kabeláž</t>
  </si>
  <si>
    <t>742330023</t>
  </si>
  <si>
    <t>Montáž strukturované kabeláže příslušenství a ostatní práce k rozvaděčům vyvazovacíhoho panelu 1U</t>
  </si>
  <si>
    <t>37451145</t>
  </si>
  <si>
    <t>panel vyvazovací 5x plastové oko s průchody 1U 19"</t>
  </si>
  <si>
    <t>742330024</t>
  </si>
  <si>
    <t>Montáž strukturované kabeláže příslušenství a ostatní práce k rozvaděčům patch panelu 24 portů</t>
  </si>
  <si>
    <t>37451110</t>
  </si>
  <si>
    <t>patch panel Cat6 PCB 1U 24 portů 19" UTP</t>
  </si>
  <si>
    <t>742330044</t>
  </si>
  <si>
    <t>Montáž strukturované kabeláže zásuvek datových pod omítku, do nábytku, do parapetního žlabu nebo podlahové krabice 1 až 6 pozic</t>
  </si>
  <si>
    <t>ADI.0051237.URS</t>
  </si>
  <si>
    <t>Zásuvka datová - rámeček bílý</t>
  </si>
  <si>
    <t>ADI.0051238.URS</t>
  </si>
  <si>
    <t>Zásuvka datová - kryt pro až 2 keystone bílý</t>
  </si>
  <si>
    <t>ADI.0051239.URS</t>
  </si>
  <si>
    <t>Zásuvka datová - maska pro 1 keystone</t>
  </si>
  <si>
    <t>ADI.0051240.URS</t>
  </si>
  <si>
    <t>Zásuvka datová - maska pro 2 keystone</t>
  </si>
  <si>
    <t>ADI.0051305.URS</t>
  </si>
  <si>
    <t>Samořezný keystone CAT6 UTP, černý</t>
  </si>
  <si>
    <t>742330101</t>
  </si>
  <si>
    <t>Montáž strukturované kabeláže měření segmentu metalického s vyhotovením protokolu</t>
  </si>
  <si>
    <t>742330051</t>
  </si>
  <si>
    <t>Montáž strukturované kabeláže zásuvek datových popis portu zásuvky</t>
  </si>
  <si>
    <t>742330052</t>
  </si>
  <si>
    <t>Montáž strukturované kabeláže zásuvek datových popis portů patchpanelu</t>
  </si>
  <si>
    <t>742110504</t>
  </si>
  <si>
    <t>Montáž krabic elektroinstalačních s víčkem zapuštěných plastových odbočných kruhových</t>
  </si>
  <si>
    <t>34571465</t>
  </si>
  <si>
    <t>krabice do dutých stěn PVC přístrojová kruhová D 70mm hluboká</t>
  </si>
  <si>
    <t>742190001</t>
  </si>
  <si>
    <t>Ostatní práce pro trasy vyhledání vývodu nebo krabice</t>
  </si>
  <si>
    <t>742330012R</t>
  </si>
  <si>
    <t>Montáž WiFi AP</t>
  </si>
  <si>
    <t>WIFI6</t>
  </si>
  <si>
    <t>WiFi Access Point s WiFi 6, 802.11s/b/g/n/ac/ax až 2400 Mb/s, Dual-band, WPA-PSK a WPA-Enterprise, PoE</t>
  </si>
  <si>
    <t>TRASY</t>
  </si>
  <si>
    <t>Trasy a kabeláže</t>
  </si>
  <si>
    <t>742121001</t>
  </si>
  <si>
    <t>Montáž kabelů sdělovacích pro vnitřní rozvody počtu žil do 15</t>
  </si>
  <si>
    <t>34121046</t>
  </si>
  <si>
    <t>kabel sdělovací stíněný laminovanou Al fólií s příložným Cu drátem jádro Cu plné izolace PVC plášť PVC 100V (SYKFY) 3x2x0,5mm2</t>
  </si>
  <si>
    <t>Poznámka k položce:_x000d_
Poznámka k položce: PZTS</t>
  </si>
  <si>
    <t>34121268</t>
  </si>
  <si>
    <t>kabel datový bezhalogenový třída reakce na oheň B2cas1d1a1 jádro Cu plné (U/UTP) kategorie 6</t>
  </si>
  <si>
    <t>Poznámka k položce:_x000d_
Poznámka k položce: STK+VSS</t>
  </si>
  <si>
    <t>34121310</t>
  </si>
  <si>
    <t>kabel datový bezhalogenový celkově stíněný Al fólií jádro Cu plné (F/UTP) kategorie 5e</t>
  </si>
  <si>
    <t>Poznámka k položce:_x000d_
Poznámka k položce: PZTS+ACS</t>
  </si>
  <si>
    <t>742124005</t>
  </si>
  <si>
    <t>Montáž kabelů datových FTP, UTP, STP ukončení kabelu konektorem</t>
  </si>
  <si>
    <t>742110002</t>
  </si>
  <si>
    <t>Montáž trubek elektroinstalačních plastových ohebných uložených pod omítku</t>
  </si>
  <si>
    <t>34571063</t>
  </si>
  <si>
    <t>trubka elektroinstalační ohebná z PVC (ČSN) 2323</t>
  </si>
  <si>
    <t>Poznámka k položce:_x000d_
Poznámka k položce: Datové kabely</t>
  </si>
  <si>
    <t>742110003</t>
  </si>
  <si>
    <t>Montáž trubek elektroinstalačních plastových ohebných uložených volně na příchytky</t>
  </si>
  <si>
    <t>34571076</t>
  </si>
  <si>
    <t>trubka elektroinstalační ohebná z PVC (EN) 2350</t>
  </si>
  <si>
    <t>Poznámka k položce:_x000d_
Poznámka k položce: HDMI Kabely</t>
  </si>
  <si>
    <t>742110041</t>
  </si>
  <si>
    <t>Montáž lišt elektroinstalačních vkládacích</t>
  </si>
  <si>
    <t>34571007</t>
  </si>
  <si>
    <t>lišta elektroinstalační hranatá PVC 40x20mm</t>
  </si>
  <si>
    <t>742190002</t>
  </si>
  <si>
    <t>Ostatní práce pro trasy značení trasy vedení</t>
  </si>
  <si>
    <t>977332111</t>
  </si>
  <si>
    <t>Frézování drážek pro vodiče ve stěnách z cihel, rozměru do 30x30 mm</t>
  </si>
  <si>
    <t>742190005R</t>
  </si>
  <si>
    <t>Ostatní práce pro trasy vložení požárně těsnicího materiálu pro prostup včetně materiálu</t>
  </si>
  <si>
    <t>HZS2492</t>
  </si>
  <si>
    <t>Hodinové zúčtovací sazby profesí PSV zednické výpomoci a pomocné práce PSV pomocný dělník PSV</t>
  </si>
  <si>
    <t>Hodinové zúčtovací sazby profesí PSV zednické výpomoci a pomocné práce PSV dělník zednických výpomocí</t>
  </si>
  <si>
    <t>HZS2231</t>
  </si>
  <si>
    <t>Hodinové zúčtovací sazby profesí PSV provádění stavebních instalací elektrikář</t>
  </si>
  <si>
    <t>HZS3221</t>
  </si>
  <si>
    <t>Hodinové zúčtovací sazby montáží technologických zařízení na stavebních objektech montér slaboproudých zařízení</t>
  </si>
  <si>
    <t>HZS4211</t>
  </si>
  <si>
    <t>Hodinové zúčtovací sazby ostatních profesí revizní a kontrolní činnost revizní technik</t>
  </si>
  <si>
    <t>HZS4232</t>
  </si>
  <si>
    <t>Hodinové zúčtovací sazby ostatních profesí revizní a kontrolní činnost technik odborný</t>
  </si>
  <si>
    <t>081103000</t>
  </si>
  <si>
    <t>Denní doprava pracovníků na pracoviště</t>
  </si>
  <si>
    <t>…</t>
  </si>
  <si>
    <t>045002000</t>
  </si>
  <si>
    <t>Kompletační a koordinační činnost</t>
  </si>
  <si>
    <t>998742202</t>
  </si>
  <si>
    <t>Přesun hmot pro slaboproud stanovený procentní sazbou (%) z ceny vodorovná dopravní vzdálenost do 50 m v objektech výšky přes 6 do 12 m</t>
  </si>
  <si>
    <t>%</t>
  </si>
  <si>
    <t>07 - Vedlejší náklady</t>
  </si>
  <si>
    <t>VRN - Vedlejší rozpočtové náklady</t>
  </si>
  <si>
    <t>VRN</t>
  </si>
  <si>
    <t>Vedlejší rozpočtové náklady</t>
  </si>
  <si>
    <t>0300010R1</t>
  </si>
  <si>
    <t>Zařízení staveniště - vybavení, zabezpečení, ohražení, připojení a spotřeba energií, zrušení</t>
  </si>
  <si>
    <t>1024</t>
  </si>
  <si>
    <t>239280742</t>
  </si>
  <si>
    <t>0300010R3</t>
  </si>
  <si>
    <t>Označení stavby cedulí, uvedení staveniště do původního stavu</t>
  </si>
  <si>
    <t>-2111356401</t>
  </si>
  <si>
    <t>0132540R1</t>
  </si>
  <si>
    <t>Dokumentace skutečného provedení stavby</t>
  </si>
  <si>
    <t>1822999239</t>
  </si>
  <si>
    <t>0130000R2</t>
  </si>
  <si>
    <t>Dokumentace kotevních prvků kontaktního zateplení a PVC krytiny</t>
  </si>
  <si>
    <t>-1243218236</t>
  </si>
  <si>
    <t>0130000R3</t>
  </si>
  <si>
    <t>Výrobní dokumentace zámečnických a OK konstrukcí</t>
  </si>
  <si>
    <t>1839420663</t>
  </si>
  <si>
    <t>0450020R1</t>
  </si>
  <si>
    <t>92496015</t>
  </si>
  <si>
    <t>0700000R1</t>
  </si>
  <si>
    <t>Provozní vlivy</t>
  </si>
  <si>
    <t>-1976825470</t>
  </si>
  <si>
    <t>0710020R1</t>
  </si>
  <si>
    <t>Provoz investora, třetích osob</t>
  </si>
  <si>
    <t>910113780</t>
  </si>
  <si>
    <t>0910000R1</t>
  </si>
  <si>
    <t>Náklady na vyklizení objektu</t>
  </si>
  <si>
    <t>401092878</t>
  </si>
  <si>
    <t>0910000R2</t>
  </si>
  <si>
    <t>Dopravní opatření po dobu výstavby vč.projednání</t>
  </si>
  <si>
    <t>-520053947</t>
  </si>
  <si>
    <t>0910000R3</t>
  </si>
  <si>
    <t>Zábory</t>
  </si>
  <si>
    <t>-365729513</t>
  </si>
  <si>
    <t>02 - Učebna V4 - La hospoda</t>
  </si>
  <si>
    <t>611325417</t>
  </si>
  <si>
    <t>Oprava vnitřní vápenocementové hladké omítky stropů v rozsahu plochy přes 10 do 30 % s celoplošným přeštukováním</t>
  </si>
  <si>
    <t>1220341926</t>
  </si>
  <si>
    <t>výměra dle pol.784121001</t>
  </si>
  <si>
    <t>612325417</t>
  </si>
  <si>
    <t>Oprava vnitřní vápenocementové hladké omítky stěn v rozsahu plochy přes 10 do 30 % s celoplošným přeštukováním</t>
  </si>
  <si>
    <t>-1576210031</t>
  </si>
  <si>
    <t>632451032</t>
  </si>
  <si>
    <t>Vyrovnávací potěr tl přes 20 do 30 mm z MC 15 provedený v ploše</t>
  </si>
  <si>
    <t>313910772</t>
  </si>
  <si>
    <t>vyrovnání hrubých nerovností podlahy - cca 20% plochy</t>
  </si>
  <si>
    <t>poznámka 4</t>
  </si>
  <si>
    <t>29*0,20</t>
  </si>
  <si>
    <t>161705107</t>
  </si>
  <si>
    <t>-1648335733</t>
  </si>
  <si>
    <t>997013151</t>
  </si>
  <si>
    <t>Vnitrostaveništní doprava suti a vybouraných hmot pro budovy v do 6 m s omezením mechanizace</t>
  </si>
  <si>
    <t>-1414999417</t>
  </si>
  <si>
    <t>0,12</t>
  </si>
  <si>
    <t>2079815853</t>
  </si>
  <si>
    <t>-349333735</t>
  </si>
  <si>
    <t>0,12*14</t>
  </si>
  <si>
    <t>1815875105</t>
  </si>
  <si>
    <t>998017001</t>
  </si>
  <si>
    <t>Přesun hmot s omezením mechanizace pro budovy v do 6 m</t>
  </si>
  <si>
    <t>-2087072695</t>
  </si>
  <si>
    <t>Obvodový sokl truhlářský - montáž a dodávka vč.dopravy</t>
  </si>
  <si>
    <t>-2073639813</t>
  </si>
  <si>
    <t>-1914276978</t>
  </si>
  <si>
    <t>28,70</t>
  </si>
  <si>
    <t>771151016</t>
  </si>
  <si>
    <t>Samonivelační stěrka podlah pevnosti 20 MPa tl do 15 mm</t>
  </si>
  <si>
    <t>-109031199</t>
  </si>
  <si>
    <t>1475612075</t>
  </si>
  <si>
    <t>871170141</t>
  </si>
  <si>
    <t>Poznámka k položce:_x000d_
Mrazuvzdorná dlažba keramická, slinutá_x000d_
barva: béžová v imitaci dřeva_x000d_
tvar: obdélník 150x900mm_x000d_
otěruvzdornost: minimálně PEI4_x000d_
protiskluznost minimálně R10_x000d_
rozměry: š=150, d=900, tl.10_x000d_
pokládka: stromeček (rybí kost)</t>
  </si>
  <si>
    <t>28,70*1,10+0,43</t>
  </si>
  <si>
    <t>998771101</t>
  </si>
  <si>
    <t>Přesun hmot tonážní pro podlahy z dlaždic v objektech v do 6 m</t>
  </si>
  <si>
    <t>1314357272</t>
  </si>
  <si>
    <t>268178401</t>
  </si>
  <si>
    <t>776111116</t>
  </si>
  <si>
    <t>Odstranění zbytků lepidla z podkladu povlakových podlah broušením</t>
  </si>
  <si>
    <t>-27049069</t>
  </si>
  <si>
    <t>776410811</t>
  </si>
  <si>
    <t>Odstranění soklíků a lišt pryžových nebo plastových</t>
  </si>
  <si>
    <t>2002715157</t>
  </si>
  <si>
    <t>-823565951</t>
  </si>
  <si>
    <t>poznámka 5</t>
  </si>
  <si>
    <t>3,15*1,20</t>
  </si>
  <si>
    <t>891747718</t>
  </si>
  <si>
    <t>Poznámka k položce:_x000d_
keramický obklad matný, barva bílá, tvar:diamant na všech stranách 12-18mm,_x000d_
otěruvzdornost: minimálně PEI 2_x000d_
rozměry v=100, š=300, tl.8-12mm, pokládka půlvazba</t>
  </si>
  <si>
    <t>3,78*1,10</t>
  </si>
  <si>
    <t>998781101</t>
  </si>
  <si>
    <t>Přesun hmot tonážní pro obklady keramické v objektech v do 6 m</t>
  </si>
  <si>
    <t>-1416640708</t>
  </si>
  <si>
    <t>Broušení dřevěných parapetů + nový nátěr parapetů lazurovacím nátěrem</t>
  </si>
  <si>
    <t>953909346</t>
  </si>
  <si>
    <t>poznámka 3</t>
  </si>
  <si>
    <t>7830000R2</t>
  </si>
  <si>
    <t>Mechanické přebroušení litinových radiátorů vč.trubek + nový nátěr polyuretanovou interiérovou barvou, tř.prostř.C1, životnost 15let</t>
  </si>
  <si>
    <t>706657189</t>
  </si>
  <si>
    <t>poznámka 2</t>
  </si>
  <si>
    <t>784121001</t>
  </si>
  <si>
    <t>Oškrabání malby v místnostech v do 3,80 m</t>
  </si>
  <si>
    <t>-1190524903</t>
  </si>
  <si>
    <t>3,40*22+0,20+29</t>
  </si>
  <si>
    <t>Interiérová batva matná odolná proti otěru (třída 2)</t>
  </si>
  <si>
    <t>1053519052</t>
  </si>
  <si>
    <t>75+29</t>
  </si>
  <si>
    <t>-1653811411</t>
  </si>
  <si>
    <t>-351160376</t>
  </si>
  <si>
    <t>2028596074</t>
  </si>
  <si>
    <t>1607116816</t>
  </si>
  <si>
    <t>-1503661615</t>
  </si>
  <si>
    <t>-446301114</t>
  </si>
  <si>
    <t>1909024365</t>
  </si>
  <si>
    <t>936340569</t>
  </si>
  <si>
    <t>-1503506455</t>
  </si>
  <si>
    <t>1906618258</t>
  </si>
  <si>
    <t>-1264572280</t>
  </si>
  <si>
    <t>-1185556349</t>
  </si>
  <si>
    <t>03 - Silnoproud</t>
  </si>
  <si>
    <t>741110511</t>
  </si>
  <si>
    <t>Montáž lišt a kanálků elektroinstalačních se spojkami, ohyby a rohy a s nasunutím do krabic vkládacích s víčkem, šířky do 60 mm</t>
  </si>
  <si>
    <t>2146761587</t>
  </si>
  <si>
    <t>34571016</t>
  </si>
  <si>
    <t>lišta elektroinstalační hranatá bezhalogenová 40x40mm</t>
  </si>
  <si>
    <t>1240797844</t>
  </si>
  <si>
    <t>5*1,05 "Přepočtené koeficientem množství</t>
  </si>
  <si>
    <t>Montáž krabic elektroinstalačních bez napojení na trubky a lišty, demontáže a montáže víčka a přístroje přístrojových zapuštěných plastových kruhových</t>
  </si>
  <si>
    <t>-1802992697</t>
  </si>
  <si>
    <t>929295009</t>
  </si>
  <si>
    <t>Montáž krabic elektroinstalačních bez napojení na trubky a lišty, demontáže a montáže víčka a přístroje rozvodek se zapojením vodičů na svorkovnici zapuštěných plastových kruhových</t>
  </si>
  <si>
    <t>503310586</t>
  </si>
  <si>
    <t>-848042961</t>
  </si>
  <si>
    <t>Montáž vodičů izolovaných měděných bez ukončení uložených pod omítku plných a laněných (např. CY), průřezu žíly 0,35 až 6 mm2</t>
  </si>
  <si>
    <t>-1724499205</t>
  </si>
  <si>
    <t>34141024</t>
  </si>
  <si>
    <t>vodič propojovací flexibilní jádro Cu lanované izolace PVC 450/750V (H07V-K) 1x1,5mm2</t>
  </si>
  <si>
    <t>-224917159</t>
  </si>
  <si>
    <t>30*1,15 "Přepočtené koeficientem množství</t>
  </si>
  <si>
    <t>741122011</t>
  </si>
  <si>
    <t>Montáž kabelů měděných bez ukončení uložených pod omítku plných kulatých (např. CYKY), počtu a průřezu žil 2x1,5 až 2,5 mm2</t>
  </si>
  <si>
    <t>-2110314276</t>
  </si>
  <si>
    <t>34111005</t>
  </si>
  <si>
    <t>kabel instalační jádro Cu plné izolace PVC plášť PVC 450/750V (CYKY) 2x1,5mm2</t>
  </si>
  <si>
    <t>-1637030104</t>
  </si>
  <si>
    <t>10*1,15 "Přepočtené koeficientem množství</t>
  </si>
  <si>
    <t>Montáž kabelů měděných bez ukončení uložených pod omítku plných kulatých (např. CYKY), počtu a průřezu žil 3x1,5 mm2</t>
  </si>
  <si>
    <t>-691933024</t>
  </si>
  <si>
    <t>1919220849</t>
  </si>
  <si>
    <t>40*1,15 "Přepočtené koeficientem množství</t>
  </si>
  <si>
    <t>Montáž kabelů měděných bez ukončení uložených pod omítku plných kulatých (např. CYKY), počtu a průřezu žil 3x2,5 až 6 mm2</t>
  </si>
  <si>
    <t>1821091216</t>
  </si>
  <si>
    <t>370437378</t>
  </si>
  <si>
    <t>90*1,15 "Přepočtené koeficientem množství</t>
  </si>
  <si>
    <t>Montáž kabelů měděných bez ukončení uložených pod omítku plných kulatých (např. CYKY), počtu a průřezu žil 5x4 až 6 mm2</t>
  </si>
  <si>
    <t>1238117994</t>
  </si>
  <si>
    <t>-2145232101</t>
  </si>
  <si>
    <t>20*1,15 "Přepočtené koeficientem množství</t>
  </si>
  <si>
    <t>Ukončení vodičů a kabelů izolovaných s označením a zapojením v rozváděči nebo na přístroji, průřezu žíly do 2,5 mm2</t>
  </si>
  <si>
    <t>336778476</t>
  </si>
  <si>
    <t>Ukončení vodičů a kabelů izolovaných s označením a zapojením v rozváděči nebo na přístroji, průřezu žíly do 6 mm2</t>
  </si>
  <si>
    <t>-1401552522</t>
  </si>
  <si>
    <t>741210001</t>
  </si>
  <si>
    <t>Montáž rozvodnic oceloplechových nebo plastových bez zapojení vodičů běžných, hmotnosti do 20 kg</t>
  </si>
  <si>
    <t>-1536290682</t>
  </si>
  <si>
    <t xml:space="preserve">Rozvodnice pro zapuštěnou montáž s rámem z ocelového plechu a dvířky  se šroubovými svorkami N/PE</t>
  </si>
  <si>
    <t>-220224746</t>
  </si>
  <si>
    <t>Montáž spínačů jedno nebo dvoupólových polozapuštěných nebo zapuštěných se zapojením vodičů bezšroubové připojení spínačů, řazení 1-jednopólových</t>
  </si>
  <si>
    <t>-242723825</t>
  </si>
  <si>
    <t>-443282818</t>
  </si>
  <si>
    <t>220938409</t>
  </si>
  <si>
    <t>-519543994</t>
  </si>
  <si>
    <t>Montáž zásuvek domovních se zapojením vodičů bezšroubové připojení polozapuštěných nebo zapuštěných 10/16 A, provedení 2P + PE dvojí zapojení pro průběžnou montáž</t>
  </si>
  <si>
    <t>-1506612768</t>
  </si>
  <si>
    <t>1328818413</t>
  </si>
  <si>
    <t>-1721202959</t>
  </si>
  <si>
    <t>741320105</t>
  </si>
  <si>
    <t>Montáž jističů se zapojením vodičů jednopólových nn do 25 A ve skříni</t>
  </si>
  <si>
    <t>1198445685</t>
  </si>
  <si>
    <t>35822111</t>
  </si>
  <si>
    <t>jistič 1-pólový 16 A vypínací charakteristika B vypínací schopnost 10 kA</t>
  </si>
  <si>
    <t>-1606772139</t>
  </si>
  <si>
    <t>35822117</t>
  </si>
  <si>
    <t>jistič 1-pólový 10 A vypínací charakteristika C vypínací schopnost 10 kA</t>
  </si>
  <si>
    <t>-158152845</t>
  </si>
  <si>
    <t>741320165</t>
  </si>
  <si>
    <t>Montáž jističů se zapojením vodičů třípólových nn do 25 A ve skříni</t>
  </si>
  <si>
    <t>1126229011</t>
  </si>
  <si>
    <t>35822403</t>
  </si>
  <si>
    <t>jistič 3-pólový 25 A vypínací charakteristika B vypínací schopnost 10 kA</t>
  </si>
  <si>
    <t>-1851601402</t>
  </si>
  <si>
    <t>741320175</t>
  </si>
  <si>
    <t>Montáž jističů se zapojením vodičů třípólových nn do 63 A ve skříni</t>
  </si>
  <si>
    <t>2036911502</t>
  </si>
  <si>
    <t xml:space="preserve"> 3 pólový odpínač; In: 32A; pro 440V AC; dle IEC/EN 60947-3</t>
  </si>
  <si>
    <t>1274782781</t>
  </si>
  <si>
    <t>741321013</t>
  </si>
  <si>
    <t>Montáž proudových chráničů se zapojením vodičů dvoupólových nn do 63 A ve skříni</t>
  </si>
  <si>
    <t>-153934470</t>
  </si>
  <si>
    <t xml:space="preserve"> proudový chránič; čtyřpólový; jmenovitý proud: 40 A; citlivost: 30 mA; Typ: AC – pro střídavý reziduální proud (určeno pro obecné zátěže)</t>
  </si>
  <si>
    <t>466403083</t>
  </si>
  <si>
    <t>741322021</t>
  </si>
  <si>
    <t>Montáž přepěťových ochran nn se zapojením vodičů svodiče bleskových proudů – typ 1 čtyřpólových, pro impulsní proud do 35 kA</t>
  </si>
  <si>
    <t>1271732991</t>
  </si>
  <si>
    <t>Vyjímatelný modul, optická signalizace poruchy, možnost blokace modulu, čtyřpólový varistorový svodič přepětí, TN-S</t>
  </si>
  <si>
    <t>-334081018</t>
  </si>
  <si>
    <t>741372022</t>
  </si>
  <si>
    <t>Montáž svítidel s integrovaným zdrojem LED se zapojením vodičů interiérových přisazených nástěnných hranatých nebo kruhových, plochy přes 0,09 do 0,36 m2</t>
  </si>
  <si>
    <t>1944033804</t>
  </si>
  <si>
    <t>741372073</t>
  </si>
  <si>
    <t>Montáž svítidel s integrovaným zdrojem LED se zapojením vodičů interiérových závěsných hranatých nebo kruhových, plochy přes 0,09 do 0,36 m2</t>
  </si>
  <si>
    <t>1885005569</t>
  </si>
  <si>
    <t>741810001</t>
  </si>
  <si>
    <t>Zkoušky a prohlídky elektrických rozvodů a zařízení celková prohlídka a vyhotovení revizní zprávy pro objem montážních prací do 100 tis. Kč</t>
  </si>
  <si>
    <t>223560067</t>
  </si>
  <si>
    <t>998741101</t>
  </si>
  <si>
    <t>Přesun hmot pro silnoproud stanovený z hmotnosti přesunovaného materiálu vodorovná dopravní vzdálenost do 50 m v objektech výšky do 6 m</t>
  </si>
  <si>
    <t>1439312178</t>
  </si>
  <si>
    <t>Hodinová zúčtovací sazba elektrikář odborný (úprava rozvaděče RMS1.1, dohledání obvodů)</t>
  </si>
  <si>
    <t>1230291986</t>
  </si>
  <si>
    <t>-929614428</t>
  </si>
  <si>
    <t>04 - Vedlejší náklady</t>
  </si>
  <si>
    <t xml:space="preserve"> DPT projekty Ostrov</t>
  </si>
  <si>
    <t xml:space="preserve">Neubauerová Soňa, SK-Projekt Ostrov </t>
  </si>
  <si>
    <t>1330460222</t>
  </si>
  <si>
    <t>2064730218</t>
  </si>
  <si>
    <t>03 - Učebna V5B</t>
  </si>
  <si>
    <t>1553166283</t>
  </si>
  <si>
    <t>překlad</t>
  </si>
  <si>
    <t>poznámka 10</t>
  </si>
  <si>
    <t>10/1000</t>
  </si>
  <si>
    <t>319201321</t>
  </si>
  <si>
    <t>Vyrovnání nerovného povrchu zdiva tl do 30 mm maltou</t>
  </si>
  <si>
    <t>-437066863</t>
  </si>
  <si>
    <t>2,1*0,8*2</t>
  </si>
  <si>
    <t>-1629219275</t>
  </si>
  <si>
    <t>1744324273</t>
  </si>
  <si>
    <t>2017491633</t>
  </si>
  <si>
    <t>0,2</t>
  </si>
  <si>
    <t>632451031</t>
  </si>
  <si>
    <t>Vyrovnávací potěr tl od 10 do 20 mm z MC 15 provedený v ploše</t>
  </si>
  <si>
    <t>136299913</t>
  </si>
  <si>
    <t>vyrovnání hrubých nerovností podlahy - cca 80% plochy</t>
  </si>
  <si>
    <t>54*0,80</t>
  </si>
  <si>
    <t>-549209505</t>
  </si>
  <si>
    <t>-463077991</t>
  </si>
  <si>
    <t>8*8</t>
  </si>
  <si>
    <t>-603790172</t>
  </si>
  <si>
    <t>1,0*0,95</t>
  </si>
  <si>
    <t>1205326501</t>
  </si>
  <si>
    <t>pro překlady</t>
  </si>
  <si>
    <t>1,2</t>
  </si>
  <si>
    <t>978011191</t>
  </si>
  <si>
    <t>Otlučení (osekání) vnitřní vápenné nebo vápenocementové omítky stropů v rozsahu přes 50 do 100 %</t>
  </si>
  <si>
    <t>2084806826</t>
  </si>
  <si>
    <t>klenba</t>
  </si>
  <si>
    <t>978023411</t>
  </si>
  <si>
    <t>Vyškrabání spár zdiva cihelného mimo komínového</t>
  </si>
  <si>
    <t>-889394545</t>
  </si>
  <si>
    <t>-1778848955</t>
  </si>
  <si>
    <t>-278487973</t>
  </si>
  <si>
    <t>6,07</t>
  </si>
  <si>
    <t>-707390491</t>
  </si>
  <si>
    <t>6,07*9</t>
  </si>
  <si>
    <t>567967866</t>
  </si>
  <si>
    <t>-1286984107</t>
  </si>
  <si>
    <t>766694126</t>
  </si>
  <si>
    <t>Montáž parapetních desek dřevěných nebo plastových š přes 30 cm</t>
  </si>
  <si>
    <t>-1116702557</t>
  </si>
  <si>
    <t>2,1*2</t>
  </si>
  <si>
    <t>60794002</t>
  </si>
  <si>
    <t>parapet dřevotřískový vnitřní povrch laminátový š 800mm</t>
  </si>
  <si>
    <t>957466982</t>
  </si>
  <si>
    <t>60794121</t>
  </si>
  <si>
    <t xml:space="preserve">koncovka PVC k parapetním dřevotřískovým deskám </t>
  </si>
  <si>
    <t>-1094049930</t>
  </si>
  <si>
    <t>214150259</t>
  </si>
  <si>
    <t>53,90</t>
  </si>
  <si>
    <t>393132450</t>
  </si>
  <si>
    <t>605666897</t>
  </si>
  <si>
    <t>771474112</t>
  </si>
  <si>
    <t>Montáž soklů z dlaždic keramických rovných lepených cementovým flexibilním lepidlem v přes 65 do 90 mm</t>
  </si>
  <si>
    <t>297987711</t>
  </si>
  <si>
    <t>-1756688641</t>
  </si>
  <si>
    <t>53,90*1,10+29,20*0,075*1,10+0,20</t>
  </si>
  <si>
    <t>-1612970870</t>
  </si>
  <si>
    <t>-1333997093</t>
  </si>
  <si>
    <t>7830000R3</t>
  </si>
  <si>
    <t>Odstranění nátěru ocelových konstrukcí + nový nátěr pro třídu prostředí C1, životnost 15 let</t>
  </si>
  <si>
    <t>-2044536629</t>
  </si>
  <si>
    <t>3,6</t>
  </si>
  <si>
    <t>poznámka 7 - zárubně</t>
  </si>
  <si>
    <t>1438936815</t>
  </si>
  <si>
    <t>3,0*(8*2+6,65*2+0,455*2)</t>
  </si>
  <si>
    <t>0,8*(2,1*2+2,13*2*2)+5,19</t>
  </si>
  <si>
    <t>-18131935</t>
  </si>
  <si>
    <t>7841615R1</t>
  </si>
  <si>
    <t>Disperzní penetrační nátěr transparentní v místnostech v do 3,80 m</t>
  </si>
  <si>
    <t>1061311814</t>
  </si>
  <si>
    <t>Poznámka k položce:_x000d_
včetně opravy spár klenby maltou na bázi vápna</t>
  </si>
  <si>
    <t>473576693</t>
  </si>
  <si>
    <t>573400212</t>
  </si>
  <si>
    <t>29,20</t>
  </si>
  <si>
    <t>735034794</t>
  </si>
  <si>
    <t>poznámka 8</t>
  </si>
  <si>
    <t>1,5*2,0*2</t>
  </si>
  <si>
    <t>1748840158</t>
  </si>
  <si>
    <t>1061837995</t>
  </si>
  <si>
    <t>0,04</t>
  </si>
  <si>
    <t>-41407056</t>
  </si>
  <si>
    <t>-134818454</t>
  </si>
  <si>
    <t>0,04*14</t>
  </si>
  <si>
    <t>1472014235</t>
  </si>
  <si>
    <t>-753218594</t>
  </si>
  <si>
    <t>1107964997</t>
  </si>
  <si>
    <t>721171905</t>
  </si>
  <si>
    <t>Potrubí z PP vsazení odbočky do hrdla DN 110</t>
  </si>
  <si>
    <t>229878661</t>
  </si>
  <si>
    <t>765857837</t>
  </si>
  <si>
    <t>162697442</t>
  </si>
  <si>
    <t>1929192</t>
  </si>
  <si>
    <t>722176115</t>
  </si>
  <si>
    <t>Montáž potrubí plastové spojované svary polyfuzně D přes 32 do 40 mm</t>
  </si>
  <si>
    <t>-352449352</t>
  </si>
  <si>
    <t>ochranné trubky</t>
  </si>
  <si>
    <t>1+4</t>
  </si>
  <si>
    <t>28615111</t>
  </si>
  <si>
    <t>trubka tlaková PPR řada PN 10 40x3,7x4000mm</t>
  </si>
  <si>
    <t>2039550402</t>
  </si>
  <si>
    <t>ochranná trubka</t>
  </si>
  <si>
    <t>554062405</t>
  </si>
  <si>
    <t>1978297144</t>
  </si>
  <si>
    <t>-2119328866</t>
  </si>
  <si>
    <t>783592562</t>
  </si>
  <si>
    <t>1825571165</t>
  </si>
  <si>
    <t>-1698842818</t>
  </si>
  <si>
    <t>-264804651</t>
  </si>
  <si>
    <t>231234502</t>
  </si>
  <si>
    <t>725210821</t>
  </si>
  <si>
    <t>Demontáž umyvadel bez výtokových armatur</t>
  </si>
  <si>
    <t>-1731700185</t>
  </si>
  <si>
    <t>725310823</t>
  </si>
  <si>
    <t>Demontáž dřez jednoduchý vestavěný v kuchyňských sestavách bez výtokových armatur</t>
  </si>
  <si>
    <t>2045574870</t>
  </si>
  <si>
    <t>725820801</t>
  </si>
  <si>
    <t>Demontáž baterie nástěnné do G 3 / 4</t>
  </si>
  <si>
    <t>780344849</t>
  </si>
  <si>
    <t>7200000R1</t>
  </si>
  <si>
    <t>Tlaková zkouška nového potrubí</t>
  </si>
  <si>
    <t>-1519318676</t>
  </si>
  <si>
    <t>Montáž trubek elektroinstalačních s nasunutím nebo našroubováním do krabic plastových ohebných, uložených pevně, vnější Ø přes 23 do 35 mm</t>
  </si>
  <si>
    <t>-1892206844</t>
  </si>
  <si>
    <t>-1950379049</t>
  </si>
  <si>
    <t>25*1,05 "Přepočtené koeficientem množství</t>
  </si>
  <si>
    <t>741110202</t>
  </si>
  <si>
    <t>Montáž trubek pancéřových elektroinstalačních s nasunutím nebo našroubováním do krabic kovových tuhých bez závitu nelakovaných, uložených pevně, Ø přes 16 do 29 mm</t>
  </si>
  <si>
    <t>72561126</t>
  </si>
  <si>
    <t>1000290339</t>
  </si>
  <si>
    <t xml:space="preserve">KOPOS 6016E ECZ  TR. OCEL. ZÁVITOVÁ - lak</t>
  </si>
  <si>
    <t>-1820481490</t>
  </si>
  <si>
    <t>1000290240</t>
  </si>
  <si>
    <t xml:space="preserve">KOPOS 5220 PC ECZ  PŘÍCHYTKA OBOUSTRANNÁ</t>
  </si>
  <si>
    <t>-238931953</t>
  </si>
  <si>
    <t>-65146733</t>
  </si>
  <si>
    <t>-889062156</t>
  </si>
  <si>
    <t>35038644</t>
  </si>
  <si>
    <t>415680111</t>
  </si>
  <si>
    <t>-1671491638</t>
  </si>
  <si>
    <t>2104921221</t>
  </si>
  <si>
    <t>1417552961</t>
  </si>
  <si>
    <t>-1644535666</t>
  </si>
  <si>
    <t>-1459486043</t>
  </si>
  <si>
    <t>601900920</t>
  </si>
  <si>
    <t>60*1,15 "Přepočtené koeficientem množství</t>
  </si>
  <si>
    <t>44977284</t>
  </si>
  <si>
    <t>1464268420</t>
  </si>
  <si>
    <t>220*1,15 "Přepočtené koeficientem množství</t>
  </si>
  <si>
    <t>15609872</t>
  </si>
  <si>
    <t>-2108478346</t>
  </si>
  <si>
    <t>1964966493</t>
  </si>
  <si>
    <t>-1075833107</t>
  </si>
  <si>
    <t>1136655388</t>
  </si>
  <si>
    <t>-97844541</t>
  </si>
  <si>
    <t>2035885542</t>
  </si>
  <si>
    <t>-354646064</t>
  </si>
  <si>
    <t>741313073</t>
  </si>
  <si>
    <t>Montáž zásuvek domovních se zapojením vodičů šroubové připojení chráněných v krabici 10/16 A, pro prostředí normální, provedení 2P + PE dvojí zapojení pro průběžnou montáž</t>
  </si>
  <si>
    <t>1644397911</t>
  </si>
  <si>
    <t>34555248</t>
  </si>
  <si>
    <t>zásuvka nástěnná jednonásobná s víčkem pro průběžnou montáž, IP44, šroubové svorky</t>
  </si>
  <si>
    <t>1657944317</t>
  </si>
  <si>
    <t>-725339196</t>
  </si>
  <si>
    <t>540946228</t>
  </si>
  <si>
    <t>-1637745968</t>
  </si>
  <si>
    <t>719305988</t>
  </si>
  <si>
    <t>35822404</t>
  </si>
  <si>
    <t>jistič 3-pólový 32 A vypínací charakteristika B vypínací schopnost 10 kA</t>
  </si>
  <si>
    <t>-668764623</t>
  </si>
  <si>
    <t>741321043</t>
  </si>
  <si>
    <t>Montáž proudových chráničů se zapojením vodičů čtyřpólových nn do 63 A ve skříni</t>
  </si>
  <si>
    <t>1123645729</t>
  </si>
  <si>
    <t>proudový chránič; čtyřpólový; jmenovitý proud: 40 A; citlivost: 30 mA; Typ: AC – pro střídavý reziduální proud (určeno pro obecné zátěže)</t>
  </si>
  <si>
    <t>2059586503</t>
  </si>
  <si>
    <t>741372014</t>
  </si>
  <si>
    <t>Montáž svítidel s integrovaným zdrojem LED se zapojením vodičů interiérových přisazených nástěnných reflektorových lištový systém</t>
  </si>
  <si>
    <t>-416796853</t>
  </si>
  <si>
    <t>1295694799</t>
  </si>
  <si>
    <t>Protipožární ucpávky svazků kabelů prostup stěnou tloušťky 100 mm povlakem, požární odolnost EI 60 při 10-20% zaplnění prostupu kabely plochy otvoru 0,2 m2</t>
  </si>
  <si>
    <t>-42800279</t>
  </si>
  <si>
    <t>1277755964</t>
  </si>
  <si>
    <t>460941314</t>
  </si>
  <si>
    <t>Vyplnění rýh vyplnění a omítnutí rýh v betonových podlahách a mazaninách hloubky do 5 cm a šířky přes 10 do 15 cm</t>
  </si>
  <si>
    <t>-1142668738</t>
  </si>
  <si>
    <t>468101314</t>
  </si>
  <si>
    <t>Vysekání rýh pro montáž trubek a kabelů v betonových podlahách a mazaninách hloubky do 5 cm a šířky přes 10 do 15 cm</t>
  </si>
  <si>
    <t>2116408983</t>
  </si>
  <si>
    <t>-1888766528</t>
  </si>
  <si>
    <t>04 - Slaboproud</t>
  </si>
  <si>
    <t>05 - Vedlejší náklady</t>
  </si>
  <si>
    <t>-2062956021</t>
  </si>
  <si>
    <t>-1200921874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</si>
</sst>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4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4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4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styles" Target="styles.xml" /><Relationship Id="rId19" Type="http://schemas.openxmlformats.org/officeDocument/2006/relationships/theme" Target="theme/theme1.xml" /><Relationship Id="rId20" Type="http://schemas.openxmlformats.org/officeDocument/2006/relationships/calcChain" Target="calcChain.xml" /><Relationship Id="rId2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6</v>
      </c>
    </row>
    <row r="5" s="1" customFormat="1" ht="12" customHeight="1">
      <c r="B5" s="22"/>
      <c r="C5" s="23"/>
      <c r="D5" s="27" t="s">
        <v>12</v>
      </c>
      <c r="E5" s="23"/>
      <c r="F5" s="23"/>
      <c r="G5" s="23"/>
      <c r="H5" s="23"/>
      <c r="I5" s="23"/>
      <c r="J5" s="23"/>
      <c r="K5" s="28" t="s">
        <v>13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14</v>
      </c>
      <c r="BS5" s="18" t="s">
        <v>6</v>
      </c>
    </row>
    <row r="6" s="1" customFormat="1" ht="36.96" customHeight="1">
      <c r="B6" s="22"/>
      <c r="C6" s="23"/>
      <c r="D6" s="30" t="s">
        <v>15</v>
      </c>
      <c r="E6" s="23"/>
      <c r="F6" s="23"/>
      <c r="G6" s="23"/>
      <c r="H6" s="23"/>
      <c r="I6" s="23"/>
      <c r="J6" s="23"/>
      <c r="K6" s="31" t="s">
        <v>16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17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18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19</v>
      </c>
      <c r="E8" s="23"/>
      <c r="F8" s="23"/>
      <c r="G8" s="23"/>
      <c r="H8" s="23"/>
      <c r="I8" s="23"/>
      <c r="J8" s="23"/>
      <c r="K8" s="28" t="s">
        <v>20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21</v>
      </c>
      <c r="AL8" s="23"/>
      <c r="AM8" s="23"/>
      <c r="AN8" s="34" t="s">
        <v>22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23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24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24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24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31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24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31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35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36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37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38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39</v>
      </c>
      <c r="E29" s="48"/>
      <c r="F29" s="33" t="s">
        <v>40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41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42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43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44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45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46</v>
      </c>
      <c r="U35" s="55"/>
      <c r="V35" s="55"/>
      <c r="W35" s="55"/>
      <c r="X35" s="57" t="s">
        <v>47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48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49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50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51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50</v>
      </c>
      <c r="AI60" s="43"/>
      <c r="AJ60" s="43"/>
      <c r="AK60" s="43"/>
      <c r="AL60" s="43"/>
      <c r="AM60" s="65" t="s">
        <v>51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52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53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50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51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50</v>
      </c>
      <c r="AI75" s="43"/>
      <c r="AJ75" s="43"/>
      <c r="AK75" s="43"/>
      <c r="AL75" s="43"/>
      <c r="AM75" s="65" t="s">
        <v>51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54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12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SONA6861-STA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15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SPRAVEDLIVÁ TRANSFORMACE - proj.Odb.učebny GASTRO - stavební část - celková rekapitulace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19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21</v>
      </c>
      <c r="AJ87" s="41"/>
      <c r="AK87" s="41"/>
      <c r="AL87" s="41"/>
      <c r="AM87" s="80" t="str">
        <f>IF(AN8= "","",AN8)</f>
        <v>14. 12. 2023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23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SŠSS Karlovy Vary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29</v>
      </c>
      <c r="AJ89" s="41"/>
      <c r="AK89" s="41"/>
      <c r="AL89" s="41"/>
      <c r="AM89" s="81" t="str">
        <f>IF(E17="","",E17)</f>
        <v>DPT projekty Ostrov</v>
      </c>
      <c r="AN89" s="72"/>
      <c r="AO89" s="72"/>
      <c r="AP89" s="72"/>
      <c r="AQ89" s="41"/>
      <c r="AR89" s="45"/>
      <c r="AS89" s="82" t="s">
        <v>55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25.65" customHeight="1">
      <c r="A90" s="39"/>
      <c r="B90" s="40"/>
      <c r="C90" s="33" t="s">
        <v>27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32</v>
      </c>
      <c r="AJ90" s="41"/>
      <c r="AK90" s="41"/>
      <c r="AL90" s="41"/>
      <c r="AM90" s="81" t="str">
        <f>IF(E20="","",E20)</f>
        <v>Neubauerová Soňa, SK-Projekt Ostrov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56</v>
      </c>
      <c r="D92" s="95"/>
      <c r="E92" s="95"/>
      <c r="F92" s="95"/>
      <c r="G92" s="95"/>
      <c r="H92" s="96"/>
      <c r="I92" s="97" t="s">
        <v>57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58</v>
      </c>
      <c r="AH92" s="95"/>
      <c r="AI92" s="95"/>
      <c r="AJ92" s="95"/>
      <c r="AK92" s="95"/>
      <c r="AL92" s="95"/>
      <c r="AM92" s="95"/>
      <c r="AN92" s="97" t="s">
        <v>59</v>
      </c>
      <c r="AO92" s="95"/>
      <c r="AP92" s="99"/>
      <c r="AQ92" s="100" t="s">
        <v>60</v>
      </c>
      <c r="AR92" s="45"/>
      <c r="AS92" s="101" t="s">
        <v>61</v>
      </c>
      <c r="AT92" s="102" t="s">
        <v>62</v>
      </c>
      <c r="AU92" s="102" t="s">
        <v>63</v>
      </c>
      <c r="AV92" s="102" t="s">
        <v>64</v>
      </c>
      <c r="AW92" s="102" t="s">
        <v>65</v>
      </c>
      <c r="AX92" s="102" t="s">
        <v>66</v>
      </c>
      <c r="AY92" s="102" t="s">
        <v>67</v>
      </c>
      <c r="AZ92" s="102" t="s">
        <v>68</v>
      </c>
      <c r="BA92" s="102" t="s">
        <v>69</v>
      </c>
      <c r="BB92" s="102" t="s">
        <v>70</v>
      </c>
      <c r="BC92" s="102" t="s">
        <v>71</v>
      </c>
      <c r="BD92" s="103" t="s">
        <v>72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73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ROUND(AG95+AG103+AG108,2)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ROUND(AS95+AS103+AS108,2)</f>
        <v>0</v>
      </c>
      <c r="AT94" s="115">
        <f>ROUND(SUM(AV94:AW94),2)</f>
        <v>0</v>
      </c>
      <c r="AU94" s="116">
        <f>ROUND(AU95+AU103+AU108,5)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ROUND(AZ95+AZ103+AZ108,2)</f>
        <v>0</v>
      </c>
      <c r="BA94" s="115">
        <f>ROUND(BA95+BA103+BA108,2)</f>
        <v>0</v>
      </c>
      <c r="BB94" s="115">
        <f>ROUND(BB95+BB103+BB108,2)</f>
        <v>0</v>
      </c>
      <c r="BC94" s="115">
        <f>ROUND(BC95+BC103+BC108,2)</f>
        <v>0</v>
      </c>
      <c r="BD94" s="117">
        <f>ROUND(BD95+BD103+BD108,2)</f>
        <v>0</v>
      </c>
      <c r="BE94" s="6"/>
      <c r="BS94" s="118" t="s">
        <v>74</v>
      </c>
      <c r="BT94" s="118" t="s">
        <v>75</v>
      </c>
      <c r="BU94" s="119" t="s">
        <v>76</v>
      </c>
      <c r="BV94" s="118" t="s">
        <v>77</v>
      </c>
      <c r="BW94" s="118" t="s">
        <v>5</v>
      </c>
      <c r="BX94" s="118" t="s">
        <v>78</v>
      </c>
      <c r="CL94" s="118" t="s">
        <v>1</v>
      </c>
    </row>
    <row r="95" s="7" customFormat="1" ht="16.5" customHeight="1">
      <c r="A95" s="7"/>
      <c r="B95" s="120"/>
      <c r="C95" s="121"/>
      <c r="D95" s="122" t="s">
        <v>79</v>
      </c>
      <c r="E95" s="122"/>
      <c r="F95" s="122"/>
      <c r="G95" s="122"/>
      <c r="H95" s="122"/>
      <c r="I95" s="123"/>
      <c r="J95" s="122" t="s">
        <v>80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ROUND(SUM(AG96:AG102),2)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81</v>
      </c>
      <c r="AR95" s="127"/>
      <c r="AS95" s="128">
        <f>ROUND(SUM(AS96:AS102),2)</f>
        <v>0</v>
      </c>
      <c r="AT95" s="129">
        <f>ROUND(SUM(AV95:AW95),2)</f>
        <v>0</v>
      </c>
      <c r="AU95" s="130">
        <f>ROUND(SUM(AU96:AU102),5)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ROUND(SUM(AZ96:AZ102),2)</f>
        <v>0</v>
      </c>
      <c r="BA95" s="129">
        <f>ROUND(SUM(BA96:BA102),2)</f>
        <v>0</v>
      </c>
      <c r="BB95" s="129">
        <f>ROUND(SUM(BB96:BB102),2)</f>
        <v>0</v>
      </c>
      <c r="BC95" s="129">
        <f>ROUND(SUM(BC96:BC102),2)</f>
        <v>0</v>
      </c>
      <c r="BD95" s="131">
        <f>ROUND(SUM(BD96:BD102),2)</f>
        <v>0</v>
      </c>
      <c r="BE95" s="7"/>
      <c r="BS95" s="132" t="s">
        <v>74</v>
      </c>
      <c r="BT95" s="132" t="s">
        <v>82</v>
      </c>
      <c r="BU95" s="132" t="s">
        <v>76</v>
      </c>
      <c r="BV95" s="132" t="s">
        <v>77</v>
      </c>
      <c r="BW95" s="132" t="s">
        <v>83</v>
      </c>
      <c r="BX95" s="132" t="s">
        <v>5</v>
      </c>
      <c r="CL95" s="132" t="s">
        <v>1</v>
      </c>
      <c r="CM95" s="132" t="s">
        <v>84</v>
      </c>
    </row>
    <row r="96" s="4" customFormat="1" ht="16.5" customHeight="1">
      <c r="A96" s="133" t="s">
        <v>85</v>
      </c>
      <c r="B96" s="71"/>
      <c r="C96" s="134"/>
      <c r="D96" s="134"/>
      <c r="E96" s="135" t="s">
        <v>79</v>
      </c>
      <c r="F96" s="135"/>
      <c r="G96" s="135"/>
      <c r="H96" s="135"/>
      <c r="I96" s="135"/>
      <c r="J96" s="134"/>
      <c r="K96" s="135" t="s">
        <v>86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'01 - Stavební část'!J32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87</v>
      </c>
      <c r="AR96" s="73"/>
      <c r="AS96" s="138">
        <v>0</v>
      </c>
      <c r="AT96" s="139">
        <f>ROUND(SUM(AV96:AW96),2)</f>
        <v>0</v>
      </c>
      <c r="AU96" s="140">
        <f>'01 - Stavební část'!P155</f>
        <v>0</v>
      </c>
      <c r="AV96" s="139">
        <f>'01 - Stavební část'!J35</f>
        <v>0</v>
      </c>
      <c r="AW96" s="139">
        <f>'01 - Stavební část'!J36</f>
        <v>0</v>
      </c>
      <c r="AX96" s="139">
        <f>'01 - Stavební část'!J37</f>
        <v>0</v>
      </c>
      <c r="AY96" s="139">
        <f>'01 - Stavební část'!J38</f>
        <v>0</v>
      </c>
      <c r="AZ96" s="139">
        <f>'01 - Stavební část'!F35</f>
        <v>0</v>
      </c>
      <c r="BA96" s="139">
        <f>'01 - Stavební část'!F36</f>
        <v>0</v>
      </c>
      <c r="BB96" s="139">
        <f>'01 - Stavební část'!F37</f>
        <v>0</v>
      </c>
      <c r="BC96" s="139">
        <f>'01 - Stavební část'!F38</f>
        <v>0</v>
      </c>
      <c r="BD96" s="141">
        <f>'01 - Stavební část'!F39</f>
        <v>0</v>
      </c>
      <c r="BE96" s="4"/>
      <c r="BT96" s="142" t="s">
        <v>84</v>
      </c>
      <c r="BV96" s="142" t="s">
        <v>77</v>
      </c>
      <c r="BW96" s="142" t="s">
        <v>88</v>
      </c>
      <c r="BX96" s="142" t="s">
        <v>83</v>
      </c>
      <c r="CL96" s="142" t="s">
        <v>1</v>
      </c>
    </row>
    <row r="97" s="4" customFormat="1" ht="16.5" customHeight="1">
      <c r="A97" s="133" t="s">
        <v>85</v>
      </c>
      <c r="B97" s="71"/>
      <c r="C97" s="134"/>
      <c r="D97" s="134"/>
      <c r="E97" s="135" t="s">
        <v>89</v>
      </c>
      <c r="F97" s="135"/>
      <c r="G97" s="135"/>
      <c r="H97" s="135"/>
      <c r="I97" s="135"/>
      <c r="J97" s="134"/>
      <c r="K97" s="135" t="s">
        <v>90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'02 - Zdravotně technické ...'!J32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87</v>
      </c>
      <c r="AR97" s="73"/>
      <c r="AS97" s="138">
        <v>0</v>
      </c>
      <c r="AT97" s="139">
        <f>ROUND(SUM(AV97:AW97),2)</f>
        <v>0</v>
      </c>
      <c r="AU97" s="140">
        <f>'02 - Zdravotně technické ...'!P129</f>
        <v>0</v>
      </c>
      <c r="AV97" s="139">
        <f>'02 - Zdravotně technické ...'!J35</f>
        <v>0</v>
      </c>
      <c r="AW97" s="139">
        <f>'02 - Zdravotně technické ...'!J36</f>
        <v>0</v>
      </c>
      <c r="AX97" s="139">
        <f>'02 - Zdravotně technické ...'!J37</f>
        <v>0</v>
      </c>
      <c r="AY97" s="139">
        <f>'02 - Zdravotně technické ...'!J38</f>
        <v>0</v>
      </c>
      <c r="AZ97" s="139">
        <f>'02 - Zdravotně technické ...'!F35</f>
        <v>0</v>
      </c>
      <c r="BA97" s="139">
        <f>'02 - Zdravotně technické ...'!F36</f>
        <v>0</v>
      </c>
      <c r="BB97" s="139">
        <f>'02 - Zdravotně technické ...'!F37</f>
        <v>0</v>
      </c>
      <c r="BC97" s="139">
        <f>'02 - Zdravotně technické ...'!F38</f>
        <v>0</v>
      </c>
      <c r="BD97" s="141">
        <f>'02 - Zdravotně technické ...'!F39</f>
        <v>0</v>
      </c>
      <c r="BE97" s="4"/>
      <c r="BT97" s="142" t="s">
        <v>84</v>
      </c>
      <c r="BV97" s="142" t="s">
        <v>77</v>
      </c>
      <c r="BW97" s="142" t="s">
        <v>91</v>
      </c>
      <c r="BX97" s="142" t="s">
        <v>83</v>
      </c>
      <c r="CL97" s="142" t="s">
        <v>1</v>
      </c>
    </row>
    <row r="98" s="4" customFormat="1" ht="16.5" customHeight="1">
      <c r="A98" s="133" t="s">
        <v>85</v>
      </c>
      <c r="B98" s="71"/>
      <c r="C98" s="134"/>
      <c r="D98" s="134"/>
      <c r="E98" s="135" t="s">
        <v>92</v>
      </c>
      <c r="F98" s="135"/>
      <c r="G98" s="135"/>
      <c r="H98" s="135"/>
      <c r="I98" s="135"/>
      <c r="J98" s="134"/>
      <c r="K98" s="135" t="s">
        <v>93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'03 - Vzduchotechnika'!J32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87</v>
      </c>
      <c r="AR98" s="73"/>
      <c r="AS98" s="138">
        <v>0</v>
      </c>
      <c r="AT98" s="139">
        <f>ROUND(SUM(AV98:AW98),2)</f>
        <v>0</v>
      </c>
      <c r="AU98" s="140">
        <f>'03 - Vzduchotechnika'!P125</f>
        <v>0</v>
      </c>
      <c r="AV98" s="139">
        <f>'03 - Vzduchotechnika'!J35</f>
        <v>0</v>
      </c>
      <c r="AW98" s="139">
        <f>'03 - Vzduchotechnika'!J36</f>
        <v>0</v>
      </c>
      <c r="AX98" s="139">
        <f>'03 - Vzduchotechnika'!J37</f>
        <v>0</v>
      </c>
      <c r="AY98" s="139">
        <f>'03 - Vzduchotechnika'!J38</f>
        <v>0</v>
      </c>
      <c r="AZ98" s="139">
        <f>'03 - Vzduchotechnika'!F35</f>
        <v>0</v>
      </c>
      <c r="BA98" s="139">
        <f>'03 - Vzduchotechnika'!F36</f>
        <v>0</v>
      </c>
      <c r="BB98" s="139">
        <f>'03 - Vzduchotechnika'!F37</f>
        <v>0</v>
      </c>
      <c r="BC98" s="139">
        <f>'03 - Vzduchotechnika'!F38</f>
        <v>0</v>
      </c>
      <c r="BD98" s="141">
        <f>'03 - Vzduchotechnika'!F39</f>
        <v>0</v>
      </c>
      <c r="BE98" s="4"/>
      <c r="BT98" s="142" t="s">
        <v>84</v>
      </c>
      <c r="BV98" s="142" t="s">
        <v>77</v>
      </c>
      <c r="BW98" s="142" t="s">
        <v>94</v>
      </c>
      <c r="BX98" s="142" t="s">
        <v>83</v>
      </c>
      <c r="CL98" s="142" t="s">
        <v>1</v>
      </c>
    </row>
    <row r="99" s="4" customFormat="1" ht="16.5" customHeight="1">
      <c r="A99" s="133" t="s">
        <v>85</v>
      </c>
      <c r="B99" s="71"/>
      <c r="C99" s="134"/>
      <c r="D99" s="134"/>
      <c r="E99" s="135" t="s">
        <v>95</v>
      </c>
      <c r="F99" s="135"/>
      <c r="G99" s="135"/>
      <c r="H99" s="135"/>
      <c r="I99" s="135"/>
      <c r="J99" s="134"/>
      <c r="K99" s="135" t="s">
        <v>96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'04 - Rozvody plynu, vytápění'!J32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87</v>
      </c>
      <c r="AR99" s="73"/>
      <c r="AS99" s="138">
        <v>0</v>
      </c>
      <c r="AT99" s="139">
        <f>ROUND(SUM(AV99:AW99),2)</f>
        <v>0</v>
      </c>
      <c r="AU99" s="140">
        <f>'04 - Rozvody plynu, vytápění'!P135</f>
        <v>0</v>
      </c>
      <c r="AV99" s="139">
        <f>'04 - Rozvody plynu, vytápění'!J35</f>
        <v>0</v>
      </c>
      <c r="AW99" s="139">
        <f>'04 - Rozvody plynu, vytápění'!J36</f>
        <v>0</v>
      </c>
      <c r="AX99" s="139">
        <f>'04 - Rozvody plynu, vytápění'!J37</f>
        <v>0</v>
      </c>
      <c r="AY99" s="139">
        <f>'04 - Rozvody plynu, vytápění'!J38</f>
        <v>0</v>
      </c>
      <c r="AZ99" s="139">
        <f>'04 - Rozvody plynu, vytápění'!F35</f>
        <v>0</v>
      </c>
      <c r="BA99" s="139">
        <f>'04 - Rozvody plynu, vytápění'!F36</f>
        <v>0</v>
      </c>
      <c r="BB99" s="139">
        <f>'04 - Rozvody plynu, vytápění'!F37</f>
        <v>0</v>
      </c>
      <c r="BC99" s="139">
        <f>'04 - Rozvody plynu, vytápění'!F38</f>
        <v>0</v>
      </c>
      <c r="BD99" s="141">
        <f>'04 - Rozvody plynu, vytápění'!F39</f>
        <v>0</v>
      </c>
      <c r="BE99" s="4"/>
      <c r="BT99" s="142" t="s">
        <v>84</v>
      </c>
      <c r="BV99" s="142" t="s">
        <v>77</v>
      </c>
      <c r="BW99" s="142" t="s">
        <v>97</v>
      </c>
      <c r="BX99" s="142" t="s">
        <v>83</v>
      </c>
      <c r="CL99" s="142" t="s">
        <v>1</v>
      </c>
    </row>
    <row r="100" s="4" customFormat="1" ht="16.5" customHeight="1">
      <c r="A100" s="133" t="s">
        <v>85</v>
      </c>
      <c r="B100" s="71"/>
      <c r="C100" s="134"/>
      <c r="D100" s="134"/>
      <c r="E100" s="135" t="s">
        <v>98</v>
      </c>
      <c r="F100" s="135"/>
      <c r="G100" s="135"/>
      <c r="H100" s="135"/>
      <c r="I100" s="135"/>
      <c r="J100" s="134"/>
      <c r="K100" s="135" t="s">
        <v>99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'05 - Silnoproud'!J32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87</v>
      </c>
      <c r="AR100" s="73"/>
      <c r="AS100" s="138">
        <v>0</v>
      </c>
      <c r="AT100" s="139">
        <f>ROUND(SUM(AV100:AW100),2)</f>
        <v>0</v>
      </c>
      <c r="AU100" s="140">
        <f>'05 - Silnoproud'!P126</f>
        <v>0</v>
      </c>
      <c r="AV100" s="139">
        <f>'05 - Silnoproud'!J35</f>
        <v>0</v>
      </c>
      <c r="AW100" s="139">
        <f>'05 - Silnoproud'!J36</f>
        <v>0</v>
      </c>
      <c r="AX100" s="139">
        <f>'05 - Silnoproud'!J37</f>
        <v>0</v>
      </c>
      <c r="AY100" s="139">
        <f>'05 - Silnoproud'!J38</f>
        <v>0</v>
      </c>
      <c r="AZ100" s="139">
        <f>'05 - Silnoproud'!F35</f>
        <v>0</v>
      </c>
      <c r="BA100" s="139">
        <f>'05 - Silnoproud'!F36</f>
        <v>0</v>
      </c>
      <c r="BB100" s="139">
        <f>'05 - Silnoproud'!F37</f>
        <v>0</v>
      </c>
      <c r="BC100" s="139">
        <f>'05 - Silnoproud'!F38</f>
        <v>0</v>
      </c>
      <c r="BD100" s="141">
        <f>'05 - Silnoproud'!F39</f>
        <v>0</v>
      </c>
      <c r="BE100" s="4"/>
      <c r="BT100" s="142" t="s">
        <v>84</v>
      </c>
      <c r="BV100" s="142" t="s">
        <v>77</v>
      </c>
      <c r="BW100" s="142" t="s">
        <v>100</v>
      </c>
      <c r="BX100" s="142" t="s">
        <v>83</v>
      </c>
      <c r="CL100" s="142" t="s">
        <v>1</v>
      </c>
    </row>
    <row r="101" s="4" customFormat="1" ht="16.5" customHeight="1">
      <c r="A101" s="133" t="s">
        <v>85</v>
      </c>
      <c r="B101" s="71"/>
      <c r="C101" s="134"/>
      <c r="D101" s="134"/>
      <c r="E101" s="135" t="s">
        <v>101</v>
      </c>
      <c r="F101" s="135"/>
      <c r="G101" s="135"/>
      <c r="H101" s="135"/>
      <c r="I101" s="135"/>
      <c r="J101" s="134"/>
      <c r="K101" s="135" t="s">
        <v>102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'06 - Slaboproud'!J32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87</v>
      </c>
      <c r="AR101" s="73"/>
      <c r="AS101" s="138">
        <v>0</v>
      </c>
      <c r="AT101" s="139">
        <f>ROUND(SUM(AV101:AW101),2)</f>
        <v>0</v>
      </c>
      <c r="AU101" s="140">
        <f>'06 - Slaboproud'!P127</f>
        <v>0</v>
      </c>
      <c r="AV101" s="139">
        <f>'06 - Slaboproud'!J35</f>
        <v>0</v>
      </c>
      <c r="AW101" s="139">
        <f>'06 - Slaboproud'!J36</f>
        <v>0</v>
      </c>
      <c r="AX101" s="139">
        <f>'06 - Slaboproud'!J37</f>
        <v>0</v>
      </c>
      <c r="AY101" s="139">
        <f>'06 - Slaboproud'!J38</f>
        <v>0</v>
      </c>
      <c r="AZ101" s="139">
        <f>'06 - Slaboproud'!F35</f>
        <v>0</v>
      </c>
      <c r="BA101" s="139">
        <f>'06 - Slaboproud'!F36</f>
        <v>0</v>
      </c>
      <c r="BB101" s="139">
        <f>'06 - Slaboproud'!F37</f>
        <v>0</v>
      </c>
      <c r="BC101" s="139">
        <f>'06 - Slaboproud'!F38</f>
        <v>0</v>
      </c>
      <c r="BD101" s="141">
        <f>'06 - Slaboproud'!F39</f>
        <v>0</v>
      </c>
      <c r="BE101" s="4"/>
      <c r="BT101" s="142" t="s">
        <v>84</v>
      </c>
      <c r="BV101" s="142" t="s">
        <v>77</v>
      </c>
      <c r="BW101" s="142" t="s">
        <v>103</v>
      </c>
      <c r="BX101" s="142" t="s">
        <v>83</v>
      </c>
      <c r="CL101" s="142" t="s">
        <v>1</v>
      </c>
    </row>
    <row r="102" s="4" customFormat="1" ht="16.5" customHeight="1">
      <c r="A102" s="133" t="s">
        <v>85</v>
      </c>
      <c r="B102" s="71"/>
      <c r="C102" s="134"/>
      <c r="D102" s="134"/>
      <c r="E102" s="135" t="s">
        <v>104</v>
      </c>
      <c r="F102" s="135"/>
      <c r="G102" s="135"/>
      <c r="H102" s="135"/>
      <c r="I102" s="135"/>
      <c r="J102" s="134"/>
      <c r="K102" s="135" t="s">
        <v>105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'07 - Vedlejší náklady'!J32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87</v>
      </c>
      <c r="AR102" s="73"/>
      <c r="AS102" s="138">
        <v>0</v>
      </c>
      <c r="AT102" s="139">
        <f>ROUND(SUM(AV102:AW102),2)</f>
        <v>0</v>
      </c>
      <c r="AU102" s="140">
        <f>'07 - Vedlejší náklady'!P121</f>
        <v>0</v>
      </c>
      <c r="AV102" s="139">
        <f>'07 - Vedlejší náklady'!J35</f>
        <v>0</v>
      </c>
      <c r="AW102" s="139">
        <f>'07 - Vedlejší náklady'!J36</f>
        <v>0</v>
      </c>
      <c r="AX102" s="139">
        <f>'07 - Vedlejší náklady'!J37</f>
        <v>0</v>
      </c>
      <c r="AY102" s="139">
        <f>'07 - Vedlejší náklady'!J38</f>
        <v>0</v>
      </c>
      <c r="AZ102" s="139">
        <f>'07 - Vedlejší náklady'!F35</f>
        <v>0</v>
      </c>
      <c r="BA102" s="139">
        <f>'07 - Vedlejší náklady'!F36</f>
        <v>0</v>
      </c>
      <c r="BB102" s="139">
        <f>'07 - Vedlejší náklady'!F37</f>
        <v>0</v>
      </c>
      <c r="BC102" s="139">
        <f>'07 - Vedlejší náklady'!F38</f>
        <v>0</v>
      </c>
      <c r="BD102" s="141">
        <f>'07 - Vedlejší náklady'!F39</f>
        <v>0</v>
      </c>
      <c r="BE102" s="4"/>
      <c r="BT102" s="142" t="s">
        <v>84</v>
      </c>
      <c r="BV102" s="142" t="s">
        <v>77</v>
      </c>
      <c r="BW102" s="142" t="s">
        <v>106</v>
      </c>
      <c r="BX102" s="142" t="s">
        <v>83</v>
      </c>
      <c r="CL102" s="142" t="s">
        <v>1</v>
      </c>
    </row>
    <row r="103" s="7" customFormat="1" ht="16.5" customHeight="1">
      <c r="A103" s="7"/>
      <c r="B103" s="120"/>
      <c r="C103" s="121"/>
      <c r="D103" s="122" t="s">
        <v>89</v>
      </c>
      <c r="E103" s="122"/>
      <c r="F103" s="122"/>
      <c r="G103" s="122"/>
      <c r="H103" s="122"/>
      <c r="I103" s="123"/>
      <c r="J103" s="122" t="s">
        <v>107</v>
      </c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4">
        <f>ROUND(SUM(AG104:AG107),2)</f>
        <v>0</v>
      </c>
      <c r="AH103" s="123"/>
      <c r="AI103" s="123"/>
      <c r="AJ103" s="123"/>
      <c r="AK103" s="123"/>
      <c r="AL103" s="123"/>
      <c r="AM103" s="123"/>
      <c r="AN103" s="125">
        <f>SUM(AG103,AT103)</f>
        <v>0</v>
      </c>
      <c r="AO103" s="123"/>
      <c r="AP103" s="123"/>
      <c r="AQ103" s="126" t="s">
        <v>81</v>
      </c>
      <c r="AR103" s="127"/>
      <c r="AS103" s="128">
        <f>ROUND(SUM(AS104:AS107),2)</f>
        <v>0</v>
      </c>
      <c r="AT103" s="129">
        <f>ROUND(SUM(AV103:AW103),2)</f>
        <v>0</v>
      </c>
      <c r="AU103" s="130">
        <f>ROUND(SUM(AU104:AU107),5)</f>
        <v>0</v>
      </c>
      <c r="AV103" s="129">
        <f>ROUND(AZ103*L29,2)</f>
        <v>0</v>
      </c>
      <c r="AW103" s="129">
        <f>ROUND(BA103*L30,2)</f>
        <v>0</v>
      </c>
      <c r="AX103" s="129">
        <f>ROUND(BB103*L29,2)</f>
        <v>0</v>
      </c>
      <c r="AY103" s="129">
        <f>ROUND(BC103*L30,2)</f>
        <v>0</v>
      </c>
      <c r="AZ103" s="129">
        <f>ROUND(SUM(AZ104:AZ107),2)</f>
        <v>0</v>
      </c>
      <c r="BA103" s="129">
        <f>ROUND(SUM(BA104:BA107),2)</f>
        <v>0</v>
      </c>
      <c r="BB103" s="129">
        <f>ROUND(SUM(BB104:BB107),2)</f>
        <v>0</v>
      </c>
      <c r="BC103" s="129">
        <f>ROUND(SUM(BC104:BC107),2)</f>
        <v>0</v>
      </c>
      <c r="BD103" s="131">
        <f>ROUND(SUM(BD104:BD107),2)</f>
        <v>0</v>
      </c>
      <c r="BE103" s="7"/>
      <c r="BS103" s="132" t="s">
        <v>74</v>
      </c>
      <c r="BT103" s="132" t="s">
        <v>82</v>
      </c>
      <c r="BU103" s="132" t="s">
        <v>76</v>
      </c>
      <c r="BV103" s="132" t="s">
        <v>77</v>
      </c>
      <c r="BW103" s="132" t="s">
        <v>108</v>
      </c>
      <c r="BX103" s="132" t="s">
        <v>5</v>
      </c>
      <c r="CL103" s="132" t="s">
        <v>1</v>
      </c>
      <c r="CM103" s="132" t="s">
        <v>84</v>
      </c>
    </row>
    <row r="104" s="4" customFormat="1" ht="16.5" customHeight="1">
      <c r="A104" s="133" t="s">
        <v>85</v>
      </c>
      <c r="B104" s="71"/>
      <c r="C104" s="134"/>
      <c r="D104" s="134"/>
      <c r="E104" s="135" t="s">
        <v>79</v>
      </c>
      <c r="F104" s="135"/>
      <c r="G104" s="135"/>
      <c r="H104" s="135"/>
      <c r="I104" s="135"/>
      <c r="J104" s="134"/>
      <c r="K104" s="135" t="s">
        <v>86</v>
      </c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6">
        <f>'01 - Stavební část_01'!J32</f>
        <v>0</v>
      </c>
      <c r="AH104" s="134"/>
      <c r="AI104" s="134"/>
      <c r="AJ104" s="134"/>
      <c r="AK104" s="134"/>
      <c r="AL104" s="134"/>
      <c r="AM104" s="134"/>
      <c r="AN104" s="136">
        <f>SUM(AG104,AT104)</f>
        <v>0</v>
      </c>
      <c r="AO104" s="134"/>
      <c r="AP104" s="134"/>
      <c r="AQ104" s="137" t="s">
        <v>87</v>
      </c>
      <c r="AR104" s="73"/>
      <c r="AS104" s="138">
        <v>0</v>
      </c>
      <c r="AT104" s="139">
        <f>ROUND(SUM(AV104:AW104),2)</f>
        <v>0</v>
      </c>
      <c r="AU104" s="140">
        <f>'01 - Stavební část_01'!P134</f>
        <v>0</v>
      </c>
      <c r="AV104" s="139">
        <f>'01 - Stavební část_01'!J35</f>
        <v>0</v>
      </c>
      <c r="AW104" s="139">
        <f>'01 - Stavební část_01'!J36</f>
        <v>0</v>
      </c>
      <c r="AX104" s="139">
        <f>'01 - Stavební část_01'!J37</f>
        <v>0</v>
      </c>
      <c r="AY104" s="139">
        <f>'01 - Stavební část_01'!J38</f>
        <v>0</v>
      </c>
      <c r="AZ104" s="139">
        <f>'01 - Stavební část_01'!F35</f>
        <v>0</v>
      </c>
      <c r="BA104" s="139">
        <f>'01 - Stavební část_01'!F36</f>
        <v>0</v>
      </c>
      <c r="BB104" s="139">
        <f>'01 - Stavební část_01'!F37</f>
        <v>0</v>
      </c>
      <c r="BC104" s="139">
        <f>'01 - Stavební část_01'!F38</f>
        <v>0</v>
      </c>
      <c r="BD104" s="141">
        <f>'01 - Stavební část_01'!F39</f>
        <v>0</v>
      </c>
      <c r="BE104" s="4"/>
      <c r="BT104" s="142" t="s">
        <v>84</v>
      </c>
      <c r="BV104" s="142" t="s">
        <v>77</v>
      </c>
      <c r="BW104" s="142" t="s">
        <v>109</v>
      </c>
      <c r="BX104" s="142" t="s">
        <v>108</v>
      </c>
      <c r="CL104" s="142" t="s">
        <v>1</v>
      </c>
    </row>
    <row r="105" s="4" customFormat="1" ht="16.5" customHeight="1">
      <c r="A105" s="133" t="s">
        <v>85</v>
      </c>
      <c r="B105" s="71"/>
      <c r="C105" s="134"/>
      <c r="D105" s="134"/>
      <c r="E105" s="135" t="s">
        <v>89</v>
      </c>
      <c r="F105" s="135"/>
      <c r="G105" s="135"/>
      <c r="H105" s="135"/>
      <c r="I105" s="135"/>
      <c r="J105" s="134"/>
      <c r="K105" s="135" t="s">
        <v>90</v>
      </c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'02 - Zdravotně technické ..._01'!J32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87</v>
      </c>
      <c r="AR105" s="73"/>
      <c r="AS105" s="138">
        <v>0</v>
      </c>
      <c r="AT105" s="139">
        <f>ROUND(SUM(AV105:AW105),2)</f>
        <v>0</v>
      </c>
      <c r="AU105" s="140">
        <f>'02 - Zdravotně technické ..._01'!P126</f>
        <v>0</v>
      </c>
      <c r="AV105" s="139">
        <f>'02 - Zdravotně technické ..._01'!J35</f>
        <v>0</v>
      </c>
      <c r="AW105" s="139">
        <f>'02 - Zdravotně technické ..._01'!J36</f>
        <v>0</v>
      </c>
      <c r="AX105" s="139">
        <f>'02 - Zdravotně technické ..._01'!J37</f>
        <v>0</v>
      </c>
      <c r="AY105" s="139">
        <f>'02 - Zdravotně technické ..._01'!J38</f>
        <v>0</v>
      </c>
      <c r="AZ105" s="139">
        <f>'02 - Zdravotně technické ..._01'!F35</f>
        <v>0</v>
      </c>
      <c r="BA105" s="139">
        <f>'02 - Zdravotně technické ..._01'!F36</f>
        <v>0</v>
      </c>
      <c r="BB105" s="139">
        <f>'02 - Zdravotně technické ..._01'!F37</f>
        <v>0</v>
      </c>
      <c r="BC105" s="139">
        <f>'02 - Zdravotně technické ..._01'!F38</f>
        <v>0</v>
      </c>
      <c r="BD105" s="141">
        <f>'02 - Zdravotně technické ..._01'!F39</f>
        <v>0</v>
      </c>
      <c r="BE105" s="4"/>
      <c r="BT105" s="142" t="s">
        <v>84</v>
      </c>
      <c r="BV105" s="142" t="s">
        <v>77</v>
      </c>
      <c r="BW105" s="142" t="s">
        <v>110</v>
      </c>
      <c r="BX105" s="142" t="s">
        <v>108</v>
      </c>
      <c r="CL105" s="142" t="s">
        <v>1</v>
      </c>
    </row>
    <row r="106" s="4" customFormat="1" ht="16.5" customHeight="1">
      <c r="A106" s="133" t="s">
        <v>85</v>
      </c>
      <c r="B106" s="71"/>
      <c r="C106" s="134"/>
      <c r="D106" s="134"/>
      <c r="E106" s="135" t="s">
        <v>92</v>
      </c>
      <c r="F106" s="135"/>
      <c r="G106" s="135"/>
      <c r="H106" s="135"/>
      <c r="I106" s="135"/>
      <c r="J106" s="134"/>
      <c r="K106" s="135" t="s">
        <v>99</v>
      </c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'03 - Silnoproud'!J32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87</v>
      </c>
      <c r="AR106" s="73"/>
      <c r="AS106" s="138">
        <v>0</v>
      </c>
      <c r="AT106" s="139">
        <f>ROUND(SUM(AV106:AW106),2)</f>
        <v>0</v>
      </c>
      <c r="AU106" s="140">
        <f>'03 - Silnoproud'!P123</f>
        <v>0</v>
      </c>
      <c r="AV106" s="139">
        <f>'03 - Silnoproud'!J35</f>
        <v>0</v>
      </c>
      <c r="AW106" s="139">
        <f>'03 - Silnoproud'!J36</f>
        <v>0</v>
      </c>
      <c r="AX106" s="139">
        <f>'03 - Silnoproud'!J37</f>
        <v>0</v>
      </c>
      <c r="AY106" s="139">
        <f>'03 - Silnoproud'!J38</f>
        <v>0</v>
      </c>
      <c r="AZ106" s="139">
        <f>'03 - Silnoproud'!F35</f>
        <v>0</v>
      </c>
      <c r="BA106" s="139">
        <f>'03 - Silnoproud'!F36</f>
        <v>0</v>
      </c>
      <c r="BB106" s="139">
        <f>'03 - Silnoproud'!F37</f>
        <v>0</v>
      </c>
      <c r="BC106" s="139">
        <f>'03 - Silnoproud'!F38</f>
        <v>0</v>
      </c>
      <c r="BD106" s="141">
        <f>'03 - Silnoproud'!F39</f>
        <v>0</v>
      </c>
      <c r="BE106" s="4"/>
      <c r="BT106" s="142" t="s">
        <v>84</v>
      </c>
      <c r="BV106" s="142" t="s">
        <v>77</v>
      </c>
      <c r="BW106" s="142" t="s">
        <v>111</v>
      </c>
      <c r="BX106" s="142" t="s">
        <v>108</v>
      </c>
      <c r="CL106" s="142" t="s">
        <v>1</v>
      </c>
    </row>
    <row r="107" s="4" customFormat="1" ht="16.5" customHeight="1">
      <c r="A107" s="133" t="s">
        <v>85</v>
      </c>
      <c r="B107" s="71"/>
      <c r="C107" s="134"/>
      <c r="D107" s="134"/>
      <c r="E107" s="135" t="s">
        <v>95</v>
      </c>
      <c r="F107" s="135"/>
      <c r="G107" s="135"/>
      <c r="H107" s="135"/>
      <c r="I107" s="135"/>
      <c r="J107" s="134"/>
      <c r="K107" s="135" t="s">
        <v>105</v>
      </c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6">
        <f>'04 - Vedlejší náklady'!J32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87</v>
      </c>
      <c r="AR107" s="73"/>
      <c r="AS107" s="138">
        <v>0</v>
      </c>
      <c r="AT107" s="139">
        <f>ROUND(SUM(AV107:AW107),2)</f>
        <v>0</v>
      </c>
      <c r="AU107" s="140">
        <f>'04 - Vedlejší náklady'!P121</f>
        <v>0</v>
      </c>
      <c r="AV107" s="139">
        <f>'04 - Vedlejší náklady'!J35</f>
        <v>0</v>
      </c>
      <c r="AW107" s="139">
        <f>'04 - Vedlejší náklady'!J36</f>
        <v>0</v>
      </c>
      <c r="AX107" s="139">
        <f>'04 - Vedlejší náklady'!J37</f>
        <v>0</v>
      </c>
      <c r="AY107" s="139">
        <f>'04 - Vedlejší náklady'!J38</f>
        <v>0</v>
      </c>
      <c r="AZ107" s="139">
        <f>'04 - Vedlejší náklady'!F35</f>
        <v>0</v>
      </c>
      <c r="BA107" s="139">
        <f>'04 - Vedlejší náklady'!F36</f>
        <v>0</v>
      </c>
      <c r="BB107" s="139">
        <f>'04 - Vedlejší náklady'!F37</f>
        <v>0</v>
      </c>
      <c r="BC107" s="139">
        <f>'04 - Vedlejší náklady'!F38</f>
        <v>0</v>
      </c>
      <c r="BD107" s="141">
        <f>'04 - Vedlejší náklady'!F39</f>
        <v>0</v>
      </c>
      <c r="BE107" s="4"/>
      <c r="BT107" s="142" t="s">
        <v>84</v>
      </c>
      <c r="BV107" s="142" t="s">
        <v>77</v>
      </c>
      <c r="BW107" s="142" t="s">
        <v>112</v>
      </c>
      <c r="BX107" s="142" t="s">
        <v>108</v>
      </c>
      <c r="CL107" s="142" t="s">
        <v>1</v>
      </c>
    </row>
    <row r="108" s="7" customFormat="1" ht="16.5" customHeight="1">
      <c r="A108" s="7"/>
      <c r="B108" s="120"/>
      <c r="C108" s="121"/>
      <c r="D108" s="122" t="s">
        <v>92</v>
      </c>
      <c r="E108" s="122"/>
      <c r="F108" s="122"/>
      <c r="G108" s="122"/>
      <c r="H108" s="122"/>
      <c r="I108" s="123"/>
      <c r="J108" s="122" t="s">
        <v>113</v>
      </c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4">
        <f>ROUND(SUM(AG109:AG113),2)</f>
        <v>0</v>
      </c>
      <c r="AH108" s="123"/>
      <c r="AI108" s="123"/>
      <c r="AJ108" s="123"/>
      <c r="AK108" s="123"/>
      <c r="AL108" s="123"/>
      <c r="AM108" s="123"/>
      <c r="AN108" s="125">
        <f>SUM(AG108,AT108)</f>
        <v>0</v>
      </c>
      <c r="AO108" s="123"/>
      <c r="AP108" s="123"/>
      <c r="AQ108" s="126" t="s">
        <v>81</v>
      </c>
      <c r="AR108" s="127"/>
      <c r="AS108" s="128">
        <f>ROUND(SUM(AS109:AS113),2)</f>
        <v>0</v>
      </c>
      <c r="AT108" s="129">
        <f>ROUND(SUM(AV108:AW108),2)</f>
        <v>0</v>
      </c>
      <c r="AU108" s="130">
        <f>ROUND(SUM(AU109:AU113),5)</f>
        <v>0</v>
      </c>
      <c r="AV108" s="129">
        <f>ROUND(AZ108*L29,2)</f>
        <v>0</v>
      </c>
      <c r="AW108" s="129">
        <f>ROUND(BA108*L30,2)</f>
        <v>0</v>
      </c>
      <c r="AX108" s="129">
        <f>ROUND(BB108*L29,2)</f>
        <v>0</v>
      </c>
      <c r="AY108" s="129">
        <f>ROUND(BC108*L30,2)</f>
        <v>0</v>
      </c>
      <c r="AZ108" s="129">
        <f>ROUND(SUM(AZ109:AZ113),2)</f>
        <v>0</v>
      </c>
      <c r="BA108" s="129">
        <f>ROUND(SUM(BA109:BA113),2)</f>
        <v>0</v>
      </c>
      <c r="BB108" s="129">
        <f>ROUND(SUM(BB109:BB113),2)</f>
        <v>0</v>
      </c>
      <c r="BC108" s="129">
        <f>ROUND(SUM(BC109:BC113),2)</f>
        <v>0</v>
      </c>
      <c r="BD108" s="131">
        <f>ROUND(SUM(BD109:BD113),2)</f>
        <v>0</v>
      </c>
      <c r="BE108" s="7"/>
      <c r="BS108" s="132" t="s">
        <v>74</v>
      </c>
      <c r="BT108" s="132" t="s">
        <v>82</v>
      </c>
      <c r="BU108" s="132" t="s">
        <v>76</v>
      </c>
      <c r="BV108" s="132" t="s">
        <v>77</v>
      </c>
      <c r="BW108" s="132" t="s">
        <v>114</v>
      </c>
      <c r="BX108" s="132" t="s">
        <v>5</v>
      </c>
      <c r="CL108" s="132" t="s">
        <v>1</v>
      </c>
      <c r="CM108" s="132" t="s">
        <v>84</v>
      </c>
    </row>
    <row r="109" s="4" customFormat="1" ht="16.5" customHeight="1">
      <c r="A109" s="133" t="s">
        <v>85</v>
      </c>
      <c r="B109" s="71"/>
      <c r="C109" s="134"/>
      <c r="D109" s="134"/>
      <c r="E109" s="135" t="s">
        <v>79</v>
      </c>
      <c r="F109" s="135"/>
      <c r="G109" s="135"/>
      <c r="H109" s="135"/>
      <c r="I109" s="135"/>
      <c r="J109" s="134"/>
      <c r="K109" s="135" t="s">
        <v>86</v>
      </c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6">
        <f>'01 - Stavební část_02'!J32</f>
        <v>0</v>
      </c>
      <c r="AH109" s="134"/>
      <c r="AI109" s="134"/>
      <c r="AJ109" s="134"/>
      <c r="AK109" s="134"/>
      <c r="AL109" s="134"/>
      <c r="AM109" s="134"/>
      <c r="AN109" s="136">
        <f>SUM(AG109,AT109)</f>
        <v>0</v>
      </c>
      <c r="AO109" s="134"/>
      <c r="AP109" s="134"/>
      <c r="AQ109" s="137" t="s">
        <v>87</v>
      </c>
      <c r="AR109" s="73"/>
      <c r="AS109" s="138">
        <v>0</v>
      </c>
      <c r="AT109" s="139">
        <f>ROUND(SUM(AV109:AW109),2)</f>
        <v>0</v>
      </c>
      <c r="AU109" s="140">
        <f>'01 - Stavební část_02'!P136</f>
        <v>0</v>
      </c>
      <c r="AV109" s="139">
        <f>'01 - Stavební část_02'!J35</f>
        <v>0</v>
      </c>
      <c r="AW109" s="139">
        <f>'01 - Stavební část_02'!J36</f>
        <v>0</v>
      </c>
      <c r="AX109" s="139">
        <f>'01 - Stavební část_02'!J37</f>
        <v>0</v>
      </c>
      <c r="AY109" s="139">
        <f>'01 - Stavební část_02'!J38</f>
        <v>0</v>
      </c>
      <c r="AZ109" s="139">
        <f>'01 - Stavební část_02'!F35</f>
        <v>0</v>
      </c>
      <c r="BA109" s="139">
        <f>'01 - Stavební část_02'!F36</f>
        <v>0</v>
      </c>
      <c r="BB109" s="139">
        <f>'01 - Stavební část_02'!F37</f>
        <v>0</v>
      </c>
      <c r="BC109" s="139">
        <f>'01 - Stavební část_02'!F38</f>
        <v>0</v>
      </c>
      <c r="BD109" s="141">
        <f>'01 - Stavební část_02'!F39</f>
        <v>0</v>
      </c>
      <c r="BE109" s="4"/>
      <c r="BT109" s="142" t="s">
        <v>84</v>
      </c>
      <c r="BV109" s="142" t="s">
        <v>77</v>
      </c>
      <c r="BW109" s="142" t="s">
        <v>115</v>
      </c>
      <c r="BX109" s="142" t="s">
        <v>114</v>
      </c>
      <c r="CL109" s="142" t="s">
        <v>1</v>
      </c>
    </row>
    <row r="110" s="4" customFormat="1" ht="16.5" customHeight="1">
      <c r="A110" s="133" t="s">
        <v>85</v>
      </c>
      <c r="B110" s="71"/>
      <c r="C110" s="134"/>
      <c r="D110" s="134"/>
      <c r="E110" s="135" t="s">
        <v>89</v>
      </c>
      <c r="F110" s="135"/>
      <c r="G110" s="135"/>
      <c r="H110" s="135"/>
      <c r="I110" s="135"/>
      <c r="J110" s="134"/>
      <c r="K110" s="135" t="s">
        <v>90</v>
      </c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6">
        <f>'02 - Zdravotně technické ..._02'!J32</f>
        <v>0</v>
      </c>
      <c r="AH110" s="134"/>
      <c r="AI110" s="134"/>
      <c r="AJ110" s="134"/>
      <c r="AK110" s="134"/>
      <c r="AL110" s="134"/>
      <c r="AM110" s="134"/>
      <c r="AN110" s="136">
        <f>SUM(AG110,AT110)</f>
        <v>0</v>
      </c>
      <c r="AO110" s="134"/>
      <c r="AP110" s="134"/>
      <c r="AQ110" s="137" t="s">
        <v>87</v>
      </c>
      <c r="AR110" s="73"/>
      <c r="AS110" s="138">
        <v>0</v>
      </c>
      <c r="AT110" s="139">
        <f>ROUND(SUM(AV110:AW110),2)</f>
        <v>0</v>
      </c>
      <c r="AU110" s="140">
        <f>'02 - Zdravotně technické ..._02'!P128</f>
        <v>0</v>
      </c>
      <c r="AV110" s="139">
        <f>'02 - Zdravotně technické ..._02'!J35</f>
        <v>0</v>
      </c>
      <c r="AW110" s="139">
        <f>'02 - Zdravotně technické ..._02'!J36</f>
        <v>0</v>
      </c>
      <c r="AX110" s="139">
        <f>'02 - Zdravotně technické ..._02'!J37</f>
        <v>0</v>
      </c>
      <c r="AY110" s="139">
        <f>'02 - Zdravotně technické ..._02'!J38</f>
        <v>0</v>
      </c>
      <c r="AZ110" s="139">
        <f>'02 - Zdravotně technické ..._02'!F35</f>
        <v>0</v>
      </c>
      <c r="BA110" s="139">
        <f>'02 - Zdravotně technické ..._02'!F36</f>
        <v>0</v>
      </c>
      <c r="BB110" s="139">
        <f>'02 - Zdravotně technické ..._02'!F37</f>
        <v>0</v>
      </c>
      <c r="BC110" s="139">
        <f>'02 - Zdravotně technické ..._02'!F38</f>
        <v>0</v>
      </c>
      <c r="BD110" s="141">
        <f>'02 - Zdravotně technické ..._02'!F39</f>
        <v>0</v>
      </c>
      <c r="BE110" s="4"/>
      <c r="BT110" s="142" t="s">
        <v>84</v>
      </c>
      <c r="BV110" s="142" t="s">
        <v>77</v>
      </c>
      <c r="BW110" s="142" t="s">
        <v>116</v>
      </c>
      <c r="BX110" s="142" t="s">
        <v>114</v>
      </c>
      <c r="CL110" s="142" t="s">
        <v>1</v>
      </c>
    </row>
    <row r="111" s="4" customFormat="1" ht="16.5" customHeight="1">
      <c r="A111" s="133" t="s">
        <v>85</v>
      </c>
      <c r="B111" s="71"/>
      <c r="C111" s="134"/>
      <c r="D111" s="134"/>
      <c r="E111" s="135" t="s">
        <v>92</v>
      </c>
      <c r="F111" s="135"/>
      <c r="G111" s="135"/>
      <c r="H111" s="135"/>
      <c r="I111" s="135"/>
      <c r="J111" s="134"/>
      <c r="K111" s="135" t="s">
        <v>99</v>
      </c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6">
        <f>'03 - Silnoproud_01'!J32</f>
        <v>0</v>
      </c>
      <c r="AH111" s="134"/>
      <c r="AI111" s="134"/>
      <c r="AJ111" s="134"/>
      <c r="AK111" s="134"/>
      <c r="AL111" s="134"/>
      <c r="AM111" s="134"/>
      <c r="AN111" s="136">
        <f>SUM(AG111,AT111)</f>
        <v>0</v>
      </c>
      <c r="AO111" s="134"/>
      <c r="AP111" s="134"/>
      <c r="AQ111" s="137" t="s">
        <v>87</v>
      </c>
      <c r="AR111" s="73"/>
      <c r="AS111" s="138">
        <v>0</v>
      </c>
      <c r="AT111" s="139">
        <f>ROUND(SUM(AV111:AW111),2)</f>
        <v>0</v>
      </c>
      <c r="AU111" s="140">
        <f>'03 - Silnoproud_01'!P125</f>
        <v>0</v>
      </c>
      <c r="AV111" s="139">
        <f>'03 - Silnoproud_01'!J35</f>
        <v>0</v>
      </c>
      <c r="AW111" s="139">
        <f>'03 - Silnoproud_01'!J36</f>
        <v>0</v>
      </c>
      <c r="AX111" s="139">
        <f>'03 - Silnoproud_01'!J37</f>
        <v>0</v>
      </c>
      <c r="AY111" s="139">
        <f>'03 - Silnoproud_01'!J38</f>
        <v>0</v>
      </c>
      <c r="AZ111" s="139">
        <f>'03 - Silnoproud_01'!F35</f>
        <v>0</v>
      </c>
      <c r="BA111" s="139">
        <f>'03 - Silnoproud_01'!F36</f>
        <v>0</v>
      </c>
      <c r="BB111" s="139">
        <f>'03 - Silnoproud_01'!F37</f>
        <v>0</v>
      </c>
      <c r="BC111" s="139">
        <f>'03 - Silnoproud_01'!F38</f>
        <v>0</v>
      </c>
      <c r="BD111" s="141">
        <f>'03 - Silnoproud_01'!F39</f>
        <v>0</v>
      </c>
      <c r="BE111" s="4"/>
      <c r="BT111" s="142" t="s">
        <v>84</v>
      </c>
      <c r="BV111" s="142" t="s">
        <v>77</v>
      </c>
      <c r="BW111" s="142" t="s">
        <v>117</v>
      </c>
      <c r="BX111" s="142" t="s">
        <v>114</v>
      </c>
      <c r="CL111" s="142" t="s">
        <v>1</v>
      </c>
    </row>
    <row r="112" s="4" customFormat="1" ht="16.5" customHeight="1">
      <c r="A112" s="133" t="s">
        <v>85</v>
      </c>
      <c r="B112" s="71"/>
      <c r="C112" s="134"/>
      <c r="D112" s="134"/>
      <c r="E112" s="135" t="s">
        <v>95</v>
      </c>
      <c r="F112" s="135"/>
      <c r="G112" s="135"/>
      <c r="H112" s="135"/>
      <c r="I112" s="135"/>
      <c r="J112" s="134"/>
      <c r="K112" s="135" t="s">
        <v>102</v>
      </c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6">
        <f>'04 - Slaboproud'!J32</f>
        <v>0</v>
      </c>
      <c r="AH112" s="134"/>
      <c r="AI112" s="134"/>
      <c r="AJ112" s="134"/>
      <c r="AK112" s="134"/>
      <c r="AL112" s="134"/>
      <c r="AM112" s="134"/>
      <c r="AN112" s="136">
        <f>SUM(AG112,AT112)</f>
        <v>0</v>
      </c>
      <c r="AO112" s="134"/>
      <c r="AP112" s="134"/>
      <c r="AQ112" s="137" t="s">
        <v>87</v>
      </c>
      <c r="AR112" s="73"/>
      <c r="AS112" s="138">
        <v>0</v>
      </c>
      <c r="AT112" s="139">
        <f>ROUND(SUM(AV112:AW112),2)</f>
        <v>0</v>
      </c>
      <c r="AU112" s="140">
        <f>'04 - Slaboproud'!P125</f>
        <v>0</v>
      </c>
      <c r="AV112" s="139">
        <f>'04 - Slaboproud'!J35</f>
        <v>0</v>
      </c>
      <c r="AW112" s="139">
        <f>'04 - Slaboproud'!J36</f>
        <v>0</v>
      </c>
      <c r="AX112" s="139">
        <f>'04 - Slaboproud'!J37</f>
        <v>0</v>
      </c>
      <c r="AY112" s="139">
        <f>'04 - Slaboproud'!J38</f>
        <v>0</v>
      </c>
      <c r="AZ112" s="139">
        <f>'04 - Slaboproud'!F35</f>
        <v>0</v>
      </c>
      <c r="BA112" s="139">
        <f>'04 - Slaboproud'!F36</f>
        <v>0</v>
      </c>
      <c r="BB112" s="139">
        <f>'04 - Slaboproud'!F37</f>
        <v>0</v>
      </c>
      <c r="BC112" s="139">
        <f>'04 - Slaboproud'!F38</f>
        <v>0</v>
      </c>
      <c r="BD112" s="141">
        <f>'04 - Slaboproud'!F39</f>
        <v>0</v>
      </c>
      <c r="BE112" s="4"/>
      <c r="BT112" s="142" t="s">
        <v>84</v>
      </c>
      <c r="BV112" s="142" t="s">
        <v>77</v>
      </c>
      <c r="BW112" s="142" t="s">
        <v>118</v>
      </c>
      <c r="BX112" s="142" t="s">
        <v>114</v>
      </c>
      <c r="CL112" s="142" t="s">
        <v>1</v>
      </c>
    </row>
    <row r="113" s="4" customFormat="1" ht="16.5" customHeight="1">
      <c r="A113" s="133" t="s">
        <v>85</v>
      </c>
      <c r="B113" s="71"/>
      <c r="C113" s="134"/>
      <c r="D113" s="134"/>
      <c r="E113" s="135" t="s">
        <v>98</v>
      </c>
      <c r="F113" s="135"/>
      <c r="G113" s="135"/>
      <c r="H113" s="135"/>
      <c r="I113" s="135"/>
      <c r="J113" s="134"/>
      <c r="K113" s="135" t="s">
        <v>105</v>
      </c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6">
        <f>'05 - Vedlejší náklady'!J32</f>
        <v>0</v>
      </c>
      <c r="AH113" s="134"/>
      <c r="AI113" s="134"/>
      <c r="AJ113" s="134"/>
      <c r="AK113" s="134"/>
      <c r="AL113" s="134"/>
      <c r="AM113" s="134"/>
      <c r="AN113" s="136">
        <f>SUM(AG113,AT113)</f>
        <v>0</v>
      </c>
      <c r="AO113" s="134"/>
      <c r="AP113" s="134"/>
      <c r="AQ113" s="137" t="s">
        <v>87</v>
      </c>
      <c r="AR113" s="73"/>
      <c r="AS113" s="143">
        <v>0</v>
      </c>
      <c r="AT113" s="144">
        <f>ROUND(SUM(AV113:AW113),2)</f>
        <v>0</v>
      </c>
      <c r="AU113" s="145">
        <f>'05 - Vedlejší náklady'!P121</f>
        <v>0</v>
      </c>
      <c r="AV113" s="144">
        <f>'05 - Vedlejší náklady'!J35</f>
        <v>0</v>
      </c>
      <c r="AW113" s="144">
        <f>'05 - Vedlejší náklady'!J36</f>
        <v>0</v>
      </c>
      <c r="AX113" s="144">
        <f>'05 - Vedlejší náklady'!J37</f>
        <v>0</v>
      </c>
      <c r="AY113" s="144">
        <f>'05 - Vedlejší náklady'!J38</f>
        <v>0</v>
      </c>
      <c r="AZ113" s="144">
        <f>'05 - Vedlejší náklady'!F35</f>
        <v>0</v>
      </c>
      <c r="BA113" s="144">
        <f>'05 - Vedlejší náklady'!F36</f>
        <v>0</v>
      </c>
      <c r="BB113" s="144">
        <f>'05 - Vedlejší náklady'!F37</f>
        <v>0</v>
      </c>
      <c r="BC113" s="144">
        <f>'05 - Vedlejší náklady'!F38</f>
        <v>0</v>
      </c>
      <c r="BD113" s="146">
        <f>'05 - Vedlejší náklady'!F39</f>
        <v>0</v>
      </c>
      <c r="BE113" s="4"/>
      <c r="BT113" s="142" t="s">
        <v>84</v>
      </c>
      <c r="BV113" s="142" t="s">
        <v>77</v>
      </c>
      <c r="BW113" s="142" t="s">
        <v>119</v>
      </c>
      <c r="BX113" s="142" t="s">
        <v>114</v>
      </c>
      <c r="CL113" s="142" t="s">
        <v>1</v>
      </c>
    </row>
    <row r="114" s="2" customFormat="1" ht="30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5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45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</row>
  </sheetData>
  <sheetProtection sheet="1" formatColumns="0" formatRows="0" objects="1" scenarios="1" spinCount="100000" saltValue="HVFmdYJDQ/fT4VqSuVndZg3fSwvp5qpqBAZeTei/2fdQrgZGvCpHuTv7kNvfMHRMI7JjxVLWi6hhl0i4Q5yZ0Q==" hashValue="SQO9GRuvWNS+ZAhZvthH8nHh2rCcB3Xw5E0fR5QN23EgKJJkq+Aq5oVEZlCmoPA0kyzbNh9jd+H8sZFf36m4fw==" algorithmName="SHA-512" password="CC35"/>
  <mergeCells count="114">
    <mergeCell ref="C92:G92"/>
    <mergeCell ref="D103:H103"/>
    <mergeCell ref="D95:H95"/>
    <mergeCell ref="E98:I98"/>
    <mergeCell ref="E97:I97"/>
    <mergeCell ref="E102:I102"/>
    <mergeCell ref="E104:I104"/>
    <mergeCell ref="E96:I96"/>
    <mergeCell ref="E101:I101"/>
    <mergeCell ref="E100:I100"/>
    <mergeCell ref="E99:I99"/>
    <mergeCell ref="I92:AF92"/>
    <mergeCell ref="J103:AF103"/>
    <mergeCell ref="J95:AF95"/>
    <mergeCell ref="K99:AF99"/>
    <mergeCell ref="K100:AF100"/>
    <mergeCell ref="K97:AF97"/>
    <mergeCell ref="K101:AF101"/>
    <mergeCell ref="K102:AF102"/>
    <mergeCell ref="K104:AF104"/>
    <mergeCell ref="K96:AF96"/>
    <mergeCell ref="K98:AF98"/>
    <mergeCell ref="L85:AJ85"/>
    <mergeCell ref="E105:I105"/>
    <mergeCell ref="K105:AF105"/>
    <mergeCell ref="E106:I106"/>
    <mergeCell ref="K106:AF106"/>
    <mergeCell ref="E107:I107"/>
    <mergeCell ref="K107:AF107"/>
    <mergeCell ref="D108:H108"/>
    <mergeCell ref="J108:AF108"/>
    <mergeCell ref="E109:I109"/>
    <mergeCell ref="K109:AF109"/>
    <mergeCell ref="E110:I110"/>
    <mergeCell ref="K110:AF110"/>
    <mergeCell ref="E111:I111"/>
    <mergeCell ref="K111:AF111"/>
    <mergeCell ref="E112:I112"/>
    <mergeCell ref="K112:AF112"/>
    <mergeCell ref="E113:I113"/>
    <mergeCell ref="K113:AF113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97:AM97"/>
    <mergeCell ref="AG103:AM103"/>
    <mergeCell ref="AG102:AM102"/>
    <mergeCell ref="AG92:AM92"/>
    <mergeCell ref="AG101:AM101"/>
    <mergeCell ref="AG100:AM100"/>
    <mergeCell ref="AG95:AM95"/>
    <mergeCell ref="AG104:AM104"/>
    <mergeCell ref="AG96:AM96"/>
    <mergeCell ref="AG99:AM99"/>
    <mergeCell ref="AG98:AM98"/>
    <mergeCell ref="AM87:AN87"/>
    <mergeCell ref="AM89:AP89"/>
    <mergeCell ref="AM90:AP90"/>
    <mergeCell ref="AN99:AP99"/>
    <mergeCell ref="AN104:AP104"/>
    <mergeCell ref="AN103:AP103"/>
    <mergeCell ref="AN98:AP98"/>
    <mergeCell ref="AN102:AP102"/>
    <mergeCell ref="AN95:AP95"/>
    <mergeCell ref="AN92:AP92"/>
    <mergeCell ref="AN97:AP97"/>
    <mergeCell ref="AN101:AP101"/>
    <mergeCell ref="AN100:AP100"/>
    <mergeCell ref="AN96:AP96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G94:AM94"/>
    <mergeCell ref="AN94:AP94"/>
  </mergeCells>
  <hyperlinks>
    <hyperlink ref="A96" location="'01 - Stavební část'!C2" display="/"/>
    <hyperlink ref="A97" location="'02 - Zdravotně technické ...'!C2" display="/"/>
    <hyperlink ref="A98" location="'03 - Vzduchotechnika'!C2" display="/"/>
    <hyperlink ref="A99" location="'04 - Rozvody plynu, vytápění'!C2" display="/"/>
    <hyperlink ref="A100" location="'05 - Silnoproud'!C2" display="/"/>
    <hyperlink ref="A101" location="'06 - Slaboproud'!C2" display="/"/>
    <hyperlink ref="A102" location="'07 - Vedlejší náklady'!C2" display="/"/>
    <hyperlink ref="A104" location="'01 - Stavební část_01'!C2" display="/"/>
    <hyperlink ref="A105" location="'02 - Zdravotně technické ..._01'!C2" display="/"/>
    <hyperlink ref="A106" location="'03 - Silnoproud'!C2" display="/"/>
    <hyperlink ref="A107" location="'04 - Vedlejší náklady'!C2" display="/"/>
    <hyperlink ref="A109" location="'01 - Stavební část_02'!C2" display="/"/>
    <hyperlink ref="A110" location="'02 - Zdravotně technické ..._02'!C2" display="/"/>
    <hyperlink ref="A111" location="'03 - Silnoproud_01'!C2" display="/"/>
    <hyperlink ref="A112" location="'04 - Slaboproud'!C2" display="/"/>
    <hyperlink ref="A113" location="'05 - Vedlejš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84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15</v>
      </c>
      <c r="L6" s="21"/>
    </row>
    <row r="7" s="1" customFormat="1" ht="26.25" customHeight="1">
      <c r="B7" s="21"/>
      <c r="E7" s="152" t="str">
        <f>'Rekapitulace stavby'!K6</f>
        <v>SPRAVEDLIVÁ TRANSFORMACE - proj.Odb.učebny GASTRO - stavební část - celková rekapitulace</v>
      </c>
      <c r="F7" s="151"/>
      <c r="G7" s="151"/>
      <c r="H7" s="151"/>
      <c r="L7" s="21"/>
    </row>
    <row r="8" s="1" customFormat="1" ht="12" customHeight="1">
      <c r="B8" s="21"/>
      <c r="D8" s="151" t="s">
        <v>121</v>
      </c>
      <c r="L8" s="21"/>
    </row>
    <row r="9" s="2" customFormat="1" ht="16.5" customHeight="1">
      <c r="A9" s="39"/>
      <c r="B9" s="45"/>
      <c r="C9" s="39"/>
      <c r="D9" s="39"/>
      <c r="E9" s="152" t="s">
        <v>122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124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17</v>
      </c>
      <c r="E13" s="39"/>
      <c r="F13" s="142" t="s">
        <v>1</v>
      </c>
      <c r="G13" s="39"/>
      <c r="H13" s="39"/>
      <c r="I13" s="151" t="s">
        <v>18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19</v>
      </c>
      <c r="E14" s="39"/>
      <c r="F14" s="142" t="s">
        <v>20</v>
      </c>
      <c r="G14" s="39"/>
      <c r="H14" s="39"/>
      <c r="I14" s="151" t="s">
        <v>21</v>
      </c>
      <c r="J14" s="154" t="str">
        <f>'Rekapitulace stavby'!AN8</f>
        <v>14. 12. 2023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23</v>
      </c>
      <c r="E16" s="39"/>
      <c r="F16" s="39"/>
      <c r="G16" s="39"/>
      <c r="H16" s="39"/>
      <c r="I16" s="151" t="s">
        <v>24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125</v>
      </c>
      <c r="F17" s="39"/>
      <c r="G17" s="39"/>
      <c r="H17" s="39"/>
      <c r="I17" s="151" t="s">
        <v>26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27</v>
      </c>
      <c r="E19" s="39"/>
      <c r="F19" s="39"/>
      <c r="G19" s="39"/>
      <c r="H19" s="39"/>
      <c r="I19" s="151" t="s">
        <v>24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29</v>
      </c>
      <c r="E22" s="39"/>
      <c r="F22" s="39"/>
      <c r="G22" s="39"/>
      <c r="H22" s="39"/>
      <c r="I22" s="151" t="s">
        <v>24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30</v>
      </c>
      <c r="F23" s="39"/>
      <c r="G23" s="39"/>
      <c r="H23" s="39"/>
      <c r="I23" s="151" t="s">
        <v>26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32</v>
      </c>
      <c r="E25" s="39"/>
      <c r="F25" s="39"/>
      <c r="G25" s="39"/>
      <c r="H25" s="39"/>
      <c r="I25" s="151" t="s">
        <v>24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33</v>
      </c>
      <c r="F26" s="39"/>
      <c r="G26" s="39"/>
      <c r="H26" s="39"/>
      <c r="I26" s="151" t="s">
        <v>26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35</v>
      </c>
      <c r="E32" s="39"/>
      <c r="F32" s="39"/>
      <c r="G32" s="39"/>
      <c r="H32" s="39"/>
      <c r="I32" s="39"/>
      <c r="J32" s="161">
        <f>ROUND(J155,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37</v>
      </c>
      <c r="G34" s="39"/>
      <c r="H34" s="39"/>
      <c r="I34" s="162" t="s">
        <v>36</v>
      </c>
      <c r="J34" s="162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39</v>
      </c>
      <c r="E35" s="151" t="s">
        <v>40</v>
      </c>
      <c r="F35" s="164">
        <f>ROUND((SUM(BE155:BE1451)),  2)</f>
        <v>0</v>
      </c>
      <c r="G35" s="39"/>
      <c r="H35" s="39"/>
      <c r="I35" s="165">
        <v>0.20999999999999999</v>
      </c>
      <c r="J35" s="164">
        <f>ROUND(((SUM(BE155:BE1451))*I35),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41</v>
      </c>
      <c r="F36" s="164">
        <f>ROUND((SUM(BF155:BF1451)),  2)</f>
        <v>0</v>
      </c>
      <c r="G36" s="39"/>
      <c r="H36" s="39"/>
      <c r="I36" s="165">
        <v>0.12</v>
      </c>
      <c r="J36" s="164">
        <f>ROUND(((SUM(BF155:BF1451))*I36),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ROUND((SUM(BG155:BG1451)),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43</v>
      </c>
      <c r="F38" s="164">
        <f>ROUND((SUM(BH155:BH1451)),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44</v>
      </c>
      <c r="F39" s="164">
        <f>ROUND((SUM(BI155:BI1451)),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45</v>
      </c>
      <c r="E41" s="168"/>
      <c r="F41" s="168"/>
      <c r="G41" s="169" t="s">
        <v>46</v>
      </c>
      <c r="H41" s="170" t="s">
        <v>47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SPRAVEDLIVÁ TRANSFORMACE - proj.Odb.učebny GASTRO - stavební část - celková rekapitulace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122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01 - Stavební část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 xml:space="preserve"> </v>
      </c>
      <c r="G91" s="41"/>
      <c r="H91" s="41"/>
      <c r="I91" s="33" t="s">
        <v>21</v>
      </c>
      <c r="J91" s="80" t="str">
        <f>IF(J14="","",J14)</f>
        <v>14. 12. 2023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23</v>
      </c>
      <c r="D93" s="41"/>
      <c r="E93" s="41"/>
      <c r="F93" s="28" t="str">
        <f>E17</f>
        <v>Střední škola stravování a služeb K.Vary</v>
      </c>
      <c r="G93" s="41"/>
      <c r="H93" s="41"/>
      <c r="I93" s="33" t="s">
        <v>29</v>
      </c>
      <c r="J93" s="37" t="str">
        <f>E23</f>
        <v>DPT projekty Ostrov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>Neubauerová Soňa, SK-Projekt Ostrov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127</v>
      </c>
      <c r="D96" s="186"/>
      <c r="E96" s="186"/>
      <c r="F96" s="186"/>
      <c r="G96" s="186"/>
      <c r="H96" s="186"/>
      <c r="I96" s="186"/>
      <c r="J96" s="187" t="s">
        <v>128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129</v>
      </c>
      <c r="D98" s="41"/>
      <c r="E98" s="41"/>
      <c r="F98" s="41"/>
      <c r="G98" s="41"/>
      <c r="H98" s="41"/>
      <c r="I98" s="41"/>
      <c r="J98" s="111">
        <f>J155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130</v>
      </c>
    </row>
    <row r="99" s="9" customFormat="1" ht="24.96" customHeight="1">
      <c r="A99" s="9"/>
      <c r="B99" s="189"/>
      <c r="C99" s="190"/>
      <c r="D99" s="191" t="s">
        <v>131</v>
      </c>
      <c r="E99" s="192"/>
      <c r="F99" s="192"/>
      <c r="G99" s="192"/>
      <c r="H99" s="192"/>
      <c r="I99" s="192"/>
      <c r="J99" s="193">
        <f>J156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132</v>
      </c>
      <c r="E100" s="197"/>
      <c r="F100" s="197"/>
      <c r="G100" s="197"/>
      <c r="H100" s="197"/>
      <c r="I100" s="197"/>
      <c r="J100" s="198">
        <f>J157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133</v>
      </c>
      <c r="E101" s="197"/>
      <c r="F101" s="197"/>
      <c r="G101" s="197"/>
      <c r="H101" s="197"/>
      <c r="I101" s="197"/>
      <c r="J101" s="198">
        <f>J249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134</v>
      </c>
      <c r="E102" s="197"/>
      <c r="F102" s="197"/>
      <c r="G102" s="197"/>
      <c r="H102" s="197"/>
      <c r="I102" s="197"/>
      <c r="J102" s="198">
        <f>J285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135</v>
      </c>
      <c r="E103" s="197"/>
      <c r="F103" s="197"/>
      <c r="G103" s="197"/>
      <c r="H103" s="197"/>
      <c r="I103" s="197"/>
      <c r="J103" s="198">
        <f>J294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136</v>
      </c>
      <c r="E104" s="197"/>
      <c r="F104" s="197"/>
      <c r="G104" s="197"/>
      <c r="H104" s="197"/>
      <c r="I104" s="197"/>
      <c r="J104" s="198">
        <f>J351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137</v>
      </c>
      <c r="E105" s="197"/>
      <c r="F105" s="197"/>
      <c r="G105" s="197"/>
      <c r="H105" s="197"/>
      <c r="I105" s="197"/>
      <c r="J105" s="198">
        <f>J433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138</v>
      </c>
      <c r="E106" s="197"/>
      <c r="F106" s="197"/>
      <c r="G106" s="197"/>
      <c r="H106" s="197"/>
      <c r="I106" s="197"/>
      <c r="J106" s="198">
        <f>J481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139</v>
      </c>
      <c r="E107" s="197"/>
      <c r="F107" s="197"/>
      <c r="G107" s="197"/>
      <c r="H107" s="197"/>
      <c r="I107" s="197"/>
      <c r="J107" s="198">
        <f>J498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140</v>
      </c>
      <c r="E108" s="197"/>
      <c r="F108" s="197"/>
      <c r="G108" s="197"/>
      <c r="H108" s="197"/>
      <c r="I108" s="197"/>
      <c r="J108" s="198">
        <f>J561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141</v>
      </c>
      <c r="E109" s="197"/>
      <c r="F109" s="197"/>
      <c r="G109" s="197"/>
      <c r="H109" s="197"/>
      <c r="I109" s="197"/>
      <c r="J109" s="198">
        <f>J614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142</v>
      </c>
      <c r="E110" s="197"/>
      <c r="F110" s="197"/>
      <c r="G110" s="197"/>
      <c r="H110" s="197"/>
      <c r="I110" s="197"/>
      <c r="J110" s="198">
        <f>J656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143</v>
      </c>
      <c r="E111" s="197"/>
      <c r="F111" s="197"/>
      <c r="G111" s="197"/>
      <c r="H111" s="197"/>
      <c r="I111" s="197"/>
      <c r="J111" s="198">
        <f>J679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4"/>
      <c r="D112" s="196" t="s">
        <v>144</v>
      </c>
      <c r="E112" s="197"/>
      <c r="F112" s="197"/>
      <c r="G112" s="197"/>
      <c r="H112" s="197"/>
      <c r="I112" s="197"/>
      <c r="J112" s="198">
        <f>J681</f>
        <v>0</v>
      </c>
      <c r="K112" s="13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89"/>
      <c r="C113" s="190"/>
      <c r="D113" s="191" t="s">
        <v>145</v>
      </c>
      <c r="E113" s="192"/>
      <c r="F113" s="192"/>
      <c r="G113" s="192"/>
      <c r="H113" s="192"/>
      <c r="I113" s="192"/>
      <c r="J113" s="193">
        <f>J685</f>
        <v>0</v>
      </c>
      <c r="K113" s="190"/>
      <c r="L113" s="194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195"/>
      <c r="C114" s="134"/>
      <c r="D114" s="196" t="s">
        <v>146</v>
      </c>
      <c r="E114" s="197"/>
      <c r="F114" s="197"/>
      <c r="G114" s="197"/>
      <c r="H114" s="197"/>
      <c r="I114" s="197"/>
      <c r="J114" s="198">
        <f>J686</f>
        <v>0</v>
      </c>
      <c r="K114" s="134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5"/>
      <c r="C115" s="134"/>
      <c r="D115" s="196" t="s">
        <v>147</v>
      </c>
      <c r="E115" s="197"/>
      <c r="F115" s="197"/>
      <c r="G115" s="197"/>
      <c r="H115" s="197"/>
      <c r="I115" s="197"/>
      <c r="J115" s="198">
        <f>J706</f>
        <v>0</v>
      </c>
      <c r="K115" s="134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5"/>
      <c r="C116" s="134"/>
      <c r="D116" s="196" t="s">
        <v>148</v>
      </c>
      <c r="E116" s="197"/>
      <c r="F116" s="197"/>
      <c r="G116" s="197"/>
      <c r="H116" s="197"/>
      <c r="I116" s="197"/>
      <c r="J116" s="198">
        <f>J817</f>
        <v>0</v>
      </c>
      <c r="K116" s="134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5"/>
      <c r="C117" s="134"/>
      <c r="D117" s="196" t="s">
        <v>149</v>
      </c>
      <c r="E117" s="197"/>
      <c r="F117" s="197"/>
      <c r="G117" s="197"/>
      <c r="H117" s="197"/>
      <c r="I117" s="197"/>
      <c r="J117" s="198">
        <f>J895</f>
        <v>0</v>
      </c>
      <c r="K117" s="134"/>
      <c r="L117" s="19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5"/>
      <c r="C118" s="134"/>
      <c r="D118" s="196" t="s">
        <v>150</v>
      </c>
      <c r="E118" s="197"/>
      <c r="F118" s="197"/>
      <c r="G118" s="197"/>
      <c r="H118" s="197"/>
      <c r="I118" s="197"/>
      <c r="J118" s="198">
        <f>J904</f>
        <v>0</v>
      </c>
      <c r="K118" s="134"/>
      <c r="L118" s="19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5"/>
      <c r="C119" s="134"/>
      <c r="D119" s="196" t="s">
        <v>151</v>
      </c>
      <c r="E119" s="197"/>
      <c r="F119" s="197"/>
      <c r="G119" s="197"/>
      <c r="H119" s="197"/>
      <c r="I119" s="197"/>
      <c r="J119" s="198">
        <f>J922</f>
        <v>0</v>
      </c>
      <c r="K119" s="134"/>
      <c r="L119" s="19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5"/>
      <c r="C120" s="134"/>
      <c r="D120" s="196" t="s">
        <v>152</v>
      </c>
      <c r="E120" s="197"/>
      <c r="F120" s="197"/>
      <c r="G120" s="197"/>
      <c r="H120" s="197"/>
      <c r="I120" s="197"/>
      <c r="J120" s="198">
        <f>J924</f>
        <v>0</v>
      </c>
      <c r="K120" s="134"/>
      <c r="L120" s="19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5"/>
      <c r="C121" s="134"/>
      <c r="D121" s="196" t="s">
        <v>153</v>
      </c>
      <c r="E121" s="197"/>
      <c r="F121" s="197"/>
      <c r="G121" s="197"/>
      <c r="H121" s="197"/>
      <c r="I121" s="197"/>
      <c r="J121" s="198">
        <f>J950</f>
        <v>0</v>
      </c>
      <c r="K121" s="134"/>
      <c r="L121" s="19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5"/>
      <c r="C122" s="134"/>
      <c r="D122" s="196" t="s">
        <v>154</v>
      </c>
      <c r="E122" s="197"/>
      <c r="F122" s="197"/>
      <c r="G122" s="197"/>
      <c r="H122" s="197"/>
      <c r="I122" s="197"/>
      <c r="J122" s="198">
        <f>J1004</f>
        <v>0</v>
      </c>
      <c r="K122" s="134"/>
      <c r="L122" s="199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5"/>
      <c r="C123" s="134"/>
      <c r="D123" s="196" t="s">
        <v>155</v>
      </c>
      <c r="E123" s="197"/>
      <c r="F123" s="197"/>
      <c r="G123" s="197"/>
      <c r="H123" s="197"/>
      <c r="I123" s="197"/>
      <c r="J123" s="198">
        <f>J1058</f>
        <v>0</v>
      </c>
      <c r="K123" s="134"/>
      <c r="L123" s="199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5"/>
      <c r="C124" s="134"/>
      <c r="D124" s="196" t="s">
        <v>156</v>
      </c>
      <c r="E124" s="197"/>
      <c r="F124" s="197"/>
      <c r="G124" s="197"/>
      <c r="H124" s="197"/>
      <c r="I124" s="197"/>
      <c r="J124" s="198">
        <f>J1066</f>
        <v>0</v>
      </c>
      <c r="K124" s="134"/>
      <c r="L124" s="199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5"/>
      <c r="C125" s="134"/>
      <c r="D125" s="196" t="s">
        <v>157</v>
      </c>
      <c r="E125" s="197"/>
      <c r="F125" s="197"/>
      <c r="G125" s="197"/>
      <c r="H125" s="197"/>
      <c r="I125" s="197"/>
      <c r="J125" s="198">
        <f>J1161</f>
        <v>0</v>
      </c>
      <c r="K125" s="134"/>
      <c r="L125" s="199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5"/>
      <c r="C126" s="134"/>
      <c r="D126" s="196" t="s">
        <v>158</v>
      </c>
      <c r="E126" s="197"/>
      <c r="F126" s="197"/>
      <c r="G126" s="197"/>
      <c r="H126" s="197"/>
      <c r="I126" s="197"/>
      <c r="J126" s="198">
        <f>J1186</f>
        <v>0</v>
      </c>
      <c r="K126" s="134"/>
      <c r="L126" s="199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5"/>
      <c r="C127" s="134"/>
      <c r="D127" s="196" t="s">
        <v>159</v>
      </c>
      <c r="E127" s="197"/>
      <c r="F127" s="197"/>
      <c r="G127" s="197"/>
      <c r="H127" s="197"/>
      <c r="I127" s="197"/>
      <c r="J127" s="198">
        <f>J1207</f>
        <v>0</v>
      </c>
      <c r="K127" s="134"/>
      <c r="L127" s="199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5"/>
      <c r="C128" s="134"/>
      <c r="D128" s="196" t="s">
        <v>160</v>
      </c>
      <c r="E128" s="197"/>
      <c r="F128" s="197"/>
      <c r="G128" s="197"/>
      <c r="H128" s="197"/>
      <c r="I128" s="197"/>
      <c r="J128" s="198">
        <f>J1247</f>
        <v>0</v>
      </c>
      <c r="K128" s="134"/>
      <c r="L128" s="199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5"/>
      <c r="C129" s="134"/>
      <c r="D129" s="196" t="s">
        <v>161</v>
      </c>
      <c r="E129" s="197"/>
      <c r="F129" s="197"/>
      <c r="G129" s="197"/>
      <c r="H129" s="197"/>
      <c r="I129" s="197"/>
      <c r="J129" s="198">
        <f>J1264</f>
        <v>0</v>
      </c>
      <c r="K129" s="134"/>
      <c r="L129" s="199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95"/>
      <c r="C130" s="134"/>
      <c r="D130" s="196" t="s">
        <v>162</v>
      </c>
      <c r="E130" s="197"/>
      <c r="F130" s="197"/>
      <c r="G130" s="197"/>
      <c r="H130" s="197"/>
      <c r="I130" s="197"/>
      <c r="J130" s="198">
        <f>J1278</f>
        <v>0</v>
      </c>
      <c r="K130" s="134"/>
      <c r="L130" s="199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9.92" customHeight="1">
      <c r="A131" s="10"/>
      <c r="B131" s="195"/>
      <c r="C131" s="134"/>
      <c r="D131" s="196" t="s">
        <v>163</v>
      </c>
      <c r="E131" s="197"/>
      <c r="F131" s="197"/>
      <c r="G131" s="197"/>
      <c r="H131" s="197"/>
      <c r="I131" s="197"/>
      <c r="J131" s="198">
        <f>J1282</f>
        <v>0</v>
      </c>
      <c r="K131" s="134"/>
      <c r="L131" s="199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10" customFormat="1" ht="19.92" customHeight="1">
      <c r="A132" s="10"/>
      <c r="B132" s="195"/>
      <c r="C132" s="134"/>
      <c r="D132" s="196" t="s">
        <v>164</v>
      </c>
      <c r="E132" s="197"/>
      <c r="F132" s="197"/>
      <c r="G132" s="197"/>
      <c r="H132" s="197"/>
      <c r="I132" s="197"/>
      <c r="J132" s="198">
        <f>J1304</f>
        <v>0</v>
      </c>
      <c r="K132" s="134"/>
      <c r="L132" s="199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10" customFormat="1" ht="19.92" customHeight="1">
      <c r="A133" s="10"/>
      <c r="B133" s="195"/>
      <c r="C133" s="134"/>
      <c r="D133" s="196" t="s">
        <v>165</v>
      </c>
      <c r="E133" s="197"/>
      <c r="F133" s="197"/>
      <c r="G133" s="197"/>
      <c r="H133" s="197"/>
      <c r="I133" s="197"/>
      <c r="J133" s="198">
        <f>J1406</f>
        <v>0</v>
      </c>
      <c r="K133" s="134"/>
      <c r="L133" s="199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="2" customFormat="1" ht="21.84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67"/>
      <c r="C135" s="68"/>
      <c r="D135" s="68"/>
      <c r="E135" s="68"/>
      <c r="F135" s="68"/>
      <c r="G135" s="68"/>
      <c r="H135" s="68"/>
      <c r="I135" s="68"/>
      <c r="J135" s="68"/>
      <c r="K135" s="68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9" s="2" customFormat="1" ht="6.96" customHeight="1">
      <c r="A139" s="39"/>
      <c r="B139" s="69"/>
      <c r="C139" s="70"/>
      <c r="D139" s="70"/>
      <c r="E139" s="70"/>
      <c r="F139" s="70"/>
      <c r="G139" s="70"/>
      <c r="H139" s="70"/>
      <c r="I139" s="70"/>
      <c r="J139" s="70"/>
      <c r="K139" s="70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24.96" customHeight="1">
      <c r="A140" s="39"/>
      <c r="B140" s="40"/>
      <c r="C140" s="24" t="s">
        <v>166</v>
      </c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6.96" customHeight="1">
      <c r="A141" s="39"/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12" customHeight="1">
      <c r="A142" s="39"/>
      <c r="B142" s="40"/>
      <c r="C142" s="33" t="s">
        <v>15</v>
      </c>
      <c r="D142" s="41"/>
      <c r="E142" s="41"/>
      <c r="F142" s="41"/>
      <c r="G142" s="41"/>
      <c r="H142" s="41"/>
      <c r="I142" s="41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26.25" customHeight="1">
      <c r="A143" s="39"/>
      <c r="B143" s="40"/>
      <c r="C143" s="41"/>
      <c r="D143" s="41"/>
      <c r="E143" s="184" t="str">
        <f>E7</f>
        <v>SPRAVEDLIVÁ TRANSFORMACE - proj.Odb.učebny GASTRO - stavební část - celková rekapitulace</v>
      </c>
      <c r="F143" s="33"/>
      <c r="G143" s="33"/>
      <c r="H143" s="33"/>
      <c r="I143" s="41"/>
      <c r="J143" s="41"/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1" customFormat="1" ht="12" customHeight="1">
      <c r="B144" s="22"/>
      <c r="C144" s="33" t="s">
        <v>121</v>
      </c>
      <c r="D144" s="23"/>
      <c r="E144" s="23"/>
      <c r="F144" s="23"/>
      <c r="G144" s="23"/>
      <c r="H144" s="23"/>
      <c r="I144" s="23"/>
      <c r="J144" s="23"/>
      <c r="K144" s="23"/>
      <c r="L144" s="21"/>
    </row>
    <row r="145" s="2" customFormat="1" ht="16.5" customHeight="1">
      <c r="A145" s="39"/>
      <c r="B145" s="40"/>
      <c r="C145" s="41"/>
      <c r="D145" s="41"/>
      <c r="E145" s="184" t="s">
        <v>122</v>
      </c>
      <c r="F145" s="41"/>
      <c r="G145" s="41"/>
      <c r="H145" s="41"/>
      <c r="I145" s="41"/>
      <c r="J145" s="41"/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12" customHeight="1">
      <c r="A146" s="39"/>
      <c r="B146" s="40"/>
      <c r="C146" s="33" t="s">
        <v>123</v>
      </c>
      <c r="D146" s="41"/>
      <c r="E146" s="41"/>
      <c r="F146" s="41"/>
      <c r="G146" s="41"/>
      <c r="H146" s="41"/>
      <c r="I146" s="41"/>
      <c r="J146" s="41"/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2" customFormat="1" ht="16.5" customHeight="1">
      <c r="A147" s="39"/>
      <c r="B147" s="40"/>
      <c r="C147" s="41"/>
      <c r="D147" s="41"/>
      <c r="E147" s="77" t="str">
        <f>E11</f>
        <v>01 - Stavební část</v>
      </c>
      <c r="F147" s="41"/>
      <c r="G147" s="41"/>
      <c r="H147" s="41"/>
      <c r="I147" s="41"/>
      <c r="J147" s="41"/>
      <c r="K147" s="41"/>
      <c r="L147" s="64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="2" customFormat="1" ht="6.96" customHeight="1">
      <c r="A148" s="39"/>
      <c r="B148" s="40"/>
      <c r="C148" s="41"/>
      <c r="D148" s="41"/>
      <c r="E148" s="41"/>
      <c r="F148" s="41"/>
      <c r="G148" s="41"/>
      <c r="H148" s="41"/>
      <c r="I148" s="41"/>
      <c r="J148" s="41"/>
      <c r="K148" s="41"/>
      <c r="L148" s="64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="2" customFormat="1" ht="12" customHeight="1">
      <c r="A149" s="39"/>
      <c r="B149" s="40"/>
      <c r="C149" s="33" t="s">
        <v>19</v>
      </c>
      <c r="D149" s="41"/>
      <c r="E149" s="41"/>
      <c r="F149" s="28" t="str">
        <f>F14</f>
        <v xml:space="preserve"> </v>
      </c>
      <c r="G149" s="41"/>
      <c r="H149" s="41"/>
      <c r="I149" s="33" t="s">
        <v>21</v>
      </c>
      <c r="J149" s="80" t="str">
        <f>IF(J14="","",J14)</f>
        <v>14. 12. 2023</v>
      </c>
      <c r="K149" s="41"/>
      <c r="L149" s="64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="2" customFormat="1" ht="6.96" customHeight="1">
      <c r="A150" s="39"/>
      <c r="B150" s="40"/>
      <c r="C150" s="41"/>
      <c r="D150" s="41"/>
      <c r="E150" s="41"/>
      <c r="F150" s="41"/>
      <c r="G150" s="41"/>
      <c r="H150" s="41"/>
      <c r="I150" s="41"/>
      <c r="J150" s="41"/>
      <c r="K150" s="41"/>
      <c r="L150" s="64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="2" customFormat="1" ht="15.15" customHeight="1">
      <c r="A151" s="39"/>
      <c r="B151" s="40"/>
      <c r="C151" s="33" t="s">
        <v>23</v>
      </c>
      <c r="D151" s="41"/>
      <c r="E151" s="41"/>
      <c r="F151" s="28" t="str">
        <f>E17</f>
        <v>Střední škola stravování a služeb K.Vary</v>
      </c>
      <c r="G151" s="41"/>
      <c r="H151" s="41"/>
      <c r="I151" s="33" t="s">
        <v>29</v>
      </c>
      <c r="J151" s="37" t="str">
        <f>E23</f>
        <v>DPT projekty Ostrov</v>
      </c>
      <c r="K151" s="41"/>
      <c r="L151" s="64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="2" customFormat="1" ht="25.65" customHeight="1">
      <c r="A152" s="39"/>
      <c r="B152" s="40"/>
      <c r="C152" s="33" t="s">
        <v>27</v>
      </c>
      <c r="D152" s="41"/>
      <c r="E152" s="41"/>
      <c r="F152" s="28" t="str">
        <f>IF(E20="","",E20)</f>
        <v>Vyplň údaj</v>
      </c>
      <c r="G152" s="41"/>
      <c r="H152" s="41"/>
      <c r="I152" s="33" t="s">
        <v>32</v>
      </c>
      <c r="J152" s="37" t="str">
        <f>E26</f>
        <v>Neubauerová Soňa, SK-Projekt Ostrov</v>
      </c>
      <c r="K152" s="41"/>
      <c r="L152" s="64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="2" customFormat="1" ht="10.32" customHeight="1">
      <c r="A153" s="39"/>
      <c r="B153" s="40"/>
      <c r="C153" s="41"/>
      <c r="D153" s="41"/>
      <c r="E153" s="41"/>
      <c r="F153" s="41"/>
      <c r="G153" s="41"/>
      <c r="H153" s="41"/>
      <c r="I153" s="41"/>
      <c r="J153" s="41"/>
      <c r="K153" s="41"/>
      <c r="L153" s="64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="11" customFormat="1" ht="29.28" customHeight="1">
      <c r="A154" s="200"/>
      <c r="B154" s="201"/>
      <c r="C154" s="202" t="s">
        <v>167</v>
      </c>
      <c r="D154" s="203" t="s">
        <v>60</v>
      </c>
      <c r="E154" s="203" t="s">
        <v>56</v>
      </c>
      <c r="F154" s="203" t="s">
        <v>57</v>
      </c>
      <c r="G154" s="203" t="s">
        <v>168</v>
      </c>
      <c r="H154" s="203" t="s">
        <v>169</v>
      </c>
      <c r="I154" s="203" t="s">
        <v>170</v>
      </c>
      <c r="J154" s="204" t="s">
        <v>128</v>
      </c>
      <c r="K154" s="205" t="s">
        <v>171</v>
      </c>
      <c r="L154" s="206"/>
      <c r="M154" s="101" t="s">
        <v>1</v>
      </c>
      <c r="N154" s="102" t="s">
        <v>39</v>
      </c>
      <c r="O154" s="102" t="s">
        <v>172</v>
      </c>
      <c r="P154" s="102" t="s">
        <v>173</v>
      </c>
      <c r="Q154" s="102" t="s">
        <v>174</v>
      </c>
      <c r="R154" s="102" t="s">
        <v>175</v>
      </c>
      <c r="S154" s="102" t="s">
        <v>176</v>
      </c>
      <c r="T154" s="103" t="s">
        <v>177</v>
      </c>
      <c r="U154" s="200"/>
      <c r="V154" s="200"/>
      <c r="W154" s="200"/>
      <c r="X154" s="200"/>
      <c r="Y154" s="200"/>
      <c r="Z154" s="200"/>
      <c r="AA154" s="200"/>
      <c r="AB154" s="200"/>
      <c r="AC154" s="200"/>
      <c r="AD154" s="200"/>
      <c r="AE154" s="200"/>
    </row>
    <row r="155" s="2" customFormat="1" ht="22.8" customHeight="1">
      <c r="A155" s="39"/>
      <c r="B155" s="40"/>
      <c r="C155" s="108" t="s">
        <v>178</v>
      </c>
      <c r="D155" s="41"/>
      <c r="E155" s="41"/>
      <c r="F155" s="41"/>
      <c r="G155" s="41"/>
      <c r="H155" s="41"/>
      <c r="I155" s="41"/>
      <c r="J155" s="207">
        <f>BK155</f>
        <v>0</v>
      </c>
      <c r="K155" s="41"/>
      <c r="L155" s="45"/>
      <c r="M155" s="104"/>
      <c r="N155" s="208"/>
      <c r="O155" s="105"/>
      <c r="P155" s="209">
        <f>P156+P685</f>
        <v>0</v>
      </c>
      <c r="Q155" s="105"/>
      <c r="R155" s="209">
        <f>R156+R685</f>
        <v>278.89509249999998</v>
      </c>
      <c r="S155" s="105"/>
      <c r="T155" s="210">
        <f>T156+T685</f>
        <v>46.148159999999997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74</v>
      </c>
      <c r="AU155" s="18" t="s">
        <v>130</v>
      </c>
      <c r="BK155" s="211">
        <f>BK156+BK685</f>
        <v>0</v>
      </c>
    </row>
    <row r="156" s="12" customFormat="1" ht="25.92" customHeight="1">
      <c r="A156" s="12"/>
      <c r="B156" s="212"/>
      <c r="C156" s="213"/>
      <c r="D156" s="214" t="s">
        <v>74</v>
      </c>
      <c r="E156" s="215" t="s">
        <v>179</v>
      </c>
      <c r="F156" s="215" t="s">
        <v>180</v>
      </c>
      <c r="G156" s="213"/>
      <c r="H156" s="213"/>
      <c r="I156" s="216"/>
      <c r="J156" s="217">
        <f>BK156</f>
        <v>0</v>
      </c>
      <c r="K156" s="213"/>
      <c r="L156" s="218"/>
      <c r="M156" s="219"/>
      <c r="N156" s="220"/>
      <c r="O156" s="220"/>
      <c r="P156" s="221">
        <f>P157+P249+P285+P294+P351+P433+P481+P498+P561+P614+P656+P679+P681</f>
        <v>0</v>
      </c>
      <c r="Q156" s="220"/>
      <c r="R156" s="221">
        <f>R157+R249+R285+R294+R351+R433+R481+R498+R561+R614+R656+R679+R681</f>
        <v>254.41575449999999</v>
      </c>
      <c r="S156" s="220"/>
      <c r="T156" s="222">
        <f>T157+T249+T285+T294+T351+T433+T481+T498+T561+T614+T656+T679+T681</f>
        <v>35.784520000000001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82</v>
      </c>
      <c r="AT156" s="224" t="s">
        <v>74</v>
      </c>
      <c r="AU156" s="224" t="s">
        <v>75</v>
      </c>
      <c r="AY156" s="223" t="s">
        <v>181</v>
      </c>
      <c r="BK156" s="225">
        <f>BK157+BK249+BK285+BK294+BK351+BK433+BK481+BK498+BK561+BK614+BK656+BK679+BK681</f>
        <v>0</v>
      </c>
    </row>
    <row r="157" s="12" customFormat="1" ht="22.8" customHeight="1">
      <c r="A157" s="12"/>
      <c r="B157" s="212"/>
      <c r="C157" s="213"/>
      <c r="D157" s="214" t="s">
        <v>74</v>
      </c>
      <c r="E157" s="226" t="s">
        <v>182</v>
      </c>
      <c r="F157" s="226" t="s">
        <v>183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SUM(P158:P248)</f>
        <v>0</v>
      </c>
      <c r="Q157" s="220"/>
      <c r="R157" s="221">
        <f>SUM(R158:R248)</f>
        <v>88.651767199999995</v>
      </c>
      <c r="S157" s="220"/>
      <c r="T157" s="222">
        <f>SUM(T158:T248)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82</v>
      </c>
      <c r="AT157" s="224" t="s">
        <v>74</v>
      </c>
      <c r="AU157" s="224" t="s">
        <v>82</v>
      </c>
      <c r="AY157" s="223" t="s">
        <v>181</v>
      </c>
      <c r="BK157" s="225">
        <f>SUM(BK158:BK248)</f>
        <v>0</v>
      </c>
    </row>
    <row r="158" s="2" customFormat="1" ht="24.15" customHeight="1">
      <c r="A158" s="39"/>
      <c r="B158" s="40"/>
      <c r="C158" s="228" t="s">
        <v>82</v>
      </c>
      <c r="D158" s="228" t="s">
        <v>184</v>
      </c>
      <c r="E158" s="229" t="s">
        <v>185</v>
      </c>
      <c r="F158" s="230" t="s">
        <v>186</v>
      </c>
      <c r="G158" s="231" t="s">
        <v>187</v>
      </c>
      <c r="H158" s="232">
        <v>1.0700000000000001</v>
      </c>
      <c r="I158" s="233"/>
      <c r="J158" s="232">
        <f>ROUND(I158*H158,2)</f>
        <v>0</v>
      </c>
      <c r="K158" s="234"/>
      <c r="L158" s="45"/>
      <c r="M158" s="235" t="s">
        <v>1</v>
      </c>
      <c r="N158" s="236" t="s">
        <v>40</v>
      </c>
      <c r="O158" s="92"/>
      <c r="P158" s="237">
        <f>O158*H158</f>
        <v>0</v>
      </c>
      <c r="Q158" s="237">
        <v>1.8775</v>
      </c>
      <c r="R158" s="237">
        <f>Q158*H158</f>
        <v>2.0089250000000001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188</v>
      </c>
      <c r="AT158" s="239" t="s">
        <v>184</v>
      </c>
      <c r="AU158" s="239" t="s">
        <v>84</v>
      </c>
      <c r="AY158" s="18" t="s">
        <v>181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82</v>
      </c>
      <c r="BK158" s="240">
        <f>ROUND(I158*H158,2)</f>
        <v>0</v>
      </c>
      <c r="BL158" s="18" t="s">
        <v>188</v>
      </c>
      <c r="BM158" s="239" t="s">
        <v>189</v>
      </c>
    </row>
    <row r="159" s="13" customFormat="1">
      <c r="A159" s="13"/>
      <c r="B159" s="241"/>
      <c r="C159" s="242"/>
      <c r="D159" s="243" t="s">
        <v>190</v>
      </c>
      <c r="E159" s="244" t="s">
        <v>1</v>
      </c>
      <c r="F159" s="245" t="s">
        <v>191</v>
      </c>
      <c r="G159" s="242"/>
      <c r="H159" s="244" t="s">
        <v>1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1" t="s">
        <v>190</v>
      </c>
      <c r="AU159" s="251" t="s">
        <v>84</v>
      </c>
      <c r="AV159" s="13" t="s">
        <v>82</v>
      </c>
      <c r="AW159" s="13" t="s">
        <v>31</v>
      </c>
      <c r="AX159" s="13" t="s">
        <v>75</v>
      </c>
      <c r="AY159" s="251" t="s">
        <v>181</v>
      </c>
    </row>
    <row r="160" s="13" customFormat="1">
      <c r="A160" s="13"/>
      <c r="B160" s="241"/>
      <c r="C160" s="242"/>
      <c r="D160" s="243" t="s">
        <v>190</v>
      </c>
      <c r="E160" s="244" t="s">
        <v>1</v>
      </c>
      <c r="F160" s="245" t="s">
        <v>192</v>
      </c>
      <c r="G160" s="242"/>
      <c r="H160" s="244" t="s">
        <v>1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1" t="s">
        <v>190</v>
      </c>
      <c r="AU160" s="251" t="s">
        <v>84</v>
      </c>
      <c r="AV160" s="13" t="s">
        <v>82</v>
      </c>
      <c r="AW160" s="13" t="s">
        <v>31</v>
      </c>
      <c r="AX160" s="13" t="s">
        <v>75</v>
      </c>
      <c r="AY160" s="251" t="s">
        <v>181</v>
      </c>
    </row>
    <row r="161" s="13" customFormat="1">
      <c r="A161" s="13"/>
      <c r="B161" s="241"/>
      <c r="C161" s="242"/>
      <c r="D161" s="243" t="s">
        <v>190</v>
      </c>
      <c r="E161" s="244" t="s">
        <v>1</v>
      </c>
      <c r="F161" s="245" t="s">
        <v>193</v>
      </c>
      <c r="G161" s="242"/>
      <c r="H161" s="244" t="s">
        <v>1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190</v>
      </c>
      <c r="AU161" s="251" t="s">
        <v>84</v>
      </c>
      <c r="AV161" s="13" t="s">
        <v>82</v>
      </c>
      <c r="AW161" s="13" t="s">
        <v>31</v>
      </c>
      <c r="AX161" s="13" t="s">
        <v>75</v>
      </c>
      <c r="AY161" s="251" t="s">
        <v>181</v>
      </c>
    </row>
    <row r="162" s="14" customFormat="1">
      <c r="A162" s="14"/>
      <c r="B162" s="252"/>
      <c r="C162" s="253"/>
      <c r="D162" s="243" t="s">
        <v>190</v>
      </c>
      <c r="E162" s="254" t="s">
        <v>1</v>
      </c>
      <c r="F162" s="255" t="s">
        <v>194</v>
      </c>
      <c r="G162" s="253"/>
      <c r="H162" s="256">
        <v>1.0700000000000001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2" t="s">
        <v>190</v>
      </c>
      <c r="AU162" s="262" t="s">
        <v>84</v>
      </c>
      <c r="AV162" s="14" t="s">
        <v>84</v>
      </c>
      <c r="AW162" s="14" t="s">
        <v>31</v>
      </c>
      <c r="AX162" s="14" t="s">
        <v>82</v>
      </c>
      <c r="AY162" s="262" t="s">
        <v>181</v>
      </c>
    </row>
    <row r="163" s="2" customFormat="1" ht="24.15" customHeight="1">
      <c r="A163" s="39"/>
      <c r="B163" s="40"/>
      <c r="C163" s="228" t="s">
        <v>84</v>
      </c>
      <c r="D163" s="228" t="s">
        <v>184</v>
      </c>
      <c r="E163" s="229" t="s">
        <v>195</v>
      </c>
      <c r="F163" s="230" t="s">
        <v>196</v>
      </c>
      <c r="G163" s="231" t="s">
        <v>197</v>
      </c>
      <c r="H163" s="232">
        <v>11.59</v>
      </c>
      <c r="I163" s="233"/>
      <c r="J163" s="232">
        <f>ROUND(I163*H163,2)</f>
        <v>0</v>
      </c>
      <c r="K163" s="234"/>
      <c r="L163" s="45"/>
      <c r="M163" s="235" t="s">
        <v>1</v>
      </c>
      <c r="N163" s="236" t="s">
        <v>40</v>
      </c>
      <c r="O163" s="92"/>
      <c r="P163" s="237">
        <f>O163*H163</f>
        <v>0</v>
      </c>
      <c r="Q163" s="237">
        <v>0.39546999999999999</v>
      </c>
      <c r="R163" s="237">
        <f>Q163*H163</f>
        <v>4.5834972999999994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188</v>
      </c>
      <c r="AT163" s="239" t="s">
        <v>184</v>
      </c>
      <c r="AU163" s="239" t="s">
        <v>84</v>
      </c>
      <c r="AY163" s="18" t="s">
        <v>181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82</v>
      </c>
      <c r="BK163" s="240">
        <f>ROUND(I163*H163,2)</f>
        <v>0</v>
      </c>
      <c r="BL163" s="18" t="s">
        <v>188</v>
      </c>
      <c r="BM163" s="239" t="s">
        <v>198</v>
      </c>
    </row>
    <row r="164" s="2" customFormat="1">
      <c r="A164" s="39"/>
      <c r="B164" s="40"/>
      <c r="C164" s="41"/>
      <c r="D164" s="243" t="s">
        <v>199</v>
      </c>
      <c r="E164" s="41"/>
      <c r="F164" s="263" t="s">
        <v>200</v>
      </c>
      <c r="G164" s="41"/>
      <c r="H164" s="41"/>
      <c r="I164" s="264"/>
      <c r="J164" s="41"/>
      <c r="K164" s="41"/>
      <c r="L164" s="45"/>
      <c r="M164" s="265"/>
      <c r="N164" s="266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199</v>
      </c>
      <c r="AU164" s="18" t="s">
        <v>84</v>
      </c>
    </row>
    <row r="165" s="13" customFormat="1">
      <c r="A165" s="13"/>
      <c r="B165" s="241"/>
      <c r="C165" s="242"/>
      <c r="D165" s="243" t="s">
        <v>190</v>
      </c>
      <c r="E165" s="244" t="s">
        <v>1</v>
      </c>
      <c r="F165" s="245" t="s">
        <v>201</v>
      </c>
      <c r="G165" s="242"/>
      <c r="H165" s="244" t="s">
        <v>1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1" t="s">
        <v>190</v>
      </c>
      <c r="AU165" s="251" t="s">
        <v>84</v>
      </c>
      <c r="AV165" s="13" t="s">
        <v>82</v>
      </c>
      <c r="AW165" s="13" t="s">
        <v>31</v>
      </c>
      <c r="AX165" s="13" t="s">
        <v>75</v>
      </c>
      <c r="AY165" s="251" t="s">
        <v>181</v>
      </c>
    </row>
    <row r="166" s="14" customFormat="1">
      <c r="A166" s="14"/>
      <c r="B166" s="252"/>
      <c r="C166" s="253"/>
      <c r="D166" s="243" t="s">
        <v>190</v>
      </c>
      <c r="E166" s="254" t="s">
        <v>1</v>
      </c>
      <c r="F166" s="255" t="s">
        <v>202</v>
      </c>
      <c r="G166" s="253"/>
      <c r="H166" s="256">
        <v>11.59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2" t="s">
        <v>190</v>
      </c>
      <c r="AU166" s="262" t="s">
        <v>84</v>
      </c>
      <c r="AV166" s="14" t="s">
        <v>84</v>
      </c>
      <c r="AW166" s="14" t="s">
        <v>31</v>
      </c>
      <c r="AX166" s="14" t="s">
        <v>82</v>
      </c>
      <c r="AY166" s="262" t="s">
        <v>181</v>
      </c>
    </row>
    <row r="167" s="2" customFormat="1" ht="24.15" customHeight="1">
      <c r="A167" s="39"/>
      <c r="B167" s="40"/>
      <c r="C167" s="228" t="s">
        <v>182</v>
      </c>
      <c r="D167" s="228" t="s">
        <v>184</v>
      </c>
      <c r="E167" s="229" t="s">
        <v>203</v>
      </c>
      <c r="F167" s="230" t="s">
        <v>204</v>
      </c>
      <c r="G167" s="231" t="s">
        <v>197</v>
      </c>
      <c r="H167" s="232">
        <v>17.399999999999999</v>
      </c>
      <c r="I167" s="233"/>
      <c r="J167" s="232">
        <f>ROUND(I167*H167,2)</f>
        <v>0</v>
      </c>
      <c r="K167" s="234"/>
      <c r="L167" s="45"/>
      <c r="M167" s="235" t="s">
        <v>1</v>
      </c>
      <c r="N167" s="236" t="s">
        <v>40</v>
      </c>
      <c r="O167" s="92"/>
      <c r="P167" s="237">
        <f>O167*H167</f>
        <v>0</v>
      </c>
      <c r="Q167" s="237">
        <v>0.45539000000000002</v>
      </c>
      <c r="R167" s="237">
        <f>Q167*H167</f>
        <v>7.9237859999999998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188</v>
      </c>
      <c r="AT167" s="239" t="s">
        <v>184</v>
      </c>
      <c r="AU167" s="239" t="s">
        <v>84</v>
      </c>
      <c r="AY167" s="18" t="s">
        <v>181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82</v>
      </c>
      <c r="BK167" s="240">
        <f>ROUND(I167*H167,2)</f>
        <v>0</v>
      </c>
      <c r="BL167" s="18" t="s">
        <v>188</v>
      </c>
      <c r="BM167" s="239" t="s">
        <v>205</v>
      </c>
    </row>
    <row r="168" s="2" customFormat="1">
      <c r="A168" s="39"/>
      <c r="B168" s="40"/>
      <c r="C168" s="41"/>
      <c r="D168" s="243" t="s">
        <v>199</v>
      </c>
      <c r="E168" s="41"/>
      <c r="F168" s="263" t="s">
        <v>200</v>
      </c>
      <c r="G168" s="41"/>
      <c r="H168" s="41"/>
      <c r="I168" s="264"/>
      <c r="J168" s="41"/>
      <c r="K168" s="41"/>
      <c r="L168" s="45"/>
      <c r="M168" s="265"/>
      <c r="N168" s="266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199</v>
      </c>
      <c r="AU168" s="18" t="s">
        <v>84</v>
      </c>
    </row>
    <row r="169" s="13" customFormat="1">
      <c r="A169" s="13"/>
      <c r="B169" s="241"/>
      <c r="C169" s="242"/>
      <c r="D169" s="243" t="s">
        <v>190</v>
      </c>
      <c r="E169" s="244" t="s">
        <v>1</v>
      </c>
      <c r="F169" s="245" t="s">
        <v>201</v>
      </c>
      <c r="G169" s="242"/>
      <c r="H169" s="244" t="s">
        <v>1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1" t="s">
        <v>190</v>
      </c>
      <c r="AU169" s="251" t="s">
        <v>84</v>
      </c>
      <c r="AV169" s="13" t="s">
        <v>82</v>
      </c>
      <c r="AW169" s="13" t="s">
        <v>31</v>
      </c>
      <c r="AX169" s="13" t="s">
        <v>75</v>
      </c>
      <c r="AY169" s="251" t="s">
        <v>181</v>
      </c>
    </row>
    <row r="170" s="14" customFormat="1">
      <c r="A170" s="14"/>
      <c r="B170" s="252"/>
      <c r="C170" s="253"/>
      <c r="D170" s="243" t="s">
        <v>190</v>
      </c>
      <c r="E170" s="254" t="s">
        <v>1</v>
      </c>
      <c r="F170" s="255" t="s">
        <v>206</v>
      </c>
      <c r="G170" s="253"/>
      <c r="H170" s="256">
        <v>20.699999999999999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2" t="s">
        <v>190</v>
      </c>
      <c r="AU170" s="262" t="s">
        <v>84</v>
      </c>
      <c r="AV170" s="14" t="s">
        <v>84</v>
      </c>
      <c r="AW170" s="14" t="s">
        <v>31</v>
      </c>
      <c r="AX170" s="14" t="s">
        <v>75</v>
      </c>
      <c r="AY170" s="262" t="s">
        <v>181</v>
      </c>
    </row>
    <row r="171" s="14" customFormat="1">
      <c r="A171" s="14"/>
      <c r="B171" s="252"/>
      <c r="C171" s="253"/>
      <c r="D171" s="243" t="s">
        <v>190</v>
      </c>
      <c r="E171" s="254" t="s">
        <v>1</v>
      </c>
      <c r="F171" s="255" t="s">
        <v>207</v>
      </c>
      <c r="G171" s="253"/>
      <c r="H171" s="256">
        <v>-3.2999999999999998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2" t="s">
        <v>190</v>
      </c>
      <c r="AU171" s="262" t="s">
        <v>84</v>
      </c>
      <c r="AV171" s="14" t="s">
        <v>84</v>
      </c>
      <c r="AW171" s="14" t="s">
        <v>31</v>
      </c>
      <c r="AX171" s="14" t="s">
        <v>75</v>
      </c>
      <c r="AY171" s="262" t="s">
        <v>181</v>
      </c>
    </row>
    <row r="172" s="15" customFormat="1">
      <c r="A172" s="15"/>
      <c r="B172" s="267"/>
      <c r="C172" s="268"/>
      <c r="D172" s="243" t="s">
        <v>190</v>
      </c>
      <c r="E172" s="269" t="s">
        <v>1</v>
      </c>
      <c r="F172" s="270" t="s">
        <v>208</v>
      </c>
      <c r="G172" s="268"/>
      <c r="H172" s="271">
        <v>17.399999999999999</v>
      </c>
      <c r="I172" s="272"/>
      <c r="J172" s="268"/>
      <c r="K172" s="268"/>
      <c r="L172" s="273"/>
      <c r="M172" s="274"/>
      <c r="N172" s="275"/>
      <c r="O172" s="275"/>
      <c r="P172" s="275"/>
      <c r="Q172" s="275"/>
      <c r="R172" s="275"/>
      <c r="S172" s="275"/>
      <c r="T172" s="27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7" t="s">
        <v>190</v>
      </c>
      <c r="AU172" s="277" t="s">
        <v>84</v>
      </c>
      <c r="AV172" s="15" t="s">
        <v>188</v>
      </c>
      <c r="AW172" s="15" t="s">
        <v>31</v>
      </c>
      <c r="AX172" s="15" t="s">
        <v>82</v>
      </c>
      <c r="AY172" s="277" t="s">
        <v>181</v>
      </c>
    </row>
    <row r="173" s="2" customFormat="1" ht="33" customHeight="1">
      <c r="A173" s="39"/>
      <c r="B173" s="40"/>
      <c r="C173" s="228" t="s">
        <v>188</v>
      </c>
      <c r="D173" s="228" t="s">
        <v>184</v>
      </c>
      <c r="E173" s="229" t="s">
        <v>209</v>
      </c>
      <c r="F173" s="230" t="s">
        <v>210</v>
      </c>
      <c r="G173" s="231" t="s">
        <v>197</v>
      </c>
      <c r="H173" s="232">
        <v>26.629999999999999</v>
      </c>
      <c r="I173" s="233"/>
      <c r="J173" s="232">
        <f>ROUND(I173*H173,2)</f>
        <v>0</v>
      </c>
      <c r="K173" s="234"/>
      <c r="L173" s="45"/>
      <c r="M173" s="235" t="s">
        <v>1</v>
      </c>
      <c r="N173" s="236" t="s">
        <v>40</v>
      </c>
      <c r="O173" s="92"/>
      <c r="P173" s="237">
        <f>O173*H173</f>
        <v>0</v>
      </c>
      <c r="Q173" s="237">
        <v>0.17111999999999999</v>
      </c>
      <c r="R173" s="237">
        <f>Q173*H173</f>
        <v>4.5569255999999996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188</v>
      </c>
      <c r="AT173" s="239" t="s">
        <v>184</v>
      </c>
      <c r="AU173" s="239" t="s">
        <v>84</v>
      </c>
      <c r="AY173" s="18" t="s">
        <v>181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82</v>
      </c>
      <c r="BK173" s="240">
        <f>ROUND(I173*H173,2)</f>
        <v>0</v>
      </c>
      <c r="BL173" s="18" t="s">
        <v>188</v>
      </c>
      <c r="BM173" s="239" t="s">
        <v>211</v>
      </c>
    </row>
    <row r="174" s="13" customFormat="1">
      <c r="A174" s="13"/>
      <c r="B174" s="241"/>
      <c r="C174" s="242"/>
      <c r="D174" s="243" t="s">
        <v>190</v>
      </c>
      <c r="E174" s="244" t="s">
        <v>1</v>
      </c>
      <c r="F174" s="245" t="s">
        <v>191</v>
      </c>
      <c r="G174" s="242"/>
      <c r="H174" s="244" t="s">
        <v>1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1" t="s">
        <v>190</v>
      </c>
      <c r="AU174" s="251" t="s">
        <v>84</v>
      </c>
      <c r="AV174" s="13" t="s">
        <v>82</v>
      </c>
      <c r="AW174" s="13" t="s">
        <v>31</v>
      </c>
      <c r="AX174" s="13" t="s">
        <v>75</v>
      </c>
      <c r="AY174" s="251" t="s">
        <v>181</v>
      </c>
    </row>
    <row r="175" s="14" customFormat="1">
      <c r="A175" s="14"/>
      <c r="B175" s="252"/>
      <c r="C175" s="253"/>
      <c r="D175" s="243" t="s">
        <v>190</v>
      </c>
      <c r="E175" s="254" t="s">
        <v>1</v>
      </c>
      <c r="F175" s="255" t="s">
        <v>212</v>
      </c>
      <c r="G175" s="253"/>
      <c r="H175" s="256">
        <v>26.629999999999999</v>
      </c>
      <c r="I175" s="257"/>
      <c r="J175" s="253"/>
      <c r="K175" s="253"/>
      <c r="L175" s="258"/>
      <c r="M175" s="259"/>
      <c r="N175" s="260"/>
      <c r="O175" s="260"/>
      <c r="P175" s="260"/>
      <c r="Q175" s="260"/>
      <c r="R175" s="260"/>
      <c r="S175" s="260"/>
      <c r="T175" s="26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2" t="s">
        <v>190</v>
      </c>
      <c r="AU175" s="262" t="s">
        <v>84</v>
      </c>
      <c r="AV175" s="14" t="s">
        <v>84</v>
      </c>
      <c r="AW175" s="14" t="s">
        <v>31</v>
      </c>
      <c r="AX175" s="14" t="s">
        <v>82</v>
      </c>
      <c r="AY175" s="262" t="s">
        <v>181</v>
      </c>
    </row>
    <row r="176" s="2" customFormat="1" ht="16.5" customHeight="1">
      <c r="A176" s="39"/>
      <c r="B176" s="40"/>
      <c r="C176" s="228" t="s">
        <v>213</v>
      </c>
      <c r="D176" s="228" t="s">
        <v>184</v>
      </c>
      <c r="E176" s="229" t="s">
        <v>214</v>
      </c>
      <c r="F176" s="230" t="s">
        <v>215</v>
      </c>
      <c r="G176" s="231" t="s">
        <v>187</v>
      </c>
      <c r="H176" s="232">
        <v>23.600000000000001</v>
      </c>
      <c r="I176" s="233"/>
      <c r="J176" s="232">
        <f>ROUND(I176*H176,2)</f>
        <v>0</v>
      </c>
      <c r="K176" s="234"/>
      <c r="L176" s="45"/>
      <c r="M176" s="235" t="s">
        <v>1</v>
      </c>
      <c r="N176" s="236" t="s">
        <v>40</v>
      </c>
      <c r="O176" s="92"/>
      <c r="P176" s="237">
        <f>O176*H176</f>
        <v>0</v>
      </c>
      <c r="Q176" s="237">
        <v>2.5018699999999998</v>
      </c>
      <c r="R176" s="237">
        <f>Q176*H176</f>
        <v>59.044131999999998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188</v>
      </c>
      <c r="AT176" s="239" t="s">
        <v>184</v>
      </c>
      <c r="AU176" s="239" t="s">
        <v>84</v>
      </c>
      <c r="AY176" s="18" t="s">
        <v>181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82</v>
      </c>
      <c r="BK176" s="240">
        <f>ROUND(I176*H176,2)</f>
        <v>0</v>
      </c>
      <c r="BL176" s="18" t="s">
        <v>188</v>
      </c>
      <c r="BM176" s="239" t="s">
        <v>216</v>
      </c>
    </row>
    <row r="177" s="14" customFormat="1">
      <c r="A177" s="14"/>
      <c r="B177" s="252"/>
      <c r="C177" s="253"/>
      <c r="D177" s="243" t="s">
        <v>190</v>
      </c>
      <c r="E177" s="254" t="s">
        <v>1</v>
      </c>
      <c r="F177" s="255" t="s">
        <v>217</v>
      </c>
      <c r="G177" s="253"/>
      <c r="H177" s="256">
        <v>9.75</v>
      </c>
      <c r="I177" s="257"/>
      <c r="J177" s="253"/>
      <c r="K177" s="253"/>
      <c r="L177" s="258"/>
      <c r="M177" s="259"/>
      <c r="N177" s="260"/>
      <c r="O177" s="260"/>
      <c r="P177" s="260"/>
      <c r="Q177" s="260"/>
      <c r="R177" s="260"/>
      <c r="S177" s="260"/>
      <c r="T177" s="26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2" t="s">
        <v>190</v>
      </c>
      <c r="AU177" s="262" t="s">
        <v>84</v>
      </c>
      <c r="AV177" s="14" t="s">
        <v>84</v>
      </c>
      <c r="AW177" s="14" t="s">
        <v>31</v>
      </c>
      <c r="AX177" s="14" t="s">
        <v>75</v>
      </c>
      <c r="AY177" s="262" t="s">
        <v>181</v>
      </c>
    </row>
    <row r="178" s="14" customFormat="1">
      <c r="A178" s="14"/>
      <c r="B178" s="252"/>
      <c r="C178" s="253"/>
      <c r="D178" s="243" t="s">
        <v>190</v>
      </c>
      <c r="E178" s="254" t="s">
        <v>1</v>
      </c>
      <c r="F178" s="255" t="s">
        <v>218</v>
      </c>
      <c r="G178" s="253"/>
      <c r="H178" s="256">
        <v>-8.3499999999999996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2" t="s">
        <v>190</v>
      </c>
      <c r="AU178" s="262" t="s">
        <v>84</v>
      </c>
      <c r="AV178" s="14" t="s">
        <v>84</v>
      </c>
      <c r="AW178" s="14" t="s">
        <v>31</v>
      </c>
      <c r="AX178" s="14" t="s">
        <v>75</v>
      </c>
      <c r="AY178" s="262" t="s">
        <v>181</v>
      </c>
    </row>
    <row r="179" s="14" customFormat="1">
      <c r="A179" s="14"/>
      <c r="B179" s="252"/>
      <c r="C179" s="253"/>
      <c r="D179" s="243" t="s">
        <v>190</v>
      </c>
      <c r="E179" s="254" t="s">
        <v>1</v>
      </c>
      <c r="F179" s="255" t="s">
        <v>219</v>
      </c>
      <c r="G179" s="253"/>
      <c r="H179" s="256">
        <v>16.190000000000001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2" t="s">
        <v>190</v>
      </c>
      <c r="AU179" s="262" t="s">
        <v>84</v>
      </c>
      <c r="AV179" s="14" t="s">
        <v>84</v>
      </c>
      <c r="AW179" s="14" t="s">
        <v>31</v>
      </c>
      <c r="AX179" s="14" t="s">
        <v>75</v>
      </c>
      <c r="AY179" s="262" t="s">
        <v>181</v>
      </c>
    </row>
    <row r="180" s="14" customFormat="1">
      <c r="A180" s="14"/>
      <c r="B180" s="252"/>
      <c r="C180" s="253"/>
      <c r="D180" s="243" t="s">
        <v>190</v>
      </c>
      <c r="E180" s="254" t="s">
        <v>1</v>
      </c>
      <c r="F180" s="255" t="s">
        <v>220</v>
      </c>
      <c r="G180" s="253"/>
      <c r="H180" s="256">
        <v>3.1499999999999999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2" t="s">
        <v>190</v>
      </c>
      <c r="AU180" s="262" t="s">
        <v>84</v>
      </c>
      <c r="AV180" s="14" t="s">
        <v>84</v>
      </c>
      <c r="AW180" s="14" t="s">
        <v>31</v>
      </c>
      <c r="AX180" s="14" t="s">
        <v>75</v>
      </c>
      <c r="AY180" s="262" t="s">
        <v>181</v>
      </c>
    </row>
    <row r="181" s="14" customFormat="1">
      <c r="A181" s="14"/>
      <c r="B181" s="252"/>
      <c r="C181" s="253"/>
      <c r="D181" s="243" t="s">
        <v>190</v>
      </c>
      <c r="E181" s="254" t="s">
        <v>1</v>
      </c>
      <c r="F181" s="255" t="s">
        <v>221</v>
      </c>
      <c r="G181" s="253"/>
      <c r="H181" s="256">
        <v>-1.1000000000000001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2" t="s">
        <v>190</v>
      </c>
      <c r="AU181" s="262" t="s">
        <v>84</v>
      </c>
      <c r="AV181" s="14" t="s">
        <v>84</v>
      </c>
      <c r="AW181" s="14" t="s">
        <v>31</v>
      </c>
      <c r="AX181" s="14" t="s">
        <v>75</v>
      </c>
      <c r="AY181" s="262" t="s">
        <v>181</v>
      </c>
    </row>
    <row r="182" s="16" customFormat="1">
      <c r="A182" s="16"/>
      <c r="B182" s="278"/>
      <c r="C182" s="279"/>
      <c r="D182" s="243" t="s">
        <v>190</v>
      </c>
      <c r="E182" s="280" t="s">
        <v>1</v>
      </c>
      <c r="F182" s="281" t="s">
        <v>222</v>
      </c>
      <c r="G182" s="279"/>
      <c r="H182" s="282">
        <v>19.640000000000001</v>
      </c>
      <c r="I182" s="283"/>
      <c r="J182" s="279"/>
      <c r="K182" s="279"/>
      <c r="L182" s="284"/>
      <c r="M182" s="285"/>
      <c r="N182" s="286"/>
      <c r="O182" s="286"/>
      <c r="P182" s="286"/>
      <c r="Q182" s="286"/>
      <c r="R182" s="286"/>
      <c r="S182" s="286"/>
      <c r="T182" s="287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88" t="s">
        <v>190</v>
      </c>
      <c r="AU182" s="288" t="s">
        <v>84</v>
      </c>
      <c r="AV182" s="16" t="s">
        <v>182</v>
      </c>
      <c r="AW182" s="16" t="s">
        <v>31</v>
      </c>
      <c r="AX182" s="16" t="s">
        <v>75</v>
      </c>
      <c r="AY182" s="288" t="s">
        <v>181</v>
      </c>
    </row>
    <row r="183" s="14" customFormat="1">
      <c r="A183" s="14"/>
      <c r="B183" s="252"/>
      <c r="C183" s="253"/>
      <c r="D183" s="243" t="s">
        <v>190</v>
      </c>
      <c r="E183" s="254" t="s">
        <v>1</v>
      </c>
      <c r="F183" s="255" t="s">
        <v>223</v>
      </c>
      <c r="G183" s="253"/>
      <c r="H183" s="256">
        <v>3.96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2" t="s">
        <v>190</v>
      </c>
      <c r="AU183" s="262" t="s">
        <v>84</v>
      </c>
      <c r="AV183" s="14" t="s">
        <v>84</v>
      </c>
      <c r="AW183" s="14" t="s">
        <v>31</v>
      </c>
      <c r="AX183" s="14" t="s">
        <v>75</v>
      </c>
      <c r="AY183" s="262" t="s">
        <v>181</v>
      </c>
    </row>
    <row r="184" s="15" customFormat="1">
      <c r="A184" s="15"/>
      <c r="B184" s="267"/>
      <c r="C184" s="268"/>
      <c r="D184" s="243" t="s">
        <v>190</v>
      </c>
      <c r="E184" s="269" t="s">
        <v>1</v>
      </c>
      <c r="F184" s="270" t="s">
        <v>208</v>
      </c>
      <c r="G184" s="268"/>
      <c r="H184" s="271">
        <v>23.600000000000001</v>
      </c>
      <c r="I184" s="272"/>
      <c r="J184" s="268"/>
      <c r="K184" s="268"/>
      <c r="L184" s="273"/>
      <c r="M184" s="274"/>
      <c r="N184" s="275"/>
      <c r="O184" s="275"/>
      <c r="P184" s="275"/>
      <c r="Q184" s="275"/>
      <c r="R184" s="275"/>
      <c r="S184" s="275"/>
      <c r="T184" s="27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7" t="s">
        <v>190</v>
      </c>
      <c r="AU184" s="277" t="s">
        <v>84</v>
      </c>
      <c r="AV184" s="15" t="s">
        <v>188</v>
      </c>
      <c r="AW184" s="15" t="s">
        <v>31</v>
      </c>
      <c r="AX184" s="15" t="s">
        <v>82</v>
      </c>
      <c r="AY184" s="277" t="s">
        <v>181</v>
      </c>
    </row>
    <row r="185" s="2" customFormat="1" ht="24.15" customHeight="1">
      <c r="A185" s="39"/>
      <c r="B185" s="40"/>
      <c r="C185" s="228" t="s">
        <v>224</v>
      </c>
      <c r="D185" s="228" t="s">
        <v>184</v>
      </c>
      <c r="E185" s="229" t="s">
        <v>225</v>
      </c>
      <c r="F185" s="230" t="s">
        <v>226</v>
      </c>
      <c r="G185" s="231" t="s">
        <v>197</v>
      </c>
      <c r="H185" s="232">
        <v>187</v>
      </c>
      <c r="I185" s="233"/>
      <c r="J185" s="232">
        <f>ROUND(I185*H185,2)</f>
        <v>0</v>
      </c>
      <c r="K185" s="234"/>
      <c r="L185" s="45"/>
      <c r="M185" s="235" t="s">
        <v>1</v>
      </c>
      <c r="N185" s="236" t="s">
        <v>40</v>
      </c>
      <c r="O185" s="92"/>
      <c r="P185" s="237">
        <f>O185*H185</f>
        <v>0</v>
      </c>
      <c r="Q185" s="237">
        <v>0.0027499999999999998</v>
      </c>
      <c r="R185" s="237">
        <f>Q185*H185</f>
        <v>0.51424999999999998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188</v>
      </c>
      <c r="AT185" s="239" t="s">
        <v>184</v>
      </c>
      <c r="AU185" s="239" t="s">
        <v>84</v>
      </c>
      <c r="AY185" s="18" t="s">
        <v>181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82</v>
      </c>
      <c r="BK185" s="240">
        <f>ROUND(I185*H185,2)</f>
        <v>0</v>
      </c>
      <c r="BL185" s="18" t="s">
        <v>188</v>
      </c>
      <c r="BM185" s="239" t="s">
        <v>227</v>
      </c>
    </row>
    <row r="186" s="14" customFormat="1">
      <c r="A186" s="14"/>
      <c r="B186" s="252"/>
      <c r="C186" s="253"/>
      <c r="D186" s="243" t="s">
        <v>190</v>
      </c>
      <c r="E186" s="254" t="s">
        <v>1</v>
      </c>
      <c r="F186" s="255" t="s">
        <v>228</v>
      </c>
      <c r="G186" s="253"/>
      <c r="H186" s="256">
        <v>65.010000000000005</v>
      </c>
      <c r="I186" s="257"/>
      <c r="J186" s="253"/>
      <c r="K186" s="253"/>
      <c r="L186" s="258"/>
      <c r="M186" s="259"/>
      <c r="N186" s="260"/>
      <c r="O186" s="260"/>
      <c r="P186" s="260"/>
      <c r="Q186" s="260"/>
      <c r="R186" s="260"/>
      <c r="S186" s="260"/>
      <c r="T186" s="26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2" t="s">
        <v>190</v>
      </c>
      <c r="AU186" s="262" t="s">
        <v>84</v>
      </c>
      <c r="AV186" s="14" t="s">
        <v>84</v>
      </c>
      <c r="AW186" s="14" t="s">
        <v>31</v>
      </c>
      <c r="AX186" s="14" t="s">
        <v>75</v>
      </c>
      <c r="AY186" s="262" t="s">
        <v>181</v>
      </c>
    </row>
    <row r="187" s="14" customFormat="1">
      <c r="A187" s="14"/>
      <c r="B187" s="252"/>
      <c r="C187" s="253"/>
      <c r="D187" s="243" t="s">
        <v>190</v>
      </c>
      <c r="E187" s="254" t="s">
        <v>1</v>
      </c>
      <c r="F187" s="255" t="s">
        <v>229</v>
      </c>
      <c r="G187" s="253"/>
      <c r="H187" s="256">
        <v>-55.68</v>
      </c>
      <c r="I187" s="257"/>
      <c r="J187" s="253"/>
      <c r="K187" s="253"/>
      <c r="L187" s="258"/>
      <c r="M187" s="259"/>
      <c r="N187" s="260"/>
      <c r="O187" s="260"/>
      <c r="P187" s="260"/>
      <c r="Q187" s="260"/>
      <c r="R187" s="260"/>
      <c r="S187" s="260"/>
      <c r="T187" s="26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2" t="s">
        <v>190</v>
      </c>
      <c r="AU187" s="262" t="s">
        <v>84</v>
      </c>
      <c r="AV187" s="14" t="s">
        <v>84</v>
      </c>
      <c r="AW187" s="14" t="s">
        <v>31</v>
      </c>
      <c r="AX187" s="14" t="s">
        <v>75</v>
      </c>
      <c r="AY187" s="262" t="s">
        <v>181</v>
      </c>
    </row>
    <row r="188" s="14" customFormat="1">
      <c r="A188" s="14"/>
      <c r="B188" s="252"/>
      <c r="C188" s="253"/>
      <c r="D188" s="243" t="s">
        <v>190</v>
      </c>
      <c r="E188" s="254" t="s">
        <v>1</v>
      </c>
      <c r="F188" s="255" t="s">
        <v>230</v>
      </c>
      <c r="G188" s="253"/>
      <c r="H188" s="256">
        <v>2.9399999999999999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2" t="s">
        <v>190</v>
      </c>
      <c r="AU188" s="262" t="s">
        <v>84</v>
      </c>
      <c r="AV188" s="14" t="s">
        <v>84</v>
      </c>
      <c r="AW188" s="14" t="s">
        <v>31</v>
      </c>
      <c r="AX188" s="14" t="s">
        <v>75</v>
      </c>
      <c r="AY188" s="262" t="s">
        <v>181</v>
      </c>
    </row>
    <row r="189" s="14" customFormat="1">
      <c r="A189" s="14"/>
      <c r="B189" s="252"/>
      <c r="C189" s="253"/>
      <c r="D189" s="243" t="s">
        <v>190</v>
      </c>
      <c r="E189" s="254" t="s">
        <v>1</v>
      </c>
      <c r="F189" s="255" t="s">
        <v>231</v>
      </c>
      <c r="G189" s="253"/>
      <c r="H189" s="256">
        <v>129.5</v>
      </c>
      <c r="I189" s="257"/>
      <c r="J189" s="253"/>
      <c r="K189" s="253"/>
      <c r="L189" s="258"/>
      <c r="M189" s="259"/>
      <c r="N189" s="260"/>
      <c r="O189" s="260"/>
      <c r="P189" s="260"/>
      <c r="Q189" s="260"/>
      <c r="R189" s="260"/>
      <c r="S189" s="260"/>
      <c r="T189" s="26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2" t="s">
        <v>190</v>
      </c>
      <c r="AU189" s="262" t="s">
        <v>84</v>
      </c>
      <c r="AV189" s="14" t="s">
        <v>84</v>
      </c>
      <c r="AW189" s="14" t="s">
        <v>31</v>
      </c>
      <c r="AX189" s="14" t="s">
        <v>75</v>
      </c>
      <c r="AY189" s="262" t="s">
        <v>181</v>
      </c>
    </row>
    <row r="190" s="14" customFormat="1">
      <c r="A190" s="14"/>
      <c r="B190" s="252"/>
      <c r="C190" s="253"/>
      <c r="D190" s="243" t="s">
        <v>190</v>
      </c>
      <c r="E190" s="254" t="s">
        <v>1</v>
      </c>
      <c r="F190" s="255" t="s">
        <v>232</v>
      </c>
      <c r="G190" s="253"/>
      <c r="H190" s="256">
        <v>25.199999999999999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2" t="s">
        <v>190</v>
      </c>
      <c r="AU190" s="262" t="s">
        <v>84</v>
      </c>
      <c r="AV190" s="14" t="s">
        <v>84</v>
      </c>
      <c r="AW190" s="14" t="s">
        <v>31</v>
      </c>
      <c r="AX190" s="14" t="s">
        <v>75</v>
      </c>
      <c r="AY190" s="262" t="s">
        <v>181</v>
      </c>
    </row>
    <row r="191" s="14" customFormat="1">
      <c r="A191" s="14"/>
      <c r="B191" s="252"/>
      <c r="C191" s="253"/>
      <c r="D191" s="243" t="s">
        <v>190</v>
      </c>
      <c r="E191" s="254" t="s">
        <v>1</v>
      </c>
      <c r="F191" s="255" t="s">
        <v>233</v>
      </c>
      <c r="G191" s="253"/>
      <c r="H191" s="256">
        <v>3.0299999999999998</v>
      </c>
      <c r="I191" s="257"/>
      <c r="J191" s="253"/>
      <c r="K191" s="253"/>
      <c r="L191" s="258"/>
      <c r="M191" s="259"/>
      <c r="N191" s="260"/>
      <c r="O191" s="260"/>
      <c r="P191" s="260"/>
      <c r="Q191" s="260"/>
      <c r="R191" s="260"/>
      <c r="S191" s="260"/>
      <c r="T191" s="26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2" t="s">
        <v>190</v>
      </c>
      <c r="AU191" s="262" t="s">
        <v>84</v>
      </c>
      <c r="AV191" s="14" t="s">
        <v>84</v>
      </c>
      <c r="AW191" s="14" t="s">
        <v>31</v>
      </c>
      <c r="AX191" s="14" t="s">
        <v>75</v>
      </c>
      <c r="AY191" s="262" t="s">
        <v>181</v>
      </c>
    </row>
    <row r="192" s="14" customFormat="1">
      <c r="A192" s="14"/>
      <c r="B192" s="252"/>
      <c r="C192" s="253"/>
      <c r="D192" s="243" t="s">
        <v>190</v>
      </c>
      <c r="E192" s="254" t="s">
        <v>1</v>
      </c>
      <c r="F192" s="255" t="s">
        <v>234</v>
      </c>
      <c r="G192" s="253"/>
      <c r="H192" s="256">
        <v>17</v>
      </c>
      <c r="I192" s="257"/>
      <c r="J192" s="253"/>
      <c r="K192" s="253"/>
      <c r="L192" s="258"/>
      <c r="M192" s="259"/>
      <c r="N192" s="260"/>
      <c r="O192" s="260"/>
      <c r="P192" s="260"/>
      <c r="Q192" s="260"/>
      <c r="R192" s="260"/>
      <c r="S192" s="260"/>
      <c r="T192" s="26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2" t="s">
        <v>190</v>
      </c>
      <c r="AU192" s="262" t="s">
        <v>84</v>
      </c>
      <c r="AV192" s="14" t="s">
        <v>84</v>
      </c>
      <c r="AW192" s="14" t="s">
        <v>31</v>
      </c>
      <c r="AX192" s="14" t="s">
        <v>75</v>
      </c>
      <c r="AY192" s="262" t="s">
        <v>181</v>
      </c>
    </row>
    <row r="193" s="15" customFormat="1">
      <c r="A193" s="15"/>
      <c r="B193" s="267"/>
      <c r="C193" s="268"/>
      <c r="D193" s="243" t="s">
        <v>190</v>
      </c>
      <c r="E193" s="269" t="s">
        <v>1</v>
      </c>
      <c r="F193" s="270" t="s">
        <v>208</v>
      </c>
      <c r="G193" s="268"/>
      <c r="H193" s="271">
        <v>187</v>
      </c>
      <c r="I193" s="272"/>
      <c r="J193" s="268"/>
      <c r="K193" s="268"/>
      <c r="L193" s="273"/>
      <c r="M193" s="274"/>
      <c r="N193" s="275"/>
      <c r="O193" s="275"/>
      <c r="P193" s="275"/>
      <c r="Q193" s="275"/>
      <c r="R193" s="275"/>
      <c r="S193" s="275"/>
      <c r="T193" s="27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7" t="s">
        <v>190</v>
      </c>
      <c r="AU193" s="277" t="s">
        <v>84</v>
      </c>
      <c r="AV193" s="15" t="s">
        <v>188</v>
      </c>
      <c r="AW193" s="15" t="s">
        <v>31</v>
      </c>
      <c r="AX193" s="15" t="s">
        <v>82</v>
      </c>
      <c r="AY193" s="277" t="s">
        <v>181</v>
      </c>
    </row>
    <row r="194" s="2" customFormat="1" ht="24.15" customHeight="1">
      <c r="A194" s="39"/>
      <c r="B194" s="40"/>
      <c r="C194" s="228" t="s">
        <v>235</v>
      </c>
      <c r="D194" s="228" t="s">
        <v>184</v>
      </c>
      <c r="E194" s="229" t="s">
        <v>236</v>
      </c>
      <c r="F194" s="230" t="s">
        <v>237</v>
      </c>
      <c r="G194" s="231" t="s">
        <v>197</v>
      </c>
      <c r="H194" s="232">
        <v>187</v>
      </c>
      <c r="I194" s="233"/>
      <c r="J194" s="232">
        <f>ROUND(I194*H194,2)</f>
        <v>0</v>
      </c>
      <c r="K194" s="234"/>
      <c r="L194" s="45"/>
      <c r="M194" s="235" t="s">
        <v>1</v>
      </c>
      <c r="N194" s="236" t="s">
        <v>40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188</v>
      </c>
      <c r="AT194" s="239" t="s">
        <v>184</v>
      </c>
      <c r="AU194" s="239" t="s">
        <v>84</v>
      </c>
      <c r="AY194" s="18" t="s">
        <v>181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82</v>
      </c>
      <c r="BK194" s="240">
        <f>ROUND(I194*H194,2)</f>
        <v>0</v>
      </c>
      <c r="BL194" s="18" t="s">
        <v>188</v>
      </c>
      <c r="BM194" s="239" t="s">
        <v>238</v>
      </c>
    </row>
    <row r="195" s="2" customFormat="1" ht="16.5" customHeight="1">
      <c r="A195" s="39"/>
      <c r="B195" s="40"/>
      <c r="C195" s="228" t="s">
        <v>239</v>
      </c>
      <c r="D195" s="228" t="s">
        <v>184</v>
      </c>
      <c r="E195" s="229" t="s">
        <v>240</v>
      </c>
      <c r="F195" s="230" t="s">
        <v>241</v>
      </c>
      <c r="G195" s="231" t="s">
        <v>242</v>
      </c>
      <c r="H195" s="232">
        <v>2.48</v>
      </c>
      <c r="I195" s="233"/>
      <c r="J195" s="232">
        <f>ROUND(I195*H195,2)</f>
        <v>0</v>
      </c>
      <c r="K195" s="234"/>
      <c r="L195" s="45"/>
      <c r="M195" s="235" t="s">
        <v>1</v>
      </c>
      <c r="N195" s="236" t="s">
        <v>40</v>
      </c>
      <c r="O195" s="92"/>
      <c r="P195" s="237">
        <f>O195*H195</f>
        <v>0</v>
      </c>
      <c r="Q195" s="237">
        <v>1.04922</v>
      </c>
      <c r="R195" s="237">
        <f>Q195*H195</f>
        <v>2.6020656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188</v>
      </c>
      <c r="AT195" s="239" t="s">
        <v>184</v>
      </c>
      <c r="AU195" s="239" t="s">
        <v>84</v>
      </c>
      <c r="AY195" s="18" t="s">
        <v>181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82</v>
      </c>
      <c r="BK195" s="240">
        <f>ROUND(I195*H195,2)</f>
        <v>0</v>
      </c>
      <c r="BL195" s="18" t="s">
        <v>188</v>
      </c>
      <c r="BM195" s="239" t="s">
        <v>243</v>
      </c>
    </row>
    <row r="196" s="13" customFormat="1">
      <c r="A196" s="13"/>
      <c r="B196" s="241"/>
      <c r="C196" s="242"/>
      <c r="D196" s="243" t="s">
        <v>190</v>
      </c>
      <c r="E196" s="244" t="s">
        <v>1</v>
      </c>
      <c r="F196" s="245" t="s">
        <v>244</v>
      </c>
      <c r="G196" s="242"/>
      <c r="H196" s="244" t="s">
        <v>1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1" t="s">
        <v>190</v>
      </c>
      <c r="AU196" s="251" t="s">
        <v>84</v>
      </c>
      <c r="AV196" s="13" t="s">
        <v>82</v>
      </c>
      <c r="AW196" s="13" t="s">
        <v>31</v>
      </c>
      <c r="AX196" s="13" t="s">
        <v>75</v>
      </c>
      <c r="AY196" s="251" t="s">
        <v>181</v>
      </c>
    </row>
    <row r="197" s="14" customFormat="1">
      <c r="A197" s="14"/>
      <c r="B197" s="252"/>
      <c r="C197" s="253"/>
      <c r="D197" s="243" t="s">
        <v>190</v>
      </c>
      <c r="E197" s="254" t="s">
        <v>1</v>
      </c>
      <c r="F197" s="255" t="s">
        <v>245</v>
      </c>
      <c r="G197" s="253"/>
      <c r="H197" s="256">
        <v>2.48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2" t="s">
        <v>190</v>
      </c>
      <c r="AU197" s="262" t="s">
        <v>84</v>
      </c>
      <c r="AV197" s="14" t="s">
        <v>84</v>
      </c>
      <c r="AW197" s="14" t="s">
        <v>31</v>
      </c>
      <c r="AX197" s="14" t="s">
        <v>82</v>
      </c>
      <c r="AY197" s="262" t="s">
        <v>181</v>
      </c>
    </row>
    <row r="198" s="2" customFormat="1" ht="16.5" customHeight="1">
      <c r="A198" s="39"/>
      <c r="B198" s="40"/>
      <c r="C198" s="228" t="s">
        <v>246</v>
      </c>
      <c r="D198" s="228" t="s">
        <v>184</v>
      </c>
      <c r="E198" s="229" t="s">
        <v>247</v>
      </c>
      <c r="F198" s="230" t="s">
        <v>248</v>
      </c>
      <c r="G198" s="231" t="s">
        <v>242</v>
      </c>
      <c r="H198" s="232">
        <v>0.28000000000000003</v>
      </c>
      <c r="I198" s="233"/>
      <c r="J198" s="232">
        <f>ROUND(I198*H198,2)</f>
        <v>0</v>
      </c>
      <c r="K198" s="234"/>
      <c r="L198" s="45"/>
      <c r="M198" s="235" t="s">
        <v>1</v>
      </c>
      <c r="N198" s="236" t="s">
        <v>40</v>
      </c>
      <c r="O198" s="92"/>
      <c r="P198" s="237">
        <f>O198*H198</f>
        <v>0</v>
      </c>
      <c r="Q198" s="237">
        <v>1.06277</v>
      </c>
      <c r="R198" s="237">
        <f>Q198*H198</f>
        <v>0.29757560000000005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188</v>
      </c>
      <c r="AT198" s="239" t="s">
        <v>184</v>
      </c>
      <c r="AU198" s="239" t="s">
        <v>84</v>
      </c>
      <c r="AY198" s="18" t="s">
        <v>181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82</v>
      </c>
      <c r="BK198" s="240">
        <f>ROUND(I198*H198,2)</f>
        <v>0</v>
      </c>
      <c r="BL198" s="18" t="s">
        <v>188</v>
      </c>
      <c r="BM198" s="239" t="s">
        <v>249</v>
      </c>
    </row>
    <row r="199" s="13" customFormat="1">
      <c r="A199" s="13"/>
      <c r="B199" s="241"/>
      <c r="C199" s="242"/>
      <c r="D199" s="243" t="s">
        <v>190</v>
      </c>
      <c r="E199" s="244" t="s">
        <v>1</v>
      </c>
      <c r="F199" s="245" t="s">
        <v>244</v>
      </c>
      <c r="G199" s="242"/>
      <c r="H199" s="244" t="s">
        <v>1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1" t="s">
        <v>190</v>
      </c>
      <c r="AU199" s="251" t="s">
        <v>84</v>
      </c>
      <c r="AV199" s="13" t="s">
        <v>82</v>
      </c>
      <c r="AW199" s="13" t="s">
        <v>31</v>
      </c>
      <c r="AX199" s="13" t="s">
        <v>75</v>
      </c>
      <c r="AY199" s="251" t="s">
        <v>181</v>
      </c>
    </row>
    <row r="200" s="14" customFormat="1">
      <c r="A200" s="14"/>
      <c r="B200" s="252"/>
      <c r="C200" s="253"/>
      <c r="D200" s="243" t="s">
        <v>190</v>
      </c>
      <c r="E200" s="254" t="s">
        <v>1</v>
      </c>
      <c r="F200" s="255" t="s">
        <v>250</v>
      </c>
      <c r="G200" s="253"/>
      <c r="H200" s="256">
        <v>0.28000000000000003</v>
      </c>
      <c r="I200" s="257"/>
      <c r="J200" s="253"/>
      <c r="K200" s="253"/>
      <c r="L200" s="258"/>
      <c r="M200" s="259"/>
      <c r="N200" s="260"/>
      <c r="O200" s="260"/>
      <c r="P200" s="260"/>
      <c r="Q200" s="260"/>
      <c r="R200" s="260"/>
      <c r="S200" s="260"/>
      <c r="T200" s="26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2" t="s">
        <v>190</v>
      </c>
      <c r="AU200" s="262" t="s">
        <v>84</v>
      </c>
      <c r="AV200" s="14" t="s">
        <v>84</v>
      </c>
      <c r="AW200" s="14" t="s">
        <v>31</v>
      </c>
      <c r="AX200" s="14" t="s">
        <v>82</v>
      </c>
      <c r="AY200" s="262" t="s">
        <v>181</v>
      </c>
    </row>
    <row r="201" s="2" customFormat="1" ht="16.5" customHeight="1">
      <c r="A201" s="39"/>
      <c r="B201" s="40"/>
      <c r="C201" s="228" t="s">
        <v>251</v>
      </c>
      <c r="D201" s="228" t="s">
        <v>184</v>
      </c>
      <c r="E201" s="229" t="s">
        <v>252</v>
      </c>
      <c r="F201" s="230" t="s">
        <v>253</v>
      </c>
      <c r="G201" s="231" t="s">
        <v>187</v>
      </c>
      <c r="H201" s="232">
        <v>0.050000000000000003</v>
      </c>
      <c r="I201" s="233"/>
      <c r="J201" s="232">
        <f>ROUND(I201*H201,2)</f>
        <v>0</v>
      </c>
      <c r="K201" s="234"/>
      <c r="L201" s="45"/>
      <c r="M201" s="235" t="s">
        <v>1</v>
      </c>
      <c r="N201" s="236" t="s">
        <v>40</v>
      </c>
      <c r="O201" s="92"/>
      <c r="P201" s="237">
        <f>O201*H201</f>
        <v>0</v>
      </c>
      <c r="Q201" s="237">
        <v>1.94302</v>
      </c>
      <c r="R201" s="237">
        <f>Q201*H201</f>
        <v>0.097151000000000001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188</v>
      </c>
      <c r="AT201" s="239" t="s">
        <v>184</v>
      </c>
      <c r="AU201" s="239" t="s">
        <v>84</v>
      </c>
      <c r="AY201" s="18" t="s">
        <v>181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82</v>
      </c>
      <c r="BK201" s="240">
        <f>ROUND(I201*H201,2)</f>
        <v>0</v>
      </c>
      <c r="BL201" s="18" t="s">
        <v>188</v>
      </c>
      <c r="BM201" s="239" t="s">
        <v>254</v>
      </c>
    </row>
    <row r="202" s="13" customFormat="1">
      <c r="A202" s="13"/>
      <c r="B202" s="241"/>
      <c r="C202" s="242"/>
      <c r="D202" s="243" t="s">
        <v>190</v>
      </c>
      <c r="E202" s="244" t="s">
        <v>1</v>
      </c>
      <c r="F202" s="245" t="s">
        <v>255</v>
      </c>
      <c r="G202" s="242"/>
      <c r="H202" s="244" t="s">
        <v>1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1" t="s">
        <v>190</v>
      </c>
      <c r="AU202" s="251" t="s">
        <v>84</v>
      </c>
      <c r="AV202" s="13" t="s">
        <v>82</v>
      </c>
      <c r="AW202" s="13" t="s">
        <v>31</v>
      </c>
      <c r="AX202" s="13" t="s">
        <v>75</v>
      </c>
      <c r="AY202" s="251" t="s">
        <v>181</v>
      </c>
    </row>
    <row r="203" s="14" customFormat="1">
      <c r="A203" s="14"/>
      <c r="B203" s="252"/>
      <c r="C203" s="253"/>
      <c r="D203" s="243" t="s">
        <v>190</v>
      </c>
      <c r="E203" s="254" t="s">
        <v>1</v>
      </c>
      <c r="F203" s="255" t="s">
        <v>256</v>
      </c>
      <c r="G203" s="253"/>
      <c r="H203" s="256">
        <v>0.050000000000000003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2" t="s">
        <v>190</v>
      </c>
      <c r="AU203" s="262" t="s">
        <v>84</v>
      </c>
      <c r="AV203" s="14" t="s">
        <v>84</v>
      </c>
      <c r="AW203" s="14" t="s">
        <v>31</v>
      </c>
      <c r="AX203" s="14" t="s">
        <v>82</v>
      </c>
      <c r="AY203" s="262" t="s">
        <v>181</v>
      </c>
    </row>
    <row r="204" s="2" customFormat="1" ht="24.15" customHeight="1">
      <c r="A204" s="39"/>
      <c r="B204" s="40"/>
      <c r="C204" s="228" t="s">
        <v>257</v>
      </c>
      <c r="D204" s="228" t="s">
        <v>184</v>
      </c>
      <c r="E204" s="229" t="s">
        <v>258</v>
      </c>
      <c r="F204" s="230" t="s">
        <v>259</v>
      </c>
      <c r="G204" s="231" t="s">
        <v>260</v>
      </c>
      <c r="H204" s="232">
        <v>1</v>
      </c>
      <c r="I204" s="233"/>
      <c r="J204" s="232">
        <f>ROUND(I204*H204,2)</f>
        <v>0</v>
      </c>
      <c r="K204" s="234"/>
      <c r="L204" s="45"/>
      <c r="M204" s="235" t="s">
        <v>1</v>
      </c>
      <c r="N204" s="236" t="s">
        <v>40</v>
      </c>
      <c r="O204" s="92"/>
      <c r="P204" s="237">
        <f>O204*H204</f>
        <v>0</v>
      </c>
      <c r="Q204" s="237">
        <v>0.15809999999999999</v>
      </c>
      <c r="R204" s="237">
        <f>Q204*H204</f>
        <v>0.15809999999999999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188</v>
      </c>
      <c r="AT204" s="239" t="s">
        <v>184</v>
      </c>
      <c r="AU204" s="239" t="s">
        <v>84</v>
      </c>
      <c r="AY204" s="18" t="s">
        <v>181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82</v>
      </c>
      <c r="BK204" s="240">
        <f>ROUND(I204*H204,2)</f>
        <v>0</v>
      </c>
      <c r="BL204" s="18" t="s">
        <v>188</v>
      </c>
      <c r="BM204" s="239" t="s">
        <v>261</v>
      </c>
    </row>
    <row r="205" s="13" customFormat="1">
      <c r="A205" s="13"/>
      <c r="B205" s="241"/>
      <c r="C205" s="242"/>
      <c r="D205" s="243" t="s">
        <v>190</v>
      </c>
      <c r="E205" s="244" t="s">
        <v>1</v>
      </c>
      <c r="F205" s="245" t="s">
        <v>201</v>
      </c>
      <c r="G205" s="242"/>
      <c r="H205" s="244" t="s">
        <v>1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1" t="s">
        <v>190</v>
      </c>
      <c r="AU205" s="251" t="s">
        <v>84</v>
      </c>
      <c r="AV205" s="13" t="s">
        <v>82</v>
      </c>
      <c r="AW205" s="13" t="s">
        <v>31</v>
      </c>
      <c r="AX205" s="13" t="s">
        <v>75</v>
      </c>
      <c r="AY205" s="251" t="s">
        <v>181</v>
      </c>
    </row>
    <row r="206" s="14" customFormat="1">
      <c r="A206" s="14"/>
      <c r="B206" s="252"/>
      <c r="C206" s="253"/>
      <c r="D206" s="243" t="s">
        <v>190</v>
      </c>
      <c r="E206" s="254" t="s">
        <v>1</v>
      </c>
      <c r="F206" s="255" t="s">
        <v>82</v>
      </c>
      <c r="G206" s="253"/>
      <c r="H206" s="256">
        <v>1</v>
      </c>
      <c r="I206" s="257"/>
      <c r="J206" s="253"/>
      <c r="K206" s="253"/>
      <c r="L206" s="258"/>
      <c r="M206" s="259"/>
      <c r="N206" s="260"/>
      <c r="O206" s="260"/>
      <c r="P206" s="260"/>
      <c r="Q206" s="260"/>
      <c r="R206" s="260"/>
      <c r="S206" s="260"/>
      <c r="T206" s="26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2" t="s">
        <v>190</v>
      </c>
      <c r="AU206" s="262" t="s">
        <v>84</v>
      </c>
      <c r="AV206" s="14" t="s">
        <v>84</v>
      </c>
      <c r="AW206" s="14" t="s">
        <v>31</v>
      </c>
      <c r="AX206" s="14" t="s">
        <v>82</v>
      </c>
      <c r="AY206" s="262" t="s">
        <v>181</v>
      </c>
    </row>
    <row r="207" s="2" customFormat="1" ht="24.15" customHeight="1">
      <c r="A207" s="39"/>
      <c r="B207" s="40"/>
      <c r="C207" s="228" t="s">
        <v>8</v>
      </c>
      <c r="D207" s="228" t="s">
        <v>184</v>
      </c>
      <c r="E207" s="229" t="s">
        <v>262</v>
      </c>
      <c r="F207" s="230" t="s">
        <v>263</v>
      </c>
      <c r="G207" s="231" t="s">
        <v>260</v>
      </c>
      <c r="H207" s="232">
        <v>1</v>
      </c>
      <c r="I207" s="233"/>
      <c r="J207" s="232">
        <f>ROUND(I207*H207,2)</f>
        <v>0</v>
      </c>
      <c r="K207" s="234"/>
      <c r="L207" s="45"/>
      <c r="M207" s="235" t="s">
        <v>1</v>
      </c>
      <c r="N207" s="236" t="s">
        <v>40</v>
      </c>
      <c r="O207" s="92"/>
      <c r="P207" s="237">
        <f>O207*H207</f>
        <v>0</v>
      </c>
      <c r="Q207" s="237">
        <v>0.18909999999999999</v>
      </c>
      <c r="R207" s="237">
        <f>Q207*H207</f>
        <v>0.18909999999999999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188</v>
      </c>
      <c r="AT207" s="239" t="s">
        <v>184</v>
      </c>
      <c r="AU207" s="239" t="s">
        <v>84</v>
      </c>
      <c r="AY207" s="18" t="s">
        <v>181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82</v>
      </c>
      <c r="BK207" s="240">
        <f>ROUND(I207*H207,2)</f>
        <v>0</v>
      </c>
      <c r="BL207" s="18" t="s">
        <v>188</v>
      </c>
      <c r="BM207" s="239" t="s">
        <v>264</v>
      </c>
    </row>
    <row r="208" s="13" customFormat="1">
      <c r="A208" s="13"/>
      <c r="B208" s="241"/>
      <c r="C208" s="242"/>
      <c r="D208" s="243" t="s">
        <v>190</v>
      </c>
      <c r="E208" s="244" t="s">
        <v>1</v>
      </c>
      <c r="F208" s="245" t="s">
        <v>201</v>
      </c>
      <c r="G208" s="242"/>
      <c r="H208" s="244" t="s">
        <v>1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1" t="s">
        <v>190</v>
      </c>
      <c r="AU208" s="251" t="s">
        <v>84</v>
      </c>
      <c r="AV208" s="13" t="s">
        <v>82</v>
      </c>
      <c r="AW208" s="13" t="s">
        <v>31</v>
      </c>
      <c r="AX208" s="13" t="s">
        <v>75</v>
      </c>
      <c r="AY208" s="251" t="s">
        <v>181</v>
      </c>
    </row>
    <row r="209" s="14" customFormat="1">
      <c r="A209" s="14"/>
      <c r="B209" s="252"/>
      <c r="C209" s="253"/>
      <c r="D209" s="243" t="s">
        <v>190</v>
      </c>
      <c r="E209" s="254" t="s">
        <v>1</v>
      </c>
      <c r="F209" s="255" t="s">
        <v>82</v>
      </c>
      <c r="G209" s="253"/>
      <c r="H209" s="256">
        <v>1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2" t="s">
        <v>190</v>
      </c>
      <c r="AU209" s="262" t="s">
        <v>84</v>
      </c>
      <c r="AV209" s="14" t="s">
        <v>84</v>
      </c>
      <c r="AW209" s="14" t="s">
        <v>31</v>
      </c>
      <c r="AX209" s="14" t="s">
        <v>82</v>
      </c>
      <c r="AY209" s="262" t="s">
        <v>181</v>
      </c>
    </row>
    <row r="210" s="2" customFormat="1" ht="24.15" customHeight="1">
      <c r="A210" s="39"/>
      <c r="B210" s="40"/>
      <c r="C210" s="228" t="s">
        <v>265</v>
      </c>
      <c r="D210" s="228" t="s">
        <v>184</v>
      </c>
      <c r="E210" s="229" t="s">
        <v>266</v>
      </c>
      <c r="F210" s="230" t="s">
        <v>267</v>
      </c>
      <c r="G210" s="231" t="s">
        <v>242</v>
      </c>
      <c r="H210" s="232">
        <v>0.040000000000000001</v>
      </c>
      <c r="I210" s="233"/>
      <c r="J210" s="232">
        <f>ROUND(I210*H210,2)</f>
        <v>0</v>
      </c>
      <c r="K210" s="234"/>
      <c r="L210" s="45"/>
      <c r="M210" s="235" t="s">
        <v>1</v>
      </c>
      <c r="N210" s="236" t="s">
        <v>40</v>
      </c>
      <c r="O210" s="92"/>
      <c r="P210" s="237">
        <f>O210*H210</f>
        <v>0</v>
      </c>
      <c r="Q210" s="237">
        <v>1.0900000000000001</v>
      </c>
      <c r="R210" s="237">
        <f>Q210*H210</f>
        <v>0.043600000000000007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188</v>
      </c>
      <c r="AT210" s="239" t="s">
        <v>184</v>
      </c>
      <c r="AU210" s="239" t="s">
        <v>84</v>
      </c>
      <c r="AY210" s="18" t="s">
        <v>181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82</v>
      </c>
      <c r="BK210" s="240">
        <f>ROUND(I210*H210,2)</f>
        <v>0</v>
      </c>
      <c r="BL210" s="18" t="s">
        <v>188</v>
      </c>
      <c r="BM210" s="239" t="s">
        <v>268</v>
      </c>
    </row>
    <row r="211" s="13" customFormat="1">
      <c r="A211" s="13"/>
      <c r="B211" s="241"/>
      <c r="C211" s="242"/>
      <c r="D211" s="243" t="s">
        <v>190</v>
      </c>
      <c r="E211" s="244" t="s">
        <v>1</v>
      </c>
      <c r="F211" s="245" t="s">
        <v>201</v>
      </c>
      <c r="G211" s="242"/>
      <c r="H211" s="244" t="s">
        <v>1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1" t="s">
        <v>190</v>
      </c>
      <c r="AU211" s="251" t="s">
        <v>84</v>
      </c>
      <c r="AV211" s="13" t="s">
        <v>82</v>
      </c>
      <c r="AW211" s="13" t="s">
        <v>31</v>
      </c>
      <c r="AX211" s="13" t="s">
        <v>75</v>
      </c>
      <c r="AY211" s="251" t="s">
        <v>181</v>
      </c>
    </row>
    <row r="212" s="13" customFormat="1">
      <c r="A212" s="13"/>
      <c r="B212" s="241"/>
      <c r="C212" s="242"/>
      <c r="D212" s="243" t="s">
        <v>190</v>
      </c>
      <c r="E212" s="244" t="s">
        <v>1</v>
      </c>
      <c r="F212" s="245" t="s">
        <v>269</v>
      </c>
      <c r="G212" s="242"/>
      <c r="H212" s="244" t="s">
        <v>1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1" t="s">
        <v>190</v>
      </c>
      <c r="AU212" s="251" t="s">
        <v>84</v>
      </c>
      <c r="AV212" s="13" t="s">
        <v>82</v>
      </c>
      <c r="AW212" s="13" t="s">
        <v>31</v>
      </c>
      <c r="AX212" s="13" t="s">
        <v>75</v>
      </c>
      <c r="AY212" s="251" t="s">
        <v>181</v>
      </c>
    </row>
    <row r="213" s="14" customFormat="1">
      <c r="A213" s="14"/>
      <c r="B213" s="252"/>
      <c r="C213" s="253"/>
      <c r="D213" s="243" t="s">
        <v>190</v>
      </c>
      <c r="E213" s="254" t="s">
        <v>1</v>
      </c>
      <c r="F213" s="255" t="s">
        <v>6</v>
      </c>
      <c r="G213" s="253"/>
      <c r="H213" s="256">
        <v>0.01</v>
      </c>
      <c r="I213" s="257"/>
      <c r="J213" s="253"/>
      <c r="K213" s="253"/>
      <c r="L213" s="258"/>
      <c r="M213" s="259"/>
      <c r="N213" s="260"/>
      <c r="O213" s="260"/>
      <c r="P213" s="260"/>
      <c r="Q213" s="260"/>
      <c r="R213" s="260"/>
      <c r="S213" s="260"/>
      <c r="T213" s="26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2" t="s">
        <v>190</v>
      </c>
      <c r="AU213" s="262" t="s">
        <v>84</v>
      </c>
      <c r="AV213" s="14" t="s">
        <v>84</v>
      </c>
      <c r="AW213" s="14" t="s">
        <v>31</v>
      </c>
      <c r="AX213" s="14" t="s">
        <v>75</v>
      </c>
      <c r="AY213" s="262" t="s">
        <v>181</v>
      </c>
    </row>
    <row r="214" s="13" customFormat="1">
      <c r="A214" s="13"/>
      <c r="B214" s="241"/>
      <c r="C214" s="242"/>
      <c r="D214" s="243" t="s">
        <v>190</v>
      </c>
      <c r="E214" s="244" t="s">
        <v>1</v>
      </c>
      <c r="F214" s="245" t="s">
        <v>191</v>
      </c>
      <c r="G214" s="242"/>
      <c r="H214" s="244" t="s">
        <v>1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1" t="s">
        <v>190</v>
      </c>
      <c r="AU214" s="251" t="s">
        <v>84</v>
      </c>
      <c r="AV214" s="13" t="s">
        <v>82</v>
      </c>
      <c r="AW214" s="13" t="s">
        <v>31</v>
      </c>
      <c r="AX214" s="13" t="s">
        <v>75</v>
      </c>
      <c r="AY214" s="251" t="s">
        <v>181</v>
      </c>
    </row>
    <row r="215" s="13" customFormat="1">
      <c r="A215" s="13"/>
      <c r="B215" s="241"/>
      <c r="C215" s="242"/>
      <c r="D215" s="243" t="s">
        <v>190</v>
      </c>
      <c r="E215" s="244" t="s">
        <v>1</v>
      </c>
      <c r="F215" s="245" t="s">
        <v>270</v>
      </c>
      <c r="G215" s="242"/>
      <c r="H215" s="244" t="s">
        <v>1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1" t="s">
        <v>190</v>
      </c>
      <c r="AU215" s="251" t="s">
        <v>84</v>
      </c>
      <c r="AV215" s="13" t="s">
        <v>82</v>
      </c>
      <c r="AW215" s="13" t="s">
        <v>31</v>
      </c>
      <c r="AX215" s="13" t="s">
        <v>75</v>
      </c>
      <c r="AY215" s="251" t="s">
        <v>181</v>
      </c>
    </row>
    <row r="216" s="14" customFormat="1">
      <c r="A216" s="14"/>
      <c r="B216" s="252"/>
      <c r="C216" s="253"/>
      <c r="D216" s="243" t="s">
        <v>190</v>
      </c>
      <c r="E216" s="254" t="s">
        <v>1</v>
      </c>
      <c r="F216" s="255" t="s">
        <v>271</v>
      </c>
      <c r="G216" s="253"/>
      <c r="H216" s="256">
        <v>0.029999999999999999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2" t="s">
        <v>190</v>
      </c>
      <c r="AU216" s="262" t="s">
        <v>84</v>
      </c>
      <c r="AV216" s="14" t="s">
        <v>84</v>
      </c>
      <c r="AW216" s="14" t="s">
        <v>31</v>
      </c>
      <c r="AX216" s="14" t="s">
        <v>75</v>
      </c>
      <c r="AY216" s="262" t="s">
        <v>181</v>
      </c>
    </row>
    <row r="217" s="15" customFormat="1">
      <c r="A217" s="15"/>
      <c r="B217" s="267"/>
      <c r="C217" s="268"/>
      <c r="D217" s="243" t="s">
        <v>190</v>
      </c>
      <c r="E217" s="269" t="s">
        <v>1</v>
      </c>
      <c r="F217" s="270" t="s">
        <v>208</v>
      </c>
      <c r="G217" s="268"/>
      <c r="H217" s="271">
        <v>0.040000000000000001</v>
      </c>
      <c r="I217" s="272"/>
      <c r="J217" s="268"/>
      <c r="K217" s="268"/>
      <c r="L217" s="273"/>
      <c r="M217" s="274"/>
      <c r="N217" s="275"/>
      <c r="O217" s="275"/>
      <c r="P217" s="275"/>
      <c r="Q217" s="275"/>
      <c r="R217" s="275"/>
      <c r="S217" s="275"/>
      <c r="T217" s="276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7" t="s">
        <v>190</v>
      </c>
      <c r="AU217" s="277" t="s">
        <v>84</v>
      </c>
      <c r="AV217" s="15" t="s">
        <v>188</v>
      </c>
      <c r="AW217" s="15" t="s">
        <v>31</v>
      </c>
      <c r="AX217" s="15" t="s">
        <v>82</v>
      </c>
      <c r="AY217" s="277" t="s">
        <v>181</v>
      </c>
    </row>
    <row r="218" s="2" customFormat="1" ht="21.75" customHeight="1">
      <c r="A218" s="39"/>
      <c r="B218" s="40"/>
      <c r="C218" s="228" t="s">
        <v>272</v>
      </c>
      <c r="D218" s="228" t="s">
        <v>184</v>
      </c>
      <c r="E218" s="229" t="s">
        <v>273</v>
      </c>
      <c r="F218" s="230" t="s">
        <v>274</v>
      </c>
      <c r="G218" s="231" t="s">
        <v>187</v>
      </c>
      <c r="H218" s="232">
        <v>0.72999999999999998</v>
      </c>
      <c r="I218" s="233"/>
      <c r="J218" s="232">
        <f>ROUND(I218*H218,2)</f>
        <v>0</v>
      </c>
      <c r="K218" s="234"/>
      <c r="L218" s="45"/>
      <c r="M218" s="235" t="s">
        <v>1</v>
      </c>
      <c r="N218" s="236" t="s">
        <v>40</v>
      </c>
      <c r="O218" s="92"/>
      <c r="P218" s="237">
        <f>O218*H218</f>
        <v>0</v>
      </c>
      <c r="Q218" s="237">
        <v>2.5018699999999998</v>
      </c>
      <c r="R218" s="237">
        <f>Q218*H218</f>
        <v>1.8263650999999999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188</v>
      </c>
      <c r="AT218" s="239" t="s">
        <v>184</v>
      </c>
      <c r="AU218" s="239" t="s">
        <v>84</v>
      </c>
      <c r="AY218" s="18" t="s">
        <v>181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82</v>
      </c>
      <c r="BK218" s="240">
        <f>ROUND(I218*H218,2)</f>
        <v>0</v>
      </c>
      <c r="BL218" s="18" t="s">
        <v>188</v>
      </c>
      <c r="BM218" s="239" t="s">
        <v>275</v>
      </c>
    </row>
    <row r="219" s="14" customFormat="1">
      <c r="A219" s="14"/>
      <c r="B219" s="252"/>
      <c r="C219" s="253"/>
      <c r="D219" s="243" t="s">
        <v>190</v>
      </c>
      <c r="E219" s="254" t="s">
        <v>1</v>
      </c>
      <c r="F219" s="255" t="s">
        <v>276</v>
      </c>
      <c r="G219" s="253"/>
      <c r="H219" s="256">
        <v>0.72999999999999998</v>
      </c>
      <c r="I219" s="257"/>
      <c r="J219" s="253"/>
      <c r="K219" s="253"/>
      <c r="L219" s="258"/>
      <c r="M219" s="259"/>
      <c r="N219" s="260"/>
      <c r="O219" s="260"/>
      <c r="P219" s="260"/>
      <c r="Q219" s="260"/>
      <c r="R219" s="260"/>
      <c r="S219" s="260"/>
      <c r="T219" s="26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2" t="s">
        <v>190</v>
      </c>
      <c r="AU219" s="262" t="s">
        <v>84</v>
      </c>
      <c r="AV219" s="14" t="s">
        <v>84</v>
      </c>
      <c r="AW219" s="14" t="s">
        <v>31</v>
      </c>
      <c r="AX219" s="14" t="s">
        <v>82</v>
      </c>
      <c r="AY219" s="262" t="s">
        <v>181</v>
      </c>
    </row>
    <row r="220" s="13" customFormat="1">
      <c r="A220" s="13"/>
      <c r="B220" s="241"/>
      <c r="C220" s="242"/>
      <c r="D220" s="243" t="s">
        <v>190</v>
      </c>
      <c r="E220" s="244" t="s">
        <v>1</v>
      </c>
      <c r="F220" s="245" t="s">
        <v>277</v>
      </c>
      <c r="G220" s="242"/>
      <c r="H220" s="244" t="s">
        <v>1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1" t="s">
        <v>190</v>
      </c>
      <c r="AU220" s="251" t="s">
        <v>84</v>
      </c>
      <c r="AV220" s="13" t="s">
        <v>82</v>
      </c>
      <c r="AW220" s="13" t="s">
        <v>31</v>
      </c>
      <c r="AX220" s="13" t="s">
        <v>75</v>
      </c>
      <c r="AY220" s="251" t="s">
        <v>181</v>
      </c>
    </row>
    <row r="221" s="2" customFormat="1" ht="24.15" customHeight="1">
      <c r="A221" s="39"/>
      <c r="B221" s="40"/>
      <c r="C221" s="228" t="s">
        <v>278</v>
      </c>
      <c r="D221" s="228" t="s">
        <v>184</v>
      </c>
      <c r="E221" s="229" t="s">
        <v>279</v>
      </c>
      <c r="F221" s="230" t="s">
        <v>280</v>
      </c>
      <c r="G221" s="231" t="s">
        <v>197</v>
      </c>
      <c r="H221" s="232">
        <v>11.699999999999999</v>
      </c>
      <c r="I221" s="233"/>
      <c r="J221" s="232">
        <f>ROUND(I221*H221,2)</f>
        <v>0</v>
      </c>
      <c r="K221" s="234"/>
      <c r="L221" s="45"/>
      <c r="M221" s="235" t="s">
        <v>1</v>
      </c>
      <c r="N221" s="236" t="s">
        <v>40</v>
      </c>
      <c r="O221" s="92"/>
      <c r="P221" s="237">
        <f>O221*H221</f>
        <v>0</v>
      </c>
      <c r="Q221" s="237">
        <v>0.0027499999999999998</v>
      </c>
      <c r="R221" s="237">
        <f>Q221*H221</f>
        <v>0.032174999999999995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188</v>
      </c>
      <c r="AT221" s="239" t="s">
        <v>184</v>
      </c>
      <c r="AU221" s="239" t="s">
        <v>84</v>
      </c>
      <c r="AY221" s="18" t="s">
        <v>181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82</v>
      </c>
      <c r="BK221" s="240">
        <f>ROUND(I221*H221,2)</f>
        <v>0</v>
      </c>
      <c r="BL221" s="18" t="s">
        <v>188</v>
      </c>
      <c r="BM221" s="239" t="s">
        <v>281</v>
      </c>
    </row>
    <row r="222" s="14" customFormat="1">
      <c r="A222" s="14"/>
      <c r="B222" s="252"/>
      <c r="C222" s="253"/>
      <c r="D222" s="243" t="s">
        <v>190</v>
      </c>
      <c r="E222" s="254" t="s">
        <v>1</v>
      </c>
      <c r="F222" s="255" t="s">
        <v>282</v>
      </c>
      <c r="G222" s="253"/>
      <c r="H222" s="256">
        <v>11.699999999999999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2" t="s">
        <v>190</v>
      </c>
      <c r="AU222" s="262" t="s">
        <v>84</v>
      </c>
      <c r="AV222" s="14" t="s">
        <v>84</v>
      </c>
      <c r="AW222" s="14" t="s">
        <v>31</v>
      </c>
      <c r="AX222" s="14" t="s">
        <v>82</v>
      </c>
      <c r="AY222" s="262" t="s">
        <v>181</v>
      </c>
    </row>
    <row r="223" s="2" customFormat="1" ht="24.15" customHeight="1">
      <c r="A223" s="39"/>
      <c r="B223" s="40"/>
      <c r="C223" s="228" t="s">
        <v>283</v>
      </c>
      <c r="D223" s="228" t="s">
        <v>184</v>
      </c>
      <c r="E223" s="229" t="s">
        <v>284</v>
      </c>
      <c r="F223" s="230" t="s">
        <v>285</v>
      </c>
      <c r="G223" s="231" t="s">
        <v>197</v>
      </c>
      <c r="H223" s="232">
        <v>11.699999999999999</v>
      </c>
      <c r="I223" s="233"/>
      <c r="J223" s="232">
        <f>ROUND(I223*H223,2)</f>
        <v>0</v>
      </c>
      <c r="K223" s="234"/>
      <c r="L223" s="45"/>
      <c r="M223" s="235" t="s">
        <v>1</v>
      </c>
      <c r="N223" s="236" t="s">
        <v>40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188</v>
      </c>
      <c r="AT223" s="239" t="s">
        <v>184</v>
      </c>
      <c r="AU223" s="239" t="s">
        <v>84</v>
      </c>
      <c r="AY223" s="18" t="s">
        <v>181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82</v>
      </c>
      <c r="BK223" s="240">
        <f>ROUND(I223*H223,2)</f>
        <v>0</v>
      </c>
      <c r="BL223" s="18" t="s">
        <v>188</v>
      </c>
      <c r="BM223" s="239" t="s">
        <v>286</v>
      </c>
    </row>
    <row r="224" s="2" customFormat="1" ht="24.15" customHeight="1">
      <c r="A224" s="39"/>
      <c r="B224" s="40"/>
      <c r="C224" s="228" t="s">
        <v>234</v>
      </c>
      <c r="D224" s="228" t="s">
        <v>184</v>
      </c>
      <c r="E224" s="229" t="s">
        <v>287</v>
      </c>
      <c r="F224" s="230" t="s">
        <v>288</v>
      </c>
      <c r="G224" s="231" t="s">
        <v>197</v>
      </c>
      <c r="H224" s="232">
        <v>10.84</v>
      </c>
      <c r="I224" s="233"/>
      <c r="J224" s="232">
        <f>ROUND(I224*H224,2)</f>
        <v>0</v>
      </c>
      <c r="K224" s="234"/>
      <c r="L224" s="45"/>
      <c r="M224" s="235" t="s">
        <v>1</v>
      </c>
      <c r="N224" s="236" t="s">
        <v>40</v>
      </c>
      <c r="O224" s="92"/>
      <c r="P224" s="237">
        <f>O224*H224</f>
        <v>0</v>
      </c>
      <c r="Q224" s="237">
        <v>0.3206</v>
      </c>
      <c r="R224" s="237">
        <f>Q224*H224</f>
        <v>3.4753039999999999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188</v>
      </c>
      <c r="AT224" s="239" t="s">
        <v>184</v>
      </c>
      <c r="AU224" s="239" t="s">
        <v>84</v>
      </c>
      <c r="AY224" s="18" t="s">
        <v>181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82</v>
      </c>
      <c r="BK224" s="240">
        <f>ROUND(I224*H224,2)</f>
        <v>0</v>
      </c>
      <c r="BL224" s="18" t="s">
        <v>188</v>
      </c>
      <c r="BM224" s="239" t="s">
        <v>289</v>
      </c>
    </row>
    <row r="225" s="13" customFormat="1">
      <c r="A225" s="13"/>
      <c r="B225" s="241"/>
      <c r="C225" s="242"/>
      <c r="D225" s="243" t="s">
        <v>190</v>
      </c>
      <c r="E225" s="244" t="s">
        <v>1</v>
      </c>
      <c r="F225" s="245" t="s">
        <v>201</v>
      </c>
      <c r="G225" s="242"/>
      <c r="H225" s="244" t="s">
        <v>1</v>
      </c>
      <c r="I225" s="246"/>
      <c r="J225" s="242"/>
      <c r="K225" s="242"/>
      <c r="L225" s="247"/>
      <c r="M225" s="248"/>
      <c r="N225" s="249"/>
      <c r="O225" s="249"/>
      <c r="P225" s="249"/>
      <c r="Q225" s="249"/>
      <c r="R225" s="249"/>
      <c r="S225" s="249"/>
      <c r="T225" s="25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1" t="s">
        <v>190</v>
      </c>
      <c r="AU225" s="251" t="s">
        <v>84</v>
      </c>
      <c r="AV225" s="13" t="s">
        <v>82</v>
      </c>
      <c r="AW225" s="13" t="s">
        <v>31</v>
      </c>
      <c r="AX225" s="13" t="s">
        <v>75</v>
      </c>
      <c r="AY225" s="251" t="s">
        <v>181</v>
      </c>
    </row>
    <row r="226" s="14" customFormat="1">
      <c r="A226" s="14"/>
      <c r="B226" s="252"/>
      <c r="C226" s="253"/>
      <c r="D226" s="243" t="s">
        <v>190</v>
      </c>
      <c r="E226" s="254" t="s">
        <v>1</v>
      </c>
      <c r="F226" s="255" t="s">
        <v>290</v>
      </c>
      <c r="G226" s="253"/>
      <c r="H226" s="256">
        <v>14.24</v>
      </c>
      <c r="I226" s="257"/>
      <c r="J226" s="253"/>
      <c r="K226" s="253"/>
      <c r="L226" s="258"/>
      <c r="M226" s="259"/>
      <c r="N226" s="260"/>
      <c r="O226" s="260"/>
      <c r="P226" s="260"/>
      <c r="Q226" s="260"/>
      <c r="R226" s="260"/>
      <c r="S226" s="260"/>
      <c r="T226" s="26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2" t="s">
        <v>190</v>
      </c>
      <c r="AU226" s="262" t="s">
        <v>84</v>
      </c>
      <c r="AV226" s="14" t="s">
        <v>84</v>
      </c>
      <c r="AW226" s="14" t="s">
        <v>31</v>
      </c>
      <c r="AX226" s="14" t="s">
        <v>75</v>
      </c>
      <c r="AY226" s="262" t="s">
        <v>181</v>
      </c>
    </row>
    <row r="227" s="14" customFormat="1">
      <c r="A227" s="14"/>
      <c r="B227" s="252"/>
      <c r="C227" s="253"/>
      <c r="D227" s="243" t="s">
        <v>190</v>
      </c>
      <c r="E227" s="254" t="s">
        <v>1</v>
      </c>
      <c r="F227" s="255" t="s">
        <v>291</v>
      </c>
      <c r="G227" s="253"/>
      <c r="H227" s="256">
        <v>-3.3999999999999999</v>
      </c>
      <c r="I227" s="257"/>
      <c r="J227" s="253"/>
      <c r="K227" s="253"/>
      <c r="L227" s="258"/>
      <c r="M227" s="259"/>
      <c r="N227" s="260"/>
      <c r="O227" s="260"/>
      <c r="P227" s="260"/>
      <c r="Q227" s="260"/>
      <c r="R227" s="260"/>
      <c r="S227" s="260"/>
      <c r="T227" s="26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2" t="s">
        <v>190</v>
      </c>
      <c r="AU227" s="262" t="s">
        <v>84</v>
      </c>
      <c r="AV227" s="14" t="s">
        <v>84</v>
      </c>
      <c r="AW227" s="14" t="s">
        <v>31</v>
      </c>
      <c r="AX227" s="14" t="s">
        <v>75</v>
      </c>
      <c r="AY227" s="262" t="s">
        <v>181</v>
      </c>
    </row>
    <row r="228" s="15" customFormat="1">
      <c r="A228" s="15"/>
      <c r="B228" s="267"/>
      <c r="C228" s="268"/>
      <c r="D228" s="243" t="s">
        <v>190</v>
      </c>
      <c r="E228" s="269" t="s">
        <v>1</v>
      </c>
      <c r="F228" s="270" t="s">
        <v>208</v>
      </c>
      <c r="G228" s="268"/>
      <c r="H228" s="271">
        <v>10.84</v>
      </c>
      <c r="I228" s="272"/>
      <c r="J228" s="268"/>
      <c r="K228" s="268"/>
      <c r="L228" s="273"/>
      <c r="M228" s="274"/>
      <c r="N228" s="275"/>
      <c r="O228" s="275"/>
      <c r="P228" s="275"/>
      <c r="Q228" s="275"/>
      <c r="R228" s="275"/>
      <c r="S228" s="275"/>
      <c r="T228" s="276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7" t="s">
        <v>190</v>
      </c>
      <c r="AU228" s="277" t="s">
        <v>84</v>
      </c>
      <c r="AV228" s="15" t="s">
        <v>188</v>
      </c>
      <c r="AW228" s="15" t="s">
        <v>31</v>
      </c>
      <c r="AX228" s="15" t="s">
        <v>82</v>
      </c>
      <c r="AY228" s="277" t="s">
        <v>181</v>
      </c>
    </row>
    <row r="229" s="2" customFormat="1" ht="16.5" customHeight="1">
      <c r="A229" s="39"/>
      <c r="B229" s="40"/>
      <c r="C229" s="228" t="s">
        <v>292</v>
      </c>
      <c r="D229" s="228" t="s">
        <v>184</v>
      </c>
      <c r="E229" s="229" t="s">
        <v>293</v>
      </c>
      <c r="F229" s="230" t="s">
        <v>294</v>
      </c>
      <c r="G229" s="231" t="s">
        <v>187</v>
      </c>
      <c r="H229" s="232">
        <v>0.25</v>
      </c>
      <c r="I229" s="233"/>
      <c r="J229" s="232">
        <f>ROUND(I229*H229,2)</f>
        <v>0</v>
      </c>
      <c r="K229" s="234"/>
      <c r="L229" s="45"/>
      <c r="M229" s="235" t="s">
        <v>1</v>
      </c>
      <c r="N229" s="236" t="s">
        <v>40</v>
      </c>
      <c r="O229" s="92"/>
      <c r="P229" s="237">
        <f>O229*H229</f>
        <v>0</v>
      </c>
      <c r="Q229" s="237">
        <v>2.5018799999999999</v>
      </c>
      <c r="R229" s="237">
        <f>Q229*H229</f>
        <v>0.62546999999999997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188</v>
      </c>
      <c r="AT229" s="239" t="s">
        <v>184</v>
      </c>
      <c r="AU229" s="239" t="s">
        <v>84</v>
      </c>
      <c r="AY229" s="18" t="s">
        <v>181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82</v>
      </c>
      <c r="BK229" s="240">
        <f>ROUND(I229*H229,2)</f>
        <v>0</v>
      </c>
      <c r="BL229" s="18" t="s">
        <v>188</v>
      </c>
      <c r="BM229" s="239" t="s">
        <v>295</v>
      </c>
    </row>
    <row r="230" s="13" customFormat="1">
      <c r="A230" s="13"/>
      <c r="B230" s="241"/>
      <c r="C230" s="242"/>
      <c r="D230" s="243" t="s">
        <v>190</v>
      </c>
      <c r="E230" s="244" t="s">
        <v>1</v>
      </c>
      <c r="F230" s="245" t="s">
        <v>296</v>
      </c>
      <c r="G230" s="242"/>
      <c r="H230" s="244" t="s">
        <v>1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1" t="s">
        <v>190</v>
      </c>
      <c r="AU230" s="251" t="s">
        <v>84</v>
      </c>
      <c r="AV230" s="13" t="s">
        <v>82</v>
      </c>
      <c r="AW230" s="13" t="s">
        <v>31</v>
      </c>
      <c r="AX230" s="13" t="s">
        <v>75</v>
      </c>
      <c r="AY230" s="251" t="s">
        <v>181</v>
      </c>
    </row>
    <row r="231" s="14" customFormat="1">
      <c r="A231" s="14"/>
      <c r="B231" s="252"/>
      <c r="C231" s="253"/>
      <c r="D231" s="243" t="s">
        <v>190</v>
      </c>
      <c r="E231" s="254" t="s">
        <v>1</v>
      </c>
      <c r="F231" s="255" t="s">
        <v>297</v>
      </c>
      <c r="G231" s="253"/>
      <c r="H231" s="256">
        <v>0.25</v>
      </c>
      <c r="I231" s="257"/>
      <c r="J231" s="253"/>
      <c r="K231" s="253"/>
      <c r="L231" s="258"/>
      <c r="M231" s="259"/>
      <c r="N231" s="260"/>
      <c r="O231" s="260"/>
      <c r="P231" s="260"/>
      <c r="Q231" s="260"/>
      <c r="R231" s="260"/>
      <c r="S231" s="260"/>
      <c r="T231" s="26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2" t="s">
        <v>190</v>
      </c>
      <c r="AU231" s="262" t="s">
        <v>84</v>
      </c>
      <c r="AV231" s="14" t="s">
        <v>84</v>
      </c>
      <c r="AW231" s="14" t="s">
        <v>31</v>
      </c>
      <c r="AX231" s="14" t="s">
        <v>82</v>
      </c>
      <c r="AY231" s="262" t="s">
        <v>181</v>
      </c>
    </row>
    <row r="232" s="2" customFormat="1" ht="16.5" customHeight="1">
      <c r="A232" s="39"/>
      <c r="B232" s="40"/>
      <c r="C232" s="228" t="s">
        <v>298</v>
      </c>
      <c r="D232" s="228" t="s">
        <v>184</v>
      </c>
      <c r="E232" s="229" t="s">
        <v>299</v>
      </c>
      <c r="F232" s="230" t="s">
        <v>300</v>
      </c>
      <c r="G232" s="231" t="s">
        <v>197</v>
      </c>
      <c r="H232" s="232">
        <v>5</v>
      </c>
      <c r="I232" s="233"/>
      <c r="J232" s="232">
        <f>ROUND(I232*H232,2)</f>
        <v>0</v>
      </c>
      <c r="K232" s="234"/>
      <c r="L232" s="45"/>
      <c r="M232" s="235" t="s">
        <v>1</v>
      </c>
      <c r="N232" s="236" t="s">
        <v>40</v>
      </c>
      <c r="O232" s="92"/>
      <c r="P232" s="237">
        <f>O232*H232</f>
        <v>0</v>
      </c>
      <c r="Q232" s="237">
        <v>0.0027499999999999998</v>
      </c>
      <c r="R232" s="237">
        <f>Q232*H232</f>
        <v>0.013749999999999998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188</v>
      </c>
      <c r="AT232" s="239" t="s">
        <v>184</v>
      </c>
      <c r="AU232" s="239" t="s">
        <v>84</v>
      </c>
      <c r="AY232" s="18" t="s">
        <v>181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82</v>
      </c>
      <c r="BK232" s="240">
        <f>ROUND(I232*H232,2)</f>
        <v>0</v>
      </c>
      <c r="BL232" s="18" t="s">
        <v>188</v>
      </c>
      <c r="BM232" s="239" t="s">
        <v>301</v>
      </c>
    </row>
    <row r="233" s="13" customFormat="1">
      <c r="A233" s="13"/>
      <c r="B233" s="241"/>
      <c r="C233" s="242"/>
      <c r="D233" s="243" t="s">
        <v>190</v>
      </c>
      <c r="E233" s="244" t="s">
        <v>1</v>
      </c>
      <c r="F233" s="245" t="s">
        <v>302</v>
      </c>
      <c r="G233" s="242"/>
      <c r="H233" s="244" t="s">
        <v>1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1" t="s">
        <v>190</v>
      </c>
      <c r="AU233" s="251" t="s">
        <v>84</v>
      </c>
      <c r="AV233" s="13" t="s">
        <v>82</v>
      </c>
      <c r="AW233" s="13" t="s">
        <v>31</v>
      </c>
      <c r="AX233" s="13" t="s">
        <v>75</v>
      </c>
      <c r="AY233" s="251" t="s">
        <v>181</v>
      </c>
    </row>
    <row r="234" s="14" customFormat="1">
      <c r="A234" s="14"/>
      <c r="B234" s="252"/>
      <c r="C234" s="253"/>
      <c r="D234" s="243" t="s">
        <v>190</v>
      </c>
      <c r="E234" s="254" t="s">
        <v>1</v>
      </c>
      <c r="F234" s="255" t="s">
        <v>303</v>
      </c>
      <c r="G234" s="253"/>
      <c r="H234" s="256">
        <v>5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2" t="s">
        <v>190</v>
      </c>
      <c r="AU234" s="262" t="s">
        <v>84</v>
      </c>
      <c r="AV234" s="14" t="s">
        <v>84</v>
      </c>
      <c r="AW234" s="14" t="s">
        <v>31</v>
      </c>
      <c r="AX234" s="14" t="s">
        <v>82</v>
      </c>
      <c r="AY234" s="262" t="s">
        <v>181</v>
      </c>
    </row>
    <row r="235" s="2" customFormat="1" ht="16.5" customHeight="1">
      <c r="A235" s="39"/>
      <c r="B235" s="40"/>
      <c r="C235" s="228" t="s">
        <v>304</v>
      </c>
      <c r="D235" s="228" t="s">
        <v>184</v>
      </c>
      <c r="E235" s="229" t="s">
        <v>305</v>
      </c>
      <c r="F235" s="230" t="s">
        <v>306</v>
      </c>
      <c r="G235" s="231" t="s">
        <v>197</v>
      </c>
      <c r="H235" s="232">
        <v>5</v>
      </c>
      <c r="I235" s="233"/>
      <c r="J235" s="232">
        <f>ROUND(I235*H235,2)</f>
        <v>0</v>
      </c>
      <c r="K235" s="234"/>
      <c r="L235" s="45"/>
      <c r="M235" s="235" t="s">
        <v>1</v>
      </c>
      <c r="N235" s="236" t="s">
        <v>40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188</v>
      </c>
      <c r="AT235" s="239" t="s">
        <v>184</v>
      </c>
      <c r="AU235" s="239" t="s">
        <v>84</v>
      </c>
      <c r="AY235" s="18" t="s">
        <v>181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82</v>
      </c>
      <c r="BK235" s="240">
        <f>ROUND(I235*H235,2)</f>
        <v>0</v>
      </c>
      <c r="BL235" s="18" t="s">
        <v>188</v>
      </c>
      <c r="BM235" s="239" t="s">
        <v>307</v>
      </c>
    </row>
    <row r="236" s="2" customFormat="1" ht="24.15" customHeight="1">
      <c r="A236" s="39"/>
      <c r="B236" s="40"/>
      <c r="C236" s="228" t="s">
        <v>7</v>
      </c>
      <c r="D236" s="228" t="s">
        <v>184</v>
      </c>
      <c r="E236" s="229" t="s">
        <v>308</v>
      </c>
      <c r="F236" s="230" t="s">
        <v>309</v>
      </c>
      <c r="G236" s="231" t="s">
        <v>197</v>
      </c>
      <c r="H236" s="232">
        <v>4.5</v>
      </c>
      <c r="I236" s="233"/>
      <c r="J236" s="232">
        <f>ROUND(I236*H236,2)</f>
        <v>0</v>
      </c>
      <c r="K236" s="234"/>
      <c r="L236" s="45"/>
      <c r="M236" s="235" t="s">
        <v>1</v>
      </c>
      <c r="N236" s="236" t="s">
        <v>40</v>
      </c>
      <c r="O236" s="92"/>
      <c r="P236" s="237">
        <f>O236*H236</f>
        <v>0</v>
      </c>
      <c r="Q236" s="237">
        <v>0.079210000000000003</v>
      </c>
      <c r="R236" s="237">
        <f>Q236*H236</f>
        <v>0.35644500000000001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188</v>
      </c>
      <c r="AT236" s="239" t="s">
        <v>184</v>
      </c>
      <c r="AU236" s="239" t="s">
        <v>84</v>
      </c>
      <c r="AY236" s="18" t="s">
        <v>181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82</v>
      </c>
      <c r="BK236" s="240">
        <f>ROUND(I236*H236,2)</f>
        <v>0</v>
      </c>
      <c r="BL236" s="18" t="s">
        <v>188</v>
      </c>
      <c r="BM236" s="239" t="s">
        <v>310</v>
      </c>
    </row>
    <row r="237" s="13" customFormat="1">
      <c r="A237" s="13"/>
      <c r="B237" s="241"/>
      <c r="C237" s="242"/>
      <c r="D237" s="243" t="s">
        <v>190</v>
      </c>
      <c r="E237" s="244" t="s">
        <v>1</v>
      </c>
      <c r="F237" s="245" t="s">
        <v>191</v>
      </c>
      <c r="G237" s="242"/>
      <c r="H237" s="244" t="s">
        <v>1</v>
      </c>
      <c r="I237" s="246"/>
      <c r="J237" s="242"/>
      <c r="K237" s="242"/>
      <c r="L237" s="247"/>
      <c r="M237" s="248"/>
      <c r="N237" s="249"/>
      <c r="O237" s="249"/>
      <c r="P237" s="249"/>
      <c r="Q237" s="249"/>
      <c r="R237" s="249"/>
      <c r="S237" s="249"/>
      <c r="T237" s="25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1" t="s">
        <v>190</v>
      </c>
      <c r="AU237" s="251" t="s">
        <v>84</v>
      </c>
      <c r="AV237" s="13" t="s">
        <v>82</v>
      </c>
      <c r="AW237" s="13" t="s">
        <v>31</v>
      </c>
      <c r="AX237" s="13" t="s">
        <v>75</v>
      </c>
      <c r="AY237" s="251" t="s">
        <v>181</v>
      </c>
    </row>
    <row r="238" s="14" customFormat="1">
      <c r="A238" s="14"/>
      <c r="B238" s="252"/>
      <c r="C238" s="253"/>
      <c r="D238" s="243" t="s">
        <v>190</v>
      </c>
      <c r="E238" s="254" t="s">
        <v>1</v>
      </c>
      <c r="F238" s="255" t="s">
        <v>311</v>
      </c>
      <c r="G238" s="253"/>
      <c r="H238" s="256">
        <v>4.5</v>
      </c>
      <c r="I238" s="257"/>
      <c r="J238" s="253"/>
      <c r="K238" s="253"/>
      <c r="L238" s="258"/>
      <c r="M238" s="259"/>
      <c r="N238" s="260"/>
      <c r="O238" s="260"/>
      <c r="P238" s="260"/>
      <c r="Q238" s="260"/>
      <c r="R238" s="260"/>
      <c r="S238" s="260"/>
      <c r="T238" s="26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2" t="s">
        <v>190</v>
      </c>
      <c r="AU238" s="262" t="s">
        <v>84</v>
      </c>
      <c r="AV238" s="14" t="s">
        <v>84</v>
      </c>
      <c r="AW238" s="14" t="s">
        <v>31</v>
      </c>
      <c r="AX238" s="14" t="s">
        <v>82</v>
      </c>
      <c r="AY238" s="262" t="s">
        <v>181</v>
      </c>
    </row>
    <row r="239" s="2" customFormat="1" ht="24.15" customHeight="1">
      <c r="A239" s="39"/>
      <c r="B239" s="40"/>
      <c r="C239" s="228" t="s">
        <v>312</v>
      </c>
      <c r="D239" s="228" t="s">
        <v>184</v>
      </c>
      <c r="E239" s="229" t="s">
        <v>313</v>
      </c>
      <c r="F239" s="230" t="s">
        <v>314</v>
      </c>
      <c r="G239" s="231" t="s">
        <v>197</v>
      </c>
      <c r="H239" s="232">
        <v>2</v>
      </c>
      <c r="I239" s="233"/>
      <c r="J239" s="232">
        <f>ROUND(I239*H239,2)</f>
        <v>0</v>
      </c>
      <c r="K239" s="234"/>
      <c r="L239" s="45"/>
      <c r="M239" s="235" t="s">
        <v>1</v>
      </c>
      <c r="N239" s="236" t="s">
        <v>40</v>
      </c>
      <c r="O239" s="92"/>
      <c r="P239" s="237">
        <f>O239*H239</f>
        <v>0</v>
      </c>
      <c r="Q239" s="237">
        <v>0.14901</v>
      </c>
      <c r="R239" s="237">
        <f>Q239*H239</f>
        <v>0.29802000000000001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188</v>
      </c>
      <c r="AT239" s="239" t="s">
        <v>184</v>
      </c>
      <c r="AU239" s="239" t="s">
        <v>84</v>
      </c>
      <c r="AY239" s="18" t="s">
        <v>181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82</v>
      </c>
      <c r="BK239" s="240">
        <f>ROUND(I239*H239,2)</f>
        <v>0</v>
      </c>
      <c r="BL239" s="18" t="s">
        <v>188</v>
      </c>
      <c r="BM239" s="239" t="s">
        <v>315</v>
      </c>
    </row>
    <row r="240" s="13" customFormat="1">
      <c r="A240" s="13"/>
      <c r="B240" s="241"/>
      <c r="C240" s="242"/>
      <c r="D240" s="243" t="s">
        <v>190</v>
      </c>
      <c r="E240" s="244" t="s">
        <v>1</v>
      </c>
      <c r="F240" s="245" t="s">
        <v>316</v>
      </c>
      <c r="G240" s="242"/>
      <c r="H240" s="244" t="s">
        <v>1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1" t="s">
        <v>190</v>
      </c>
      <c r="AU240" s="251" t="s">
        <v>84</v>
      </c>
      <c r="AV240" s="13" t="s">
        <v>82</v>
      </c>
      <c r="AW240" s="13" t="s">
        <v>31</v>
      </c>
      <c r="AX240" s="13" t="s">
        <v>75</v>
      </c>
      <c r="AY240" s="251" t="s">
        <v>181</v>
      </c>
    </row>
    <row r="241" s="14" customFormat="1">
      <c r="A241" s="14"/>
      <c r="B241" s="252"/>
      <c r="C241" s="253"/>
      <c r="D241" s="243" t="s">
        <v>190</v>
      </c>
      <c r="E241" s="254" t="s">
        <v>1</v>
      </c>
      <c r="F241" s="255" t="s">
        <v>84</v>
      </c>
      <c r="G241" s="253"/>
      <c r="H241" s="256">
        <v>2</v>
      </c>
      <c r="I241" s="257"/>
      <c r="J241" s="253"/>
      <c r="K241" s="253"/>
      <c r="L241" s="258"/>
      <c r="M241" s="259"/>
      <c r="N241" s="260"/>
      <c r="O241" s="260"/>
      <c r="P241" s="260"/>
      <c r="Q241" s="260"/>
      <c r="R241" s="260"/>
      <c r="S241" s="260"/>
      <c r="T241" s="26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2" t="s">
        <v>190</v>
      </c>
      <c r="AU241" s="262" t="s">
        <v>84</v>
      </c>
      <c r="AV241" s="14" t="s">
        <v>84</v>
      </c>
      <c r="AW241" s="14" t="s">
        <v>31</v>
      </c>
      <c r="AX241" s="14" t="s">
        <v>82</v>
      </c>
      <c r="AY241" s="262" t="s">
        <v>181</v>
      </c>
    </row>
    <row r="242" s="2" customFormat="1" ht="24.15" customHeight="1">
      <c r="A242" s="39"/>
      <c r="B242" s="40"/>
      <c r="C242" s="228" t="s">
        <v>317</v>
      </c>
      <c r="D242" s="228" t="s">
        <v>184</v>
      </c>
      <c r="E242" s="229" t="s">
        <v>318</v>
      </c>
      <c r="F242" s="230" t="s">
        <v>319</v>
      </c>
      <c r="G242" s="231" t="s">
        <v>320</v>
      </c>
      <c r="H242" s="232">
        <v>25</v>
      </c>
      <c r="I242" s="233"/>
      <c r="J242" s="232">
        <f>ROUND(I242*H242,2)</f>
        <v>0</v>
      </c>
      <c r="K242" s="234"/>
      <c r="L242" s="45"/>
      <c r="M242" s="235" t="s">
        <v>1</v>
      </c>
      <c r="N242" s="236" t="s">
        <v>40</v>
      </c>
      <c r="O242" s="92"/>
      <c r="P242" s="237">
        <f>O242*H242</f>
        <v>0</v>
      </c>
      <c r="Q242" s="237">
        <v>0.00012999999999999999</v>
      </c>
      <c r="R242" s="237">
        <f>Q242*H242</f>
        <v>0.0032499999999999999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188</v>
      </c>
      <c r="AT242" s="239" t="s">
        <v>184</v>
      </c>
      <c r="AU242" s="239" t="s">
        <v>84</v>
      </c>
      <c r="AY242" s="18" t="s">
        <v>181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82</v>
      </c>
      <c r="BK242" s="240">
        <f>ROUND(I242*H242,2)</f>
        <v>0</v>
      </c>
      <c r="BL242" s="18" t="s">
        <v>188</v>
      </c>
      <c r="BM242" s="239" t="s">
        <v>321</v>
      </c>
    </row>
    <row r="243" s="13" customFormat="1">
      <c r="A243" s="13"/>
      <c r="B243" s="241"/>
      <c r="C243" s="242"/>
      <c r="D243" s="243" t="s">
        <v>190</v>
      </c>
      <c r="E243" s="244" t="s">
        <v>1</v>
      </c>
      <c r="F243" s="245" t="s">
        <v>201</v>
      </c>
      <c r="G243" s="242"/>
      <c r="H243" s="244" t="s">
        <v>1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1" t="s">
        <v>190</v>
      </c>
      <c r="AU243" s="251" t="s">
        <v>84</v>
      </c>
      <c r="AV243" s="13" t="s">
        <v>82</v>
      </c>
      <c r="AW243" s="13" t="s">
        <v>31</v>
      </c>
      <c r="AX243" s="13" t="s">
        <v>75</v>
      </c>
      <c r="AY243" s="251" t="s">
        <v>181</v>
      </c>
    </row>
    <row r="244" s="13" customFormat="1">
      <c r="A244" s="13"/>
      <c r="B244" s="241"/>
      <c r="C244" s="242"/>
      <c r="D244" s="243" t="s">
        <v>190</v>
      </c>
      <c r="E244" s="244" t="s">
        <v>1</v>
      </c>
      <c r="F244" s="245" t="s">
        <v>322</v>
      </c>
      <c r="G244" s="242"/>
      <c r="H244" s="244" t="s">
        <v>1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1" t="s">
        <v>190</v>
      </c>
      <c r="AU244" s="251" t="s">
        <v>84</v>
      </c>
      <c r="AV244" s="13" t="s">
        <v>82</v>
      </c>
      <c r="AW244" s="13" t="s">
        <v>31</v>
      </c>
      <c r="AX244" s="13" t="s">
        <v>75</v>
      </c>
      <c r="AY244" s="251" t="s">
        <v>181</v>
      </c>
    </row>
    <row r="245" s="14" customFormat="1">
      <c r="A245" s="14"/>
      <c r="B245" s="252"/>
      <c r="C245" s="253"/>
      <c r="D245" s="243" t="s">
        <v>190</v>
      </c>
      <c r="E245" s="254" t="s">
        <v>1</v>
      </c>
      <c r="F245" s="255" t="s">
        <v>323</v>
      </c>
      <c r="G245" s="253"/>
      <c r="H245" s="256">
        <v>25</v>
      </c>
      <c r="I245" s="257"/>
      <c r="J245" s="253"/>
      <c r="K245" s="253"/>
      <c r="L245" s="258"/>
      <c r="M245" s="259"/>
      <c r="N245" s="260"/>
      <c r="O245" s="260"/>
      <c r="P245" s="260"/>
      <c r="Q245" s="260"/>
      <c r="R245" s="260"/>
      <c r="S245" s="260"/>
      <c r="T245" s="26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2" t="s">
        <v>190</v>
      </c>
      <c r="AU245" s="262" t="s">
        <v>84</v>
      </c>
      <c r="AV245" s="14" t="s">
        <v>84</v>
      </c>
      <c r="AW245" s="14" t="s">
        <v>31</v>
      </c>
      <c r="AX245" s="14" t="s">
        <v>82</v>
      </c>
      <c r="AY245" s="262" t="s">
        <v>181</v>
      </c>
    </row>
    <row r="246" s="2" customFormat="1" ht="24.15" customHeight="1">
      <c r="A246" s="39"/>
      <c r="B246" s="40"/>
      <c r="C246" s="228" t="s">
        <v>324</v>
      </c>
      <c r="D246" s="228" t="s">
        <v>184</v>
      </c>
      <c r="E246" s="229" t="s">
        <v>325</v>
      </c>
      <c r="F246" s="230" t="s">
        <v>326</v>
      </c>
      <c r="G246" s="231" t="s">
        <v>320</v>
      </c>
      <c r="H246" s="232">
        <v>9.4000000000000004</v>
      </c>
      <c r="I246" s="233"/>
      <c r="J246" s="232">
        <f>ROUND(I246*H246,2)</f>
        <v>0</v>
      </c>
      <c r="K246" s="234"/>
      <c r="L246" s="45"/>
      <c r="M246" s="235" t="s">
        <v>1</v>
      </c>
      <c r="N246" s="236" t="s">
        <v>40</v>
      </c>
      <c r="O246" s="92"/>
      <c r="P246" s="237">
        <f>O246*H246</f>
        <v>0</v>
      </c>
      <c r="Q246" s="237">
        <v>0.00020000000000000001</v>
      </c>
      <c r="R246" s="237">
        <f>Q246*H246</f>
        <v>0.0018800000000000002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188</v>
      </c>
      <c r="AT246" s="239" t="s">
        <v>184</v>
      </c>
      <c r="AU246" s="239" t="s">
        <v>84</v>
      </c>
      <c r="AY246" s="18" t="s">
        <v>181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82</v>
      </c>
      <c r="BK246" s="240">
        <f>ROUND(I246*H246,2)</f>
        <v>0</v>
      </c>
      <c r="BL246" s="18" t="s">
        <v>188</v>
      </c>
      <c r="BM246" s="239" t="s">
        <v>327</v>
      </c>
    </row>
    <row r="247" s="13" customFormat="1">
      <c r="A247" s="13"/>
      <c r="B247" s="241"/>
      <c r="C247" s="242"/>
      <c r="D247" s="243" t="s">
        <v>190</v>
      </c>
      <c r="E247" s="244" t="s">
        <v>1</v>
      </c>
      <c r="F247" s="245" t="s">
        <v>328</v>
      </c>
      <c r="G247" s="242"/>
      <c r="H247" s="244" t="s">
        <v>1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1" t="s">
        <v>190</v>
      </c>
      <c r="AU247" s="251" t="s">
        <v>84</v>
      </c>
      <c r="AV247" s="13" t="s">
        <v>82</v>
      </c>
      <c r="AW247" s="13" t="s">
        <v>31</v>
      </c>
      <c r="AX247" s="13" t="s">
        <v>75</v>
      </c>
      <c r="AY247" s="251" t="s">
        <v>181</v>
      </c>
    </row>
    <row r="248" s="14" customFormat="1">
      <c r="A248" s="14"/>
      <c r="B248" s="252"/>
      <c r="C248" s="253"/>
      <c r="D248" s="243" t="s">
        <v>190</v>
      </c>
      <c r="E248" s="254" t="s">
        <v>1</v>
      </c>
      <c r="F248" s="255" t="s">
        <v>329</v>
      </c>
      <c r="G248" s="253"/>
      <c r="H248" s="256">
        <v>9.4000000000000004</v>
      </c>
      <c r="I248" s="257"/>
      <c r="J248" s="253"/>
      <c r="K248" s="253"/>
      <c r="L248" s="258"/>
      <c r="M248" s="259"/>
      <c r="N248" s="260"/>
      <c r="O248" s="260"/>
      <c r="P248" s="260"/>
      <c r="Q248" s="260"/>
      <c r="R248" s="260"/>
      <c r="S248" s="260"/>
      <c r="T248" s="26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2" t="s">
        <v>190</v>
      </c>
      <c r="AU248" s="262" t="s">
        <v>84</v>
      </c>
      <c r="AV248" s="14" t="s">
        <v>84</v>
      </c>
      <c r="AW248" s="14" t="s">
        <v>31</v>
      </c>
      <c r="AX248" s="14" t="s">
        <v>82</v>
      </c>
      <c r="AY248" s="262" t="s">
        <v>181</v>
      </c>
    </row>
    <row r="249" s="12" customFormat="1" ht="22.8" customHeight="1">
      <c r="A249" s="12"/>
      <c r="B249" s="212"/>
      <c r="C249" s="213"/>
      <c r="D249" s="214" t="s">
        <v>74</v>
      </c>
      <c r="E249" s="226" t="s">
        <v>188</v>
      </c>
      <c r="F249" s="226" t="s">
        <v>330</v>
      </c>
      <c r="G249" s="213"/>
      <c r="H249" s="213"/>
      <c r="I249" s="216"/>
      <c r="J249" s="227">
        <f>BK249</f>
        <v>0</v>
      </c>
      <c r="K249" s="213"/>
      <c r="L249" s="218"/>
      <c r="M249" s="219"/>
      <c r="N249" s="220"/>
      <c r="O249" s="220"/>
      <c r="P249" s="221">
        <f>SUM(P250:P284)</f>
        <v>0</v>
      </c>
      <c r="Q249" s="220"/>
      <c r="R249" s="221">
        <f>SUM(R250:R284)</f>
        <v>114.8756475</v>
      </c>
      <c r="S249" s="220"/>
      <c r="T249" s="222">
        <f>SUM(T250:T284)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3" t="s">
        <v>82</v>
      </c>
      <c r="AT249" s="224" t="s">
        <v>74</v>
      </c>
      <c r="AU249" s="224" t="s">
        <v>82</v>
      </c>
      <c r="AY249" s="223" t="s">
        <v>181</v>
      </c>
      <c r="BK249" s="225">
        <f>SUM(BK250:BK284)</f>
        <v>0</v>
      </c>
    </row>
    <row r="250" s="2" customFormat="1" ht="16.5" customHeight="1">
      <c r="A250" s="39"/>
      <c r="B250" s="40"/>
      <c r="C250" s="228" t="s">
        <v>331</v>
      </c>
      <c r="D250" s="228" t="s">
        <v>184</v>
      </c>
      <c r="E250" s="229" t="s">
        <v>332</v>
      </c>
      <c r="F250" s="230" t="s">
        <v>333</v>
      </c>
      <c r="G250" s="231" t="s">
        <v>187</v>
      </c>
      <c r="H250" s="232">
        <v>43</v>
      </c>
      <c r="I250" s="233"/>
      <c r="J250" s="232">
        <f>ROUND(I250*H250,2)</f>
        <v>0</v>
      </c>
      <c r="K250" s="234"/>
      <c r="L250" s="45"/>
      <c r="M250" s="235" t="s">
        <v>1</v>
      </c>
      <c r="N250" s="236" t="s">
        <v>40</v>
      </c>
      <c r="O250" s="92"/>
      <c r="P250" s="237">
        <f>O250*H250</f>
        <v>0</v>
      </c>
      <c r="Q250" s="237">
        <v>2.5020099999999998</v>
      </c>
      <c r="R250" s="237">
        <f>Q250*H250</f>
        <v>107.58642999999999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188</v>
      </c>
      <c r="AT250" s="239" t="s">
        <v>184</v>
      </c>
      <c r="AU250" s="239" t="s">
        <v>84</v>
      </c>
      <c r="AY250" s="18" t="s">
        <v>181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82</v>
      </c>
      <c r="BK250" s="240">
        <f>ROUND(I250*H250,2)</f>
        <v>0</v>
      </c>
      <c r="BL250" s="18" t="s">
        <v>188</v>
      </c>
      <c r="BM250" s="239" t="s">
        <v>334</v>
      </c>
    </row>
    <row r="251" s="13" customFormat="1">
      <c r="A251" s="13"/>
      <c r="B251" s="241"/>
      <c r="C251" s="242"/>
      <c r="D251" s="243" t="s">
        <v>190</v>
      </c>
      <c r="E251" s="244" t="s">
        <v>1</v>
      </c>
      <c r="F251" s="245" t="s">
        <v>335</v>
      </c>
      <c r="G251" s="242"/>
      <c r="H251" s="244" t="s">
        <v>1</v>
      </c>
      <c r="I251" s="246"/>
      <c r="J251" s="242"/>
      <c r="K251" s="242"/>
      <c r="L251" s="247"/>
      <c r="M251" s="248"/>
      <c r="N251" s="249"/>
      <c r="O251" s="249"/>
      <c r="P251" s="249"/>
      <c r="Q251" s="249"/>
      <c r="R251" s="249"/>
      <c r="S251" s="249"/>
      <c r="T251" s="25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1" t="s">
        <v>190</v>
      </c>
      <c r="AU251" s="251" t="s">
        <v>84</v>
      </c>
      <c r="AV251" s="13" t="s">
        <v>82</v>
      </c>
      <c r="AW251" s="13" t="s">
        <v>31</v>
      </c>
      <c r="AX251" s="13" t="s">
        <v>75</v>
      </c>
      <c r="AY251" s="251" t="s">
        <v>181</v>
      </c>
    </row>
    <row r="252" s="14" customFormat="1">
      <c r="A252" s="14"/>
      <c r="B252" s="252"/>
      <c r="C252" s="253"/>
      <c r="D252" s="243" t="s">
        <v>190</v>
      </c>
      <c r="E252" s="254" t="s">
        <v>1</v>
      </c>
      <c r="F252" s="255" t="s">
        <v>336</v>
      </c>
      <c r="G252" s="253"/>
      <c r="H252" s="256">
        <v>30.440000000000001</v>
      </c>
      <c r="I252" s="257"/>
      <c r="J252" s="253"/>
      <c r="K252" s="253"/>
      <c r="L252" s="258"/>
      <c r="M252" s="259"/>
      <c r="N252" s="260"/>
      <c r="O252" s="260"/>
      <c r="P252" s="260"/>
      <c r="Q252" s="260"/>
      <c r="R252" s="260"/>
      <c r="S252" s="260"/>
      <c r="T252" s="26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2" t="s">
        <v>190</v>
      </c>
      <c r="AU252" s="262" t="s">
        <v>84</v>
      </c>
      <c r="AV252" s="14" t="s">
        <v>84</v>
      </c>
      <c r="AW252" s="14" t="s">
        <v>31</v>
      </c>
      <c r="AX252" s="14" t="s">
        <v>75</v>
      </c>
      <c r="AY252" s="262" t="s">
        <v>181</v>
      </c>
    </row>
    <row r="253" s="14" customFormat="1">
      <c r="A253" s="14"/>
      <c r="B253" s="252"/>
      <c r="C253" s="253"/>
      <c r="D253" s="243" t="s">
        <v>190</v>
      </c>
      <c r="E253" s="254" t="s">
        <v>1</v>
      </c>
      <c r="F253" s="255" t="s">
        <v>337</v>
      </c>
      <c r="G253" s="253"/>
      <c r="H253" s="256">
        <v>1.03</v>
      </c>
      <c r="I253" s="257"/>
      <c r="J253" s="253"/>
      <c r="K253" s="253"/>
      <c r="L253" s="258"/>
      <c r="M253" s="259"/>
      <c r="N253" s="260"/>
      <c r="O253" s="260"/>
      <c r="P253" s="260"/>
      <c r="Q253" s="260"/>
      <c r="R253" s="260"/>
      <c r="S253" s="260"/>
      <c r="T253" s="261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2" t="s">
        <v>190</v>
      </c>
      <c r="AU253" s="262" t="s">
        <v>84</v>
      </c>
      <c r="AV253" s="14" t="s">
        <v>84</v>
      </c>
      <c r="AW253" s="14" t="s">
        <v>31</v>
      </c>
      <c r="AX253" s="14" t="s">
        <v>75</v>
      </c>
      <c r="AY253" s="262" t="s">
        <v>181</v>
      </c>
    </row>
    <row r="254" s="14" customFormat="1">
      <c r="A254" s="14"/>
      <c r="B254" s="252"/>
      <c r="C254" s="253"/>
      <c r="D254" s="243" t="s">
        <v>190</v>
      </c>
      <c r="E254" s="254" t="s">
        <v>1</v>
      </c>
      <c r="F254" s="255" t="s">
        <v>338</v>
      </c>
      <c r="G254" s="253"/>
      <c r="H254" s="256">
        <v>2.1899999999999999</v>
      </c>
      <c r="I254" s="257"/>
      <c r="J254" s="253"/>
      <c r="K254" s="253"/>
      <c r="L254" s="258"/>
      <c r="M254" s="259"/>
      <c r="N254" s="260"/>
      <c r="O254" s="260"/>
      <c r="P254" s="260"/>
      <c r="Q254" s="260"/>
      <c r="R254" s="260"/>
      <c r="S254" s="260"/>
      <c r="T254" s="26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2" t="s">
        <v>190</v>
      </c>
      <c r="AU254" s="262" t="s">
        <v>84</v>
      </c>
      <c r="AV254" s="14" t="s">
        <v>84</v>
      </c>
      <c r="AW254" s="14" t="s">
        <v>31</v>
      </c>
      <c r="AX254" s="14" t="s">
        <v>75</v>
      </c>
      <c r="AY254" s="262" t="s">
        <v>181</v>
      </c>
    </row>
    <row r="255" s="14" customFormat="1">
      <c r="A255" s="14"/>
      <c r="B255" s="252"/>
      <c r="C255" s="253"/>
      <c r="D255" s="243" t="s">
        <v>190</v>
      </c>
      <c r="E255" s="254" t="s">
        <v>1</v>
      </c>
      <c r="F255" s="255" t="s">
        <v>339</v>
      </c>
      <c r="G255" s="253"/>
      <c r="H255" s="256">
        <v>0.55000000000000004</v>
      </c>
      <c r="I255" s="257"/>
      <c r="J255" s="253"/>
      <c r="K255" s="253"/>
      <c r="L255" s="258"/>
      <c r="M255" s="259"/>
      <c r="N255" s="260"/>
      <c r="O255" s="260"/>
      <c r="P255" s="260"/>
      <c r="Q255" s="260"/>
      <c r="R255" s="260"/>
      <c r="S255" s="260"/>
      <c r="T255" s="26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2" t="s">
        <v>190</v>
      </c>
      <c r="AU255" s="262" t="s">
        <v>84</v>
      </c>
      <c r="AV255" s="14" t="s">
        <v>84</v>
      </c>
      <c r="AW255" s="14" t="s">
        <v>31</v>
      </c>
      <c r="AX255" s="14" t="s">
        <v>75</v>
      </c>
      <c r="AY255" s="262" t="s">
        <v>181</v>
      </c>
    </row>
    <row r="256" s="14" customFormat="1">
      <c r="A256" s="14"/>
      <c r="B256" s="252"/>
      <c r="C256" s="253"/>
      <c r="D256" s="243" t="s">
        <v>190</v>
      </c>
      <c r="E256" s="254" t="s">
        <v>1</v>
      </c>
      <c r="F256" s="255" t="s">
        <v>340</v>
      </c>
      <c r="G256" s="253"/>
      <c r="H256" s="256">
        <v>1.2</v>
      </c>
      <c r="I256" s="257"/>
      <c r="J256" s="253"/>
      <c r="K256" s="253"/>
      <c r="L256" s="258"/>
      <c r="M256" s="259"/>
      <c r="N256" s="260"/>
      <c r="O256" s="260"/>
      <c r="P256" s="260"/>
      <c r="Q256" s="260"/>
      <c r="R256" s="260"/>
      <c r="S256" s="260"/>
      <c r="T256" s="26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2" t="s">
        <v>190</v>
      </c>
      <c r="AU256" s="262" t="s">
        <v>84</v>
      </c>
      <c r="AV256" s="14" t="s">
        <v>84</v>
      </c>
      <c r="AW256" s="14" t="s">
        <v>31</v>
      </c>
      <c r="AX256" s="14" t="s">
        <v>75</v>
      </c>
      <c r="AY256" s="262" t="s">
        <v>181</v>
      </c>
    </row>
    <row r="257" s="14" customFormat="1">
      <c r="A257" s="14"/>
      <c r="B257" s="252"/>
      <c r="C257" s="253"/>
      <c r="D257" s="243" t="s">
        <v>190</v>
      </c>
      <c r="E257" s="254" t="s">
        <v>1</v>
      </c>
      <c r="F257" s="255" t="s">
        <v>341</v>
      </c>
      <c r="G257" s="253"/>
      <c r="H257" s="256">
        <v>2.1099999999999999</v>
      </c>
      <c r="I257" s="257"/>
      <c r="J257" s="253"/>
      <c r="K257" s="253"/>
      <c r="L257" s="258"/>
      <c r="M257" s="259"/>
      <c r="N257" s="260"/>
      <c r="O257" s="260"/>
      <c r="P257" s="260"/>
      <c r="Q257" s="260"/>
      <c r="R257" s="260"/>
      <c r="S257" s="260"/>
      <c r="T257" s="26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2" t="s">
        <v>190</v>
      </c>
      <c r="AU257" s="262" t="s">
        <v>84</v>
      </c>
      <c r="AV257" s="14" t="s">
        <v>84</v>
      </c>
      <c r="AW257" s="14" t="s">
        <v>31</v>
      </c>
      <c r="AX257" s="14" t="s">
        <v>75</v>
      </c>
      <c r="AY257" s="262" t="s">
        <v>181</v>
      </c>
    </row>
    <row r="258" s="14" customFormat="1">
      <c r="A258" s="14"/>
      <c r="B258" s="252"/>
      <c r="C258" s="253"/>
      <c r="D258" s="243" t="s">
        <v>190</v>
      </c>
      <c r="E258" s="254" t="s">
        <v>1</v>
      </c>
      <c r="F258" s="255" t="s">
        <v>342</v>
      </c>
      <c r="G258" s="253"/>
      <c r="H258" s="256">
        <v>-1.6100000000000001</v>
      </c>
      <c r="I258" s="257"/>
      <c r="J258" s="253"/>
      <c r="K258" s="253"/>
      <c r="L258" s="258"/>
      <c r="M258" s="259"/>
      <c r="N258" s="260"/>
      <c r="O258" s="260"/>
      <c r="P258" s="260"/>
      <c r="Q258" s="260"/>
      <c r="R258" s="260"/>
      <c r="S258" s="260"/>
      <c r="T258" s="26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2" t="s">
        <v>190</v>
      </c>
      <c r="AU258" s="262" t="s">
        <v>84</v>
      </c>
      <c r="AV258" s="14" t="s">
        <v>84</v>
      </c>
      <c r="AW258" s="14" t="s">
        <v>31</v>
      </c>
      <c r="AX258" s="14" t="s">
        <v>75</v>
      </c>
      <c r="AY258" s="262" t="s">
        <v>181</v>
      </c>
    </row>
    <row r="259" s="14" customFormat="1">
      <c r="A259" s="14"/>
      <c r="B259" s="252"/>
      <c r="C259" s="253"/>
      <c r="D259" s="243" t="s">
        <v>190</v>
      </c>
      <c r="E259" s="254" t="s">
        <v>1</v>
      </c>
      <c r="F259" s="255" t="s">
        <v>343</v>
      </c>
      <c r="G259" s="253"/>
      <c r="H259" s="256">
        <v>7.0899999999999999</v>
      </c>
      <c r="I259" s="257"/>
      <c r="J259" s="253"/>
      <c r="K259" s="253"/>
      <c r="L259" s="258"/>
      <c r="M259" s="259"/>
      <c r="N259" s="260"/>
      <c r="O259" s="260"/>
      <c r="P259" s="260"/>
      <c r="Q259" s="260"/>
      <c r="R259" s="260"/>
      <c r="S259" s="260"/>
      <c r="T259" s="261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2" t="s">
        <v>190</v>
      </c>
      <c r="AU259" s="262" t="s">
        <v>84</v>
      </c>
      <c r="AV259" s="14" t="s">
        <v>84</v>
      </c>
      <c r="AW259" s="14" t="s">
        <v>31</v>
      </c>
      <c r="AX259" s="14" t="s">
        <v>75</v>
      </c>
      <c r="AY259" s="262" t="s">
        <v>181</v>
      </c>
    </row>
    <row r="260" s="15" customFormat="1">
      <c r="A260" s="15"/>
      <c r="B260" s="267"/>
      <c r="C260" s="268"/>
      <c r="D260" s="243" t="s">
        <v>190</v>
      </c>
      <c r="E260" s="269" t="s">
        <v>1</v>
      </c>
      <c r="F260" s="270" t="s">
        <v>208</v>
      </c>
      <c r="G260" s="268"/>
      <c r="H260" s="271">
        <v>43</v>
      </c>
      <c r="I260" s="272"/>
      <c r="J260" s="268"/>
      <c r="K260" s="268"/>
      <c r="L260" s="273"/>
      <c r="M260" s="274"/>
      <c r="N260" s="275"/>
      <c r="O260" s="275"/>
      <c r="P260" s="275"/>
      <c r="Q260" s="275"/>
      <c r="R260" s="275"/>
      <c r="S260" s="275"/>
      <c r="T260" s="276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7" t="s">
        <v>190</v>
      </c>
      <c r="AU260" s="277" t="s">
        <v>84</v>
      </c>
      <c r="AV260" s="15" t="s">
        <v>188</v>
      </c>
      <c r="AW260" s="15" t="s">
        <v>31</v>
      </c>
      <c r="AX260" s="15" t="s">
        <v>82</v>
      </c>
      <c r="AY260" s="277" t="s">
        <v>181</v>
      </c>
    </row>
    <row r="261" s="2" customFormat="1" ht="24.15" customHeight="1">
      <c r="A261" s="39"/>
      <c r="B261" s="40"/>
      <c r="C261" s="228" t="s">
        <v>344</v>
      </c>
      <c r="D261" s="228" t="s">
        <v>184</v>
      </c>
      <c r="E261" s="229" t="s">
        <v>345</v>
      </c>
      <c r="F261" s="230" t="s">
        <v>346</v>
      </c>
      <c r="G261" s="231" t="s">
        <v>197</v>
      </c>
      <c r="H261" s="232">
        <v>237</v>
      </c>
      <c r="I261" s="233"/>
      <c r="J261" s="232">
        <f>ROUND(I261*H261,2)</f>
        <v>0</v>
      </c>
      <c r="K261" s="234"/>
      <c r="L261" s="45"/>
      <c r="M261" s="235" t="s">
        <v>1</v>
      </c>
      <c r="N261" s="236" t="s">
        <v>40</v>
      </c>
      <c r="O261" s="92"/>
      <c r="P261" s="237">
        <f>O261*H261</f>
        <v>0</v>
      </c>
      <c r="Q261" s="237">
        <v>0.0053299999999999997</v>
      </c>
      <c r="R261" s="237">
        <f>Q261*H261</f>
        <v>1.2632099999999999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188</v>
      </c>
      <c r="AT261" s="239" t="s">
        <v>184</v>
      </c>
      <c r="AU261" s="239" t="s">
        <v>84</v>
      </c>
      <c r="AY261" s="18" t="s">
        <v>181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82</v>
      </c>
      <c r="BK261" s="240">
        <f>ROUND(I261*H261,2)</f>
        <v>0</v>
      </c>
      <c r="BL261" s="18" t="s">
        <v>188</v>
      </c>
      <c r="BM261" s="239" t="s">
        <v>347</v>
      </c>
    </row>
    <row r="262" s="14" customFormat="1">
      <c r="A262" s="14"/>
      <c r="B262" s="252"/>
      <c r="C262" s="253"/>
      <c r="D262" s="243" t="s">
        <v>190</v>
      </c>
      <c r="E262" s="254" t="s">
        <v>1</v>
      </c>
      <c r="F262" s="255" t="s">
        <v>348</v>
      </c>
      <c r="G262" s="253"/>
      <c r="H262" s="256">
        <v>138.38</v>
      </c>
      <c r="I262" s="257"/>
      <c r="J262" s="253"/>
      <c r="K262" s="253"/>
      <c r="L262" s="258"/>
      <c r="M262" s="259"/>
      <c r="N262" s="260"/>
      <c r="O262" s="260"/>
      <c r="P262" s="260"/>
      <c r="Q262" s="260"/>
      <c r="R262" s="260"/>
      <c r="S262" s="260"/>
      <c r="T262" s="26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2" t="s">
        <v>190</v>
      </c>
      <c r="AU262" s="262" t="s">
        <v>84</v>
      </c>
      <c r="AV262" s="14" t="s">
        <v>84</v>
      </c>
      <c r="AW262" s="14" t="s">
        <v>31</v>
      </c>
      <c r="AX262" s="14" t="s">
        <v>75</v>
      </c>
      <c r="AY262" s="262" t="s">
        <v>181</v>
      </c>
    </row>
    <row r="263" s="14" customFormat="1">
      <c r="A263" s="14"/>
      <c r="B263" s="252"/>
      <c r="C263" s="253"/>
      <c r="D263" s="243" t="s">
        <v>190</v>
      </c>
      <c r="E263" s="254" t="s">
        <v>1</v>
      </c>
      <c r="F263" s="255" t="s">
        <v>349</v>
      </c>
      <c r="G263" s="253"/>
      <c r="H263" s="256">
        <v>11.43</v>
      </c>
      <c r="I263" s="257"/>
      <c r="J263" s="253"/>
      <c r="K263" s="253"/>
      <c r="L263" s="258"/>
      <c r="M263" s="259"/>
      <c r="N263" s="260"/>
      <c r="O263" s="260"/>
      <c r="P263" s="260"/>
      <c r="Q263" s="260"/>
      <c r="R263" s="260"/>
      <c r="S263" s="260"/>
      <c r="T263" s="26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2" t="s">
        <v>190</v>
      </c>
      <c r="AU263" s="262" t="s">
        <v>84</v>
      </c>
      <c r="AV263" s="14" t="s">
        <v>84</v>
      </c>
      <c r="AW263" s="14" t="s">
        <v>31</v>
      </c>
      <c r="AX263" s="14" t="s">
        <v>75</v>
      </c>
      <c r="AY263" s="262" t="s">
        <v>181</v>
      </c>
    </row>
    <row r="264" s="14" customFormat="1">
      <c r="A264" s="14"/>
      <c r="B264" s="252"/>
      <c r="C264" s="253"/>
      <c r="D264" s="243" t="s">
        <v>190</v>
      </c>
      <c r="E264" s="254" t="s">
        <v>1</v>
      </c>
      <c r="F264" s="255" t="s">
        <v>350</v>
      </c>
      <c r="G264" s="253"/>
      <c r="H264" s="256">
        <v>3.6699999999999999</v>
      </c>
      <c r="I264" s="257"/>
      <c r="J264" s="253"/>
      <c r="K264" s="253"/>
      <c r="L264" s="258"/>
      <c r="M264" s="259"/>
      <c r="N264" s="260"/>
      <c r="O264" s="260"/>
      <c r="P264" s="260"/>
      <c r="Q264" s="260"/>
      <c r="R264" s="260"/>
      <c r="S264" s="260"/>
      <c r="T264" s="261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2" t="s">
        <v>190</v>
      </c>
      <c r="AU264" s="262" t="s">
        <v>84</v>
      </c>
      <c r="AV264" s="14" t="s">
        <v>84</v>
      </c>
      <c r="AW264" s="14" t="s">
        <v>31</v>
      </c>
      <c r="AX264" s="14" t="s">
        <v>75</v>
      </c>
      <c r="AY264" s="262" t="s">
        <v>181</v>
      </c>
    </row>
    <row r="265" s="14" customFormat="1">
      <c r="A265" s="14"/>
      <c r="B265" s="252"/>
      <c r="C265" s="253"/>
      <c r="D265" s="243" t="s">
        <v>190</v>
      </c>
      <c r="E265" s="254" t="s">
        <v>1</v>
      </c>
      <c r="F265" s="255" t="s">
        <v>351</v>
      </c>
      <c r="G265" s="253"/>
      <c r="H265" s="256">
        <v>1.1799999999999999</v>
      </c>
      <c r="I265" s="257"/>
      <c r="J265" s="253"/>
      <c r="K265" s="253"/>
      <c r="L265" s="258"/>
      <c r="M265" s="259"/>
      <c r="N265" s="260"/>
      <c r="O265" s="260"/>
      <c r="P265" s="260"/>
      <c r="Q265" s="260"/>
      <c r="R265" s="260"/>
      <c r="S265" s="260"/>
      <c r="T265" s="261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2" t="s">
        <v>190</v>
      </c>
      <c r="AU265" s="262" t="s">
        <v>84</v>
      </c>
      <c r="AV265" s="14" t="s">
        <v>84</v>
      </c>
      <c r="AW265" s="14" t="s">
        <v>31</v>
      </c>
      <c r="AX265" s="14" t="s">
        <v>75</v>
      </c>
      <c r="AY265" s="262" t="s">
        <v>181</v>
      </c>
    </row>
    <row r="266" s="14" customFormat="1">
      <c r="A266" s="14"/>
      <c r="B266" s="252"/>
      <c r="C266" s="253"/>
      <c r="D266" s="243" t="s">
        <v>190</v>
      </c>
      <c r="E266" s="254" t="s">
        <v>1</v>
      </c>
      <c r="F266" s="255" t="s">
        <v>352</v>
      </c>
      <c r="G266" s="253"/>
      <c r="H266" s="256">
        <v>31.239999999999998</v>
      </c>
      <c r="I266" s="257"/>
      <c r="J266" s="253"/>
      <c r="K266" s="253"/>
      <c r="L266" s="258"/>
      <c r="M266" s="259"/>
      <c r="N266" s="260"/>
      <c r="O266" s="260"/>
      <c r="P266" s="260"/>
      <c r="Q266" s="260"/>
      <c r="R266" s="260"/>
      <c r="S266" s="260"/>
      <c r="T266" s="261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2" t="s">
        <v>190</v>
      </c>
      <c r="AU266" s="262" t="s">
        <v>84</v>
      </c>
      <c r="AV266" s="14" t="s">
        <v>84</v>
      </c>
      <c r="AW266" s="14" t="s">
        <v>31</v>
      </c>
      <c r="AX266" s="14" t="s">
        <v>75</v>
      </c>
      <c r="AY266" s="262" t="s">
        <v>181</v>
      </c>
    </row>
    <row r="267" s="14" customFormat="1">
      <c r="A267" s="14"/>
      <c r="B267" s="252"/>
      <c r="C267" s="253"/>
      <c r="D267" s="243" t="s">
        <v>190</v>
      </c>
      <c r="E267" s="254" t="s">
        <v>1</v>
      </c>
      <c r="F267" s="255" t="s">
        <v>353</v>
      </c>
      <c r="G267" s="253"/>
      <c r="H267" s="256">
        <v>9.6199999999999992</v>
      </c>
      <c r="I267" s="257"/>
      <c r="J267" s="253"/>
      <c r="K267" s="253"/>
      <c r="L267" s="258"/>
      <c r="M267" s="259"/>
      <c r="N267" s="260"/>
      <c r="O267" s="260"/>
      <c r="P267" s="260"/>
      <c r="Q267" s="260"/>
      <c r="R267" s="260"/>
      <c r="S267" s="260"/>
      <c r="T267" s="26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2" t="s">
        <v>190</v>
      </c>
      <c r="AU267" s="262" t="s">
        <v>84</v>
      </c>
      <c r="AV267" s="14" t="s">
        <v>84</v>
      </c>
      <c r="AW267" s="14" t="s">
        <v>31</v>
      </c>
      <c r="AX267" s="14" t="s">
        <v>75</v>
      </c>
      <c r="AY267" s="262" t="s">
        <v>181</v>
      </c>
    </row>
    <row r="268" s="14" customFormat="1">
      <c r="A268" s="14"/>
      <c r="B268" s="252"/>
      <c r="C268" s="253"/>
      <c r="D268" s="243" t="s">
        <v>190</v>
      </c>
      <c r="E268" s="254" t="s">
        <v>1</v>
      </c>
      <c r="F268" s="255" t="s">
        <v>354</v>
      </c>
      <c r="G268" s="253"/>
      <c r="H268" s="256">
        <v>8.8499999999999996</v>
      </c>
      <c r="I268" s="257"/>
      <c r="J268" s="253"/>
      <c r="K268" s="253"/>
      <c r="L268" s="258"/>
      <c r="M268" s="259"/>
      <c r="N268" s="260"/>
      <c r="O268" s="260"/>
      <c r="P268" s="260"/>
      <c r="Q268" s="260"/>
      <c r="R268" s="260"/>
      <c r="S268" s="260"/>
      <c r="T268" s="261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2" t="s">
        <v>190</v>
      </c>
      <c r="AU268" s="262" t="s">
        <v>84</v>
      </c>
      <c r="AV268" s="14" t="s">
        <v>84</v>
      </c>
      <c r="AW268" s="14" t="s">
        <v>31</v>
      </c>
      <c r="AX268" s="14" t="s">
        <v>75</v>
      </c>
      <c r="AY268" s="262" t="s">
        <v>181</v>
      </c>
    </row>
    <row r="269" s="14" customFormat="1">
      <c r="A269" s="14"/>
      <c r="B269" s="252"/>
      <c r="C269" s="253"/>
      <c r="D269" s="243" t="s">
        <v>190</v>
      </c>
      <c r="E269" s="254" t="s">
        <v>1</v>
      </c>
      <c r="F269" s="255" t="s">
        <v>355</v>
      </c>
      <c r="G269" s="253"/>
      <c r="H269" s="256">
        <v>10.630000000000001</v>
      </c>
      <c r="I269" s="257"/>
      <c r="J269" s="253"/>
      <c r="K269" s="253"/>
      <c r="L269" s="258"/>
      <c r="M269" s="259"/>
      <c r="N269" s="260"/>
      <c r="O269" s="260"/>
      <c r="P269" s="260"/>
      <c r="Q269" s="260"/>
      <c r="R269" s="260"/>
      <c r="S269" s="260"/>
      <c r="T269" s="261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2" t="s">
        <v>190</v>
      </c>
      <c r="AU269" s="262" t="s">
        <v>84</v>
      </c>
      <c r="AV269" s="14" t="s">
        <v>84</v>
      </c>
      <c r="AW269" s="14" t="s">
        <v>31</v>
      </c>
      <c r="AX269" s="14" t="s">
        <v>75</v>
      </c>
      <c r="AY269" s="262" t="s">
        <v>181</v>
      </c>
    </row>
    <row r="270" s="14" customFormat="1">
      <c r="A270" s="14"/>
      <c r="B270" s="252"/>
      <c r="C270" s="253"/>
      <c r="D270" s="243" t="s">
        <v>190</v>
      </c>
      <c r="E270" s="254" t="s">
        <v>1</v>
      </c>
      <c r="F270" s="255" t="s">
        <v>312</v>
      </c>
      <c r="G270" s="253"/>
      <c r="H270" s="256">
        <v>22</v>
      </c>
      <c r="I270" s="257"/>
      <c r="J270" s="253"/>
      <c r="K270" s="253"/>
      <c r="L270" s="258"/>
      <c r="M270" s="259"/>
      <c r="N270" s="260"/>
      <c r="O270" s="260"/>
      <c r="P270" s="260"/>
      <c r="Q270" s="260"/>
      <c r="R270" s="260"/>
      <c r="S270" s="260"/>
      <c r="T270" s="26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2" t="s">
        <v>190</v>
      </c>
      <c r="AU270" s="262" t="s">
        <v>84</v>
      </c>
      <c r="AV270" s="14" t="s">
        <v>84</v>
      </c>
      <c r="AW270" s="14" t="s">
        <v>31</v>
      </c>
      <c r="AX270" s="14" t="s">
        <v>75</v>
      </c>
      <c r="AY270" s="262" t="s">
        <v>181</v>
      </c>
    </row>
    <row r="271" s="15" customFormat="1">
      <c r="A271" s="15"/>
      <c r="B271" s="267"/>
      <c r="C271" s="268"/>
      <c r="D271" s="243" t="s">
        <v>190</v>
      </c>
      <c r="E271" s="269" t="s">
        <v>1</v>
      </c>
      <c r="F271" s="270" t="s">
        <v>208</v>
      </c>
      <c r="G271" s="268"/>
      <c r="H271" s="271">
        <v>237</v>
      </c>
      <c r="I271" s="272"/>
      <c r="J271" s="268"/>
      <c r="K271" s="268"/>
      <c r="L271" s="273"/>
      <c r="M271" s="274"/>
      <c r="N271" s="275"/>
      <c r="O271" s="275"/>
      <c r="P271" s="275"/>
      <c r="Q271" s="275"/>
      <c r="R271" s="275"/>
      <c r="S271" s="275"/>
      <c r="T271" s="276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77" t="s">
        <v>190</v>
      </c>
      <c r="AU271" s="277" t="s">
        <v>84</v>
      </c>
      <c r="AV271" s="15" t="s">
        <v>188</v>
      </c>
      <c r="AW271" s="15" t="s">
        <v>31</v>
      </c>
      <c r="AX271" s="15" t="s">
        <v>82</v>
      </c>
      <c r="AY271" s="277" t="s">
        <v>181</v>
      </c>
    </row>
    <row r="272" s="2" customFormat="1" ht="24.15" customHeight="1">
      <c r="A272" s="39"/>
      <c r="B272" s="40"/>
      <c r="C272" s="228" t="s">
        <v>356</v>
      </c>
      <c r="D272" s="228" t="s">
        <v>184</v>
      </c>
      <c r="E272" s="229" t="s">
        <v>357</v>
      </c>
      <c r="F272" s="230" t="s">
        <v>358</v>
      </c>
      <c r="G272" s="231" t="s">
        <v>197</v>
      </c>
      <c r="H272" s="232">
        <v>237</v>
      </c>
      <c r="I272" s="233"/>
      <c r="J272" s="232">
        <f>ROUND(I272*H272,2)</f>
        <v>0</v>
      </c>
      <c r="K272" s="234"/>
      <c r="L272" s="45"/>
      <c r="M272" s="235" t="s">
        <v>1</v>
      </c>
      <c r="N272" s="236" t="s">
        <v>40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188</v>
      </c>
      <c r="AT272" s="239" t="s">
        <v>184</v>
      </c>
      <c r="AU272" s="239" t="s">
        <v>84</v>
      </c>
      <c r="AY272" s="18" t="s">
        <v>181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82</v>
      </c>
      <c r="BK272" s="240">
        <f>ROUND(I272*H272,2)</f>
        <v>0</v>
      </c>
      <c r="BL272" s="18" t="s">
        <v>188</v>
      </c>
      <c r="BM272" s="239" t="s">
        <v>359</v>
      </c>
    </row>
    <row r="273" s="2" customFormat="1" ht="24.15" customHeight="1">
      <c r="A273" s="39"/>
      <c r="B273" s="40"/>
      <c r="C273" s="228" t="s">
        <v>360</v>
      </c>
      <c r="D273" s="228" t="s">
        <v>184</v>
      </c>
      <c r="E273" s="229" t="s">
        <v>361</v>
      </c>
      <c r="F273" s="230" t="s">
        <v>362</v>
      </c>
      <c r="G273" s="231" t="s">
        <v>197</v>
      </c>
      <c r="H273" s="232">
        <v>154</v>
      </c>
      <c r="I273" s="233"/>
      <c r="J273" s="232">
        <f>ROUND(I273*H273,2)</f>
        <v>0</v>
      </c>
      <c r="K273" s="234"/>
      <c r="L273" s="45"/>
      <c r="M273" s="235" t="s">
        <v>1</v>
      </c>
      <c r="N273" s="236" t="s">
        <v>40</v>
      </c>
      <c r="O273" s="92"/>
      <c r="P273" s="237">
        <f>O273*H273</f>
        <v>0</v>
      </c>
      <c r="Q273" s="237">
        <v>0.00088000000000000003</v>
      </c>
      <c r="R273" s="237">
        <f>Q273*H273</f>
        <v>0.13552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188</v>
      </c>
      <c r="AT273" s="239" t="s">
        <v>184</v>
      </c>
      <c r="AU273" s="239" t="s">
        <v>84</v>
      </c>
      <c r="AY273" s="18" t="s">
        <v>181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82</v>
      </c>
      <c r="BK273" s="240">
        <f>ROUND(I273*H273,2)</f>
        <v>0</v>
      </c>
      <c r="BL273" s="18" t="s">
        <v>188</v>
      </c>
      <c r="BM273" s="239" t="s">
        <v>363</v>
      </c>
    </row>
    <row r="274" s="14" customFormat="1">
      <c r="A274" s="14"/>
      <c r="B274" s="252"/>
      <c r="C274" s="253"/>
      <c r="D274" s="243" t="s">
        <v>190</v>
      </c>
      <c r="E274" s="254" t="s">
        <v>1</v>
      </c>
      <c r="F274" s="255" t="s">
        <v>364</v>
      </c>
      <c r="G274" s="253"/>
      <c r="H274" s="256">
        <v>154</v>
      </c>
      <c r="I274" s="257"/>
      <c r="J274" s="253"/>
      <c r="K274" s="253"/>
      <c r="L274" s="258"/>
      <c r="M274" s="259"/>
      <c r="N274" s="260"/>
      <c r="O274" s="260"/>
      <c r="P274" s="260"/>
      <c r="Q274" s="260"/>
      <c r="R274" s="260"/>
      <c r="S274" s="260"/>
      <c r="T274" s="261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2" t="s">
        <v>190</v>
      </c>
      <c r="AU274" s="262" t="s">
        <v>84</v>
      </c>
      <c r="AV274" s="14" t="s">
        <v>84</v>
      </c>
      <c r="AW274" s="14" t="s">
        <v>31</v>
      </c>
      <c r="AX274" s="14" t="s">
        <v>82</v>
      </c>
      <c r="AY274" s="262" t="s">
        <v>181</v>
      </c>
    </row>
    <row r="275" s="2" customFormat="1" ht="24.15" customHeight="1">
      <c r="A275" s="39"/>
      <c r="B275" s="40"/>
      <c r="C275" s="228" t="s">
        <v>365</v>
      </c>
      <c r="D275" s="228" t="s">
        <v>184</v>
      </c>
      <c r="E275" s="229" t="s">
        <v>366</v>
      </c>
      <c r="F275" s="230" t="s">
        <v>367</v>
      </c>
      <c r="G275" s="231" t="s">
        <v>197</v>
      </c>
      <c r="H275" s="232">
        <v>154</v>
      </c>
      <c r="I275" s="233"/>
      <c r="J275" s="232">
        <f>ROUND(I275*H275,2)</f>
        <v>0</v>
      </c>
      <c r="K275" s="234"/>
      <c r="L275" s="45"/>
      <c r="M275" s="235" t="s">
        <v>1</v>
      </c>
      <c r="N275" s="236" t="s">
        <v>40</v>
      </c>
      <c r="O275" s="92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188</v>
      </c>
      <c r="AT275" s="239" t="s">
        <v>184</v>
      </c>
      <c r="AU275" s="239" t="s">
        <v>84</v>
      </c>
      <c r="AY275" s="18" t="s">
        <v>181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82</v>
      </c>
      <c r="BK275" s="240">
        <f>ROUND(I275*H275,2)</f>
        <v>0</v>
      </c>
      <c r="BL275" s="18" t="s">
        <v>188</v>
      </c>
      <c r="BM275" s="239" t="s">
        <v>368</v>
      </c>
    </row>
    <row r="276" s="2" customFormat="1" ht="16.5" customHeight="1">
      <c r="A276" s="39"/>
      <c r="B276" s="40"/>
      <c r="C276" s="228" t="s">
        <v>369</v>
      </c>
      <c r="D276" s="228" t="s">
        <v>184</v>
      </c>
      <c r="E276" s="229" t="s">
        <v>370</v>
      </c>
      <c r="F276" s="230" t="s">
        <v>371</v>
      </c>
      <c r="G276" s="231" t="s">
        <v>242</v>
      </c>
      <c r="H276" s="232">
        <v>2.3599999999999999</v>
      </c>
      <c r="I276" s="233"/>
      <c r="J276" s="232">
        <f>ROUND(I276*H276,2)</f>
        <v>0</v>
      </c>
      <c r="K276" s="234"/>
      <c r="L276" s="45"/>
      <c r="M276" s="235" t="s">
        <v>1</v>
      </c>
      <c r="N276" s="236" t="s">
        <v>40</v>
      </c>
      <c r="O276" s="92"/>
      <c r="P276" s="237">
        <f>O276*H276</f>
        <v>0</v>
      </c>
      <c r="Q276" s="237">
        <v>1.05555</v>
      </c>
      <c r="R276" s="237">
        <f>Q276*H276</f>
        <v>2.491098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188</v>
      </c>
      <c r="AT276" s="239" t="s">
        <v>184</v>
      </c>
      <c r="AU276" s="239" t="s">
        <v>84</v>
      </c>
      <c r="AY276" s="18" t="s">
        <v>181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82</v>
      </c>
      <c r="BK276" s="240">
        <f>ROUND(I276*H276,2)</f>
        <v>0</v>
      </c>
      <c r="BL276" s="18" t="s">
        <v>188</v>
      </c>
      <c r="BM276" s="239" t="s">
        <v>372</v>
      </c>
    </row>
    <row r="277" s="14" customFormat="1">
      <c r="A277" s="14"/>
      <c r="B277" s="252"/>
      <c r="C277" s="253"/>
      <c r="D277" s="243" t="s">
        <v>190</v>
      </c>
      <c r="E277" s="254" t="s">
        <v>1</v>
      </c>
      <c r="F277" s="255" t="s">
        <v>373</v>
      </c>
      <c r="G277" s="253"/>
      <c r="H277" s="256">
        <v>2.3599999999999999</v>
      </c>
      <c r="I277" s="257"/>
      <c r="J277" s="253"/>
      <c r="K277" s="253"/>
      <c r="L277" s="258"/>
      <c r="M277" s="259"/>
      <c r="N277" s="260"/>
      <c r="O277" s="260"/>
      <c r="P277" s="260"/>
      <c r="Q277" s="260"/>
      <c r="R277" s="260"/>
      <c r="S277" s="260"/>
      <c r="T277" s="261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2" t="s">
        <v>190</v>
      </c>
      <c r="AU277" s="262" t="s">
        <v>84</v>
      </c>
      <c r="AV277" s="14" t="s">
        <v>84</v>
      </c>
      <c r="AW277" s="14" t="s">
        <v>31</v>
      </c>
      <c r="AX277" s="14" t="s">
        <v>82</v>
      </c>
      <c r="AY277" s="262" t="s">
        <v>181</v>
      </c>
    </row>
    <row r="278" s="2" customFormat="1" ht="16.5" customHeight="1">
      <c r="A278" s="39"/>
      <c r="B278" s="40"/>
      <c r="C278" s="228" t="s">
        <v>374</v>
      </c>
      <c r="D278" s="228" t="s">
        <v>184</v>
      </c>
      <c r="E278" s="229" t="s">
        <v>375</v>
      </c>
      <c r="F278" s="230" t="s">
        <v>376</v>
      </c>
      <c r="G278" s="231" t="s">
        <v>242</v>
      </c>
      <c r="H278" s="232">
        <v>1.4299999999999999</v>
      </c>
      <c r="I278" s="233"/>
      <c r="J278" s="232">
        <f>ROUND(I278*H278,2)</f>
        <v>0</v>
      </c>
      <c r="K278" s="234"/>
      <c r="L278" s="45"/>
      <c r="M278" s="235" t="s">
        <v>1</v>
      </c>
      <c r="N278" s="236" t="s">
        <v>40</v>
      </c>
      <c r="O278" s="92"/>
      <c r="P278" s="237">
        <f>O278*H278</f>
        <v>0</v>
      </c>
      <c r="Q278" s="237">
        <v>1.06277</v>
      </c>
      <c r="R278" s="237">
        <f>Q278*H278</f>
        <v>1.5197611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188</v>
      </c>
      <c r="AT278" s="239" t="s">
        <v>184</v>
      </c>
      <c r="AU278" s="239" t="s">
        <v>84</v>
      </c>
      <c r="AY278" s="18" t="s">
        <v>181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82</v>
      </c>
      <c r="BK278" s="240">
        <f>ROUND(I278*H278,2)</f>
        <v>0</v>
      </c>
      <c r="BL278" s="18" t="s">
        <v>188</v>
      </c>
      <c r="BM278" s="239" t="s">
        <v>377</v>
      </c>
    </row>
    <row r="279" s="14" customFormat="1">
      <c r="A279" s="14"/>
      <c r="B279" s="252"/>
      <c r="C279" s="253"/>
      <c r="D279" s="243" t="s">
        <v>190</v>
      </c>
      <c r="E279" s="254" t="s">
        <v>1</v>
      </c>
      <c r="F279" s="255" t="s">
        <v>378</v>
      </c>
      <c r="G279" s="253"/>
      <c r="H279" s="256">
        <v>1.4299999999999999</v>
      </c>
      <c r="I279" s="257"/>
      <c r="J279" s="253"/>
      <c r="K279" s="253"/>
      <c r="L279" s="258"/>
      <c r="M279" s="259"/>
      <c r="N279" s="260"/>
      <c r="O279" s="260"/>
      <c r="P279" s="260"/>
      <c r="Q279" s="260"/>
      <c r="R279" s="260"/>
      <c r="S279" s="260"/>
      <c r="T279" s="261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2" t="s">
        <v>190</v>
      </c>
      <c r="AU279" s="262" t="s">
        <v>84</v>
      </c>
      <c r="AV279" s="14" t="s">
        <v>84</v>
      </c>
      <c r="AW279" s="14" t="s">
        <v>31</v>
      </c>
      <c r="AX279" s="14" t="s">
        <v>82</v>
      </c>
      <c r="AY279" s="262" t="s">
        <v>181</v>
      </c>
    </row>
    <row r="280" s="2" customFormat="1" ht="16.5" customHeight="1">
      <c r="A280" s="39"/>
      <c r="B280" s="40"/>
      <c r="C280" s="228" t="s">
        <v>379</v>
      </c>
      <c r="D280" s="228" t="s">
        <v>184</v>
      </c>
      <c r="E280" s="229" t="s">
        <v>380</v>
      </c>
      <c r="F280" s="230" t="s">
        <v>381</v>
      </c>
      <c r="G280" s="231" t="s">
        <v>187</v>
      </c>
      <c r="H280" s="232">
        <v>0.78000000000000003</v>
      </c>
      <c r="I280" s="233"/>
      <c r="J280" s="232">
        <f>ROUND(I280*H280,2)</f>
        <v>0</v>
      </c>
      <c r="K280" s="234"/>
      <c r="L280" s="45"/>
      <c r="M280" s="235" t="s">
        <v>1</v>
      </c>
      <c r="N280" s="236" t="s">
        <v>40</v>
      </c>
      <c r="O280" s="92"/>
      <c r="P280" s="237">
        <f>O280*H280</f>
        <v>0</v>
      </c>
      <c r="Q280" s="237">
        <v>2.40978</v>
      </c>
      <c r="R280" s="237">
        <f>Q280*H280</f>
        <v>1.8796284000000001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188</v>
      </c>
      <c r="AT280" s="239" t="s">
        <v>184</v>
      </c>
      <c r="AU280" s="239" t="s">
        <v>84</v>
      </c>
      <c r="AY280" s="18" t="s">
        <v>181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82</v>
      </c>
      <c r="BK280" s="240">
        <f>ROUND(I280*H280,2)</f>
        <v>0</v>
      </c>
      <c r="BL280" s="18" t="s">
        <v>188</v>
      </c>
      <c r="BM280" s="239" t="s">
        <v>382</v>
      </c>
    </row>
    <row r="281" s="2" customFormat="1">
      <c r="A281" s="39"/>
      <c r="B281" s="40"/>
      <c r="C281" s="41"/>
      <c r="D281" s="243" t="s">
        <v>199</v>
      </c>
      <c r="E281" s="41"/>
      <c r="F281" s="263" t="s">
        <v>383</v>
      </c>
      <c r="G281" s="41"/>
      <c r="H281" s="41"/>
      <c r="I281" s="264"/>
      <c r="J281" s="41"/>
      <c r="K281" s="41"/>
      <c r="L281" s="45"/>
      <c r="M281" s="265"/>
      <c r="N281" s="266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199</v>
      </c>
      <c r="AU281" s="18" t="s">
        <v>84</v>
      </c>
    </row>
    <row r="282" s="13" customFormat="1">
      <c r="A282" s="13"/>
      <c r="B282" s="241"/>
      <c r="C282" s="242"/>
      <c r="D282" s="243" t="s">
        <v>190</v>
      </c>
      <c r="E282" s="244" t="s">
        <v>1</v>
      </c>
      <c r="F282" s="245" t="s">
        <v>384</v>
      </c>
      <c r="G282" s="242"/>
      <c r="H282" s="244" t="s">
        <v>1</v>
      </c>
      <c r="I282" s="246"/>
      <c r="J282" s="242"/>
      <c r="K282" s="242"/>
      <c r="L282" s="247"/>
      <c r="M282" s="248"/>
      <c r="N282" s="249"/>
      <c r="O282" s="249"/>
      <c r="P282" s="249"/>
      <c r="Q282" s="249"/>
      <c r="R282" s="249"/>
      <c r="S282" s="249"/>
      <c r="T282" s="25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1" t="s">
        <v>190</v>
      </c>
      <c r="AU282" s="251" t="s">
        <v>84</v>
      </c>
      <c r="AV282" s="13" t="s">
        <v>82</v>
      </c>
      <c r="AW282" s="13" t="s">
        <v>31</v>
      </c>
      <c r="AX282" s="13" t="s">
        <v>75</v>
      </c>
      <c r="AY282" s="251" t="s">
        <v>181</v>
      </c>
    </row>
    <row r="283" s="13" customFormat="1">
      <c r="A283" s="13"/>
      <c r="B283" s="241"/>
      <c r="C283" s="242"/>
      <c r="D283" s="243" t="s">
        <v>190</v>
      </c>
      <c r="E283" s="244" t="s">
        <v>1</v>
      </c>
      <c r="F283" s="245" t="s">
        <v>385</v>
      </c>
      <c r="G283" s="242"/>
      <c r="H283" s="244" t="s">
        <v>1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1" t="s">
        <v>190</v>
      </c>
      <c r="AU283" s="251" t="s">
        <v>84</v>
      </c>
      <c r="AV283" s="13" t="s">
        <v>82</v>
      </c>
      <c r="AW283" s="13" t="s">
        <v>31</v>
      </c>
      <c r="AX283" s="13" t="s">
        <v>75</v>
      </c>
      <c r="AY283" s="251" t="s">
        <v>181</v>
      </c>
    </row>
    <row r="284" s="14" customFormat="1">
      <c r="A284" s="14"/>
      <c r="B284" s="252"/>
      <c r="C284" s="253"/>
      <c r="D284" s="243" t="s">
        <v>190</v>
      </c>
      <c r="E284" s="254" t="s">
        <v>1</v>
      </c>
      <c r="F284" s="255" t="s">
        <v>386</v>
      </c>
      <c r="G284" s="253"/>
      <c r="H284" s="256">
        <v>0.78000000000000003</v>
      </c>
      <c r="I284" s="257"/>
      <c r="J284" s="253"/>
      <c r="K284" s="253"/>
      <c r="L284" s="258"/>
      <c r="M284" s="259"/>
      <c r="N284" s="260"/>
      <c r="O284" s="260"/>
      <c r="P284" s="260"/>
      <c r="Q284" s="260"/>
      <c r="R284" s="260"/>
      <c r="S284" s="260"/>
      <c r="T284" s="26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2" t="s">
        <v>190</v>
      </c>
      <c r="AU284" s="262" t="s">
        <v>84</v>
      </c>
      <c r="AV284" s="14" t="s">
        <v>84</v>
      </c>
      <c r="AW284" s="14" t="s">
        <v>31</v>
      </c>
      <c r="AX284" s="14" t="s">
        <v>82</v>
      </c>
      <c r="AY284" s="262" t="s">
        <v>181</v>
      </c>
    </row>
    <row r="285" s="12" customFormat="1" ht="22.8" customHeight="1">
      <c r="A285" s="12"/>
      <c r="B285" s="212"/>
      <c r="C285" s="213"/>
      <c r="D285" s="214" t="s">
        <v>74</v>
      </c>
      <c r="E285" s="226" t="s">
        <v>213</v>
      </c>
      <c r="F285" s="226" t="s">
        <v>387</v>
      </c>
      <c r="G285" s="213"/>
      <c r="H285" s="213"/>
      <c r="I285" s="216"/>
      <c r="J285" s="227">
        <f>BK285</f>
        <v>0</v>
      </c>
      <c r="K285" s="213"/>
      <c r="L285" s="218"/>
      <c r="M285" s="219"/>
      <c r="N285" s="220"/>
      <c r="O285" s="220"/>
      <c r="P285" s="221">
        <f>SUM(P286:P293)</f>
        <v>0</v>
      </c>
      <c r="Q285" s="220"/>
      <c r="R285" s="221">
        <f>SUM(R286:R293)</f>
        <v>30.269200000000001</v>
      </c>
      <c r="S285" s="220"/>
      <c r="T285" s="222">
        <f>SUM(T286:T293)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23" t="s">
        <v>82</v>
      </c>
      <c r="AT285" s="224" t="s">
        <v>74</v>
      </c>
      <c r="AU285" s="224" t="s">
        <v>82</v>
      </c>
      <c r="AY285" s="223" t="s">
        <v>181</v>
      </c>
      <c r="BK285" s="225">
        <f>SUM(BK286:BK293)</f>
        <v>0</v>
      </c>
    </row>
    <row r="286" s="2" customFormat="1" ht="24.15" customHeight="1">
      <c r="A286" s="39"/>
      <c r="B286" s="40"/>
      <c r="C286" s="228" t="s">
        <v>388</v>
      </c>
      <c r="D286" s="228" t="s">
        <v>184</v>
      </c>
      <c r="E286" s="229" t="s">
        <v>389</v>
      </c>
      <c r="F286" s="230" t="s">
        <v>390</v>
      </c>
      <c r="G286" s="231" t="s">
        <v>197</v>
      </c>
      <c r="H286" s="232">
        <v>116</v>
      </c>
      <c r="I286" s="233"/>
      <c r="J286" s="232">
        <f>ROUND(I286*H286,2)</f>
        <v>0</v>
      </c>
      <c r="K286" s="234"/>
      <c r="L286" s="45"/>
      <c r="M286" s="235" t="s">
        <v>1</v>
      </c>
      <c r="N286" s="236" t="s">
        <v>40</v>
      </c>
      <c r="O286" s="92"/>
      <c r="P286" s="237">
        <f>O286*H286</f>
        <v>0</v>
      </c>
      <c r="Q286" s="237">
        <v>0.1837</v>
      </c>
      <c r="R286" s="237">
        <f>Q286*H286</f>
        <v>21.309200000000001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188</v>
      </c>
      <c r="AT286" s="239" t="s">
        <v>184</v>
      </c>
      <c r="AU286" s="239" t="s">
        <v>84</v>
      </c>
      <c r="AY286" s="18" t="s">
        <v>181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82</v>
      </c>
      <c r="BK286" s="240">
        <f>ROUND(I286*H286,2)</f>
        <v>0</v>
      </c>
      <c r="BL286" s="18" t="s">
        <v>188</v>
      </c>
      <c r="BM286" s="239" t="s">
        <v>391</v>
      </c>
    </row>
    <row r="287" s="13" customFormat="1">
      <c r="A287" s="13"/>
      <c r="B287" s="241"/>
      <c r="C287" s="242"/>
      <c r="D287" s="243" t="s">
        <v>190</v>
      </c>
      <c r="E287" s="244" t="s">
        <v>1</v>
      </c>
      <c r="F287" s="245" t="s">
        <v>392</v>
      </c>
      <c r="G287" s="242"/>
      <c r="H287" s="244" t="s">
        <v>1</v>
      </c>
      <c r="I287" s="246"/>
      <c r="J287" s="242"/>
      <c r="K287" s="242"/>
      <c r="L287" s="247"/>
      <c r="M287" s="248"/>
      <c r="N287" s="249"/>
      <c r="O287" s="249"/>
      <c r="P287" s="249"/>
      <c r="Q287" s="249"/>
      <c r="R287" s="249"/>
      <c r="S287" s="249"/>
      <c r="T287" s="25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1" t="s">
        <v>190</v>
      </c>
      <c r="AU287" s="251" t="s">
        <v>84</v>
      </c>
      <c r="AV287" s="13" t="s">
        <v>82</v>
      </c>
      <c r="AW287" s="13" t="s">
        <v>31</v>
      </c>
      <c r="AX287" s="13" t="s">
        <v>75</v>
      </c>
      <c r="AY287" s="251" t="s">
        <v>181</v>
      </c>
    </row>
    <row r="288" s="13" customFormat="1">
      <c r="A288" s="13"/>
      <c r="B288" s="241"/>
      <c r="C288" s="242"/>
      <c r="D288" s="243" t="s">
        <v>190</v>
      </c>
      <c r="E288" s="244" t="s">
        <v>1</v>
      </c>
      <c r="F288" s="245" t="s">
        <v>393</v>
      </c>
      <c r="G288" s="242"/>
      <c r="H288" s="244" t="s">
        <v>1</v>
      </c>
      <c r="I288" s="246"/>
      <c r="J288" s="242"/>
      <c r="K288" s="242"/>
      <c r="L288" s="247"/>
      <c r="M288" s="248"/>
      <c r="N288" s="249"/>
      <c r="O288" s="249"/>
      <c r="P288" s="249"/>
      <c r="Q288" s="249"/>
      <c r="R288" s="249"/>
      <c r="S288" s="249"/>
      <c r="T288" s="25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1" t="s">
        <v>190</v>
      </c>
      <c r="AU288" s="251" t="s">
        <v>84</v>
      </c>
      <c r="AV288" s="13" t="s">
        <v>82</v>
      </c>
      <c r="AW288" s="13" t="s">
        <v>31</v>
      </c>
      <c r="AX288" s="13" t="s">
        <v>75</v>
      </c>
      <c r="AY288" s="251" t="s">
        <v>181</v>
      </c>
    </row>
    <row r="289" s="14" customFormat="1">
      <c r="A289" s="14"/>
      <c r="B289" s="252"/>
      <c r="C289" s="253"/>
      <c r="D289" s="243" t="s">
        <v>190</v>
      </c>
      <c r="E289" s="254" t="s">
        <v>1</v>
      </c>
      <c r="F289" s="255" t="s">
        <v>394</v>
      </c>
      <c r="G289" s="253"/>
      <c r="H289" s="256">
        <v>116</v>
      </c>
      <c r="I289" s="257"/>
      <c r="J289" s="253"/>
      <c r="K289" s="253"/>
      <c r="L289" s="258"/>
      <c r="M289" s="259"/>
      <c r="N289" s="260"/>
      <c r="O289" s="260"/>
      <c r="P289" s="260"/>
      <c r="Q289" s="260"/>
      <c r="R289" s="260"/>
      <c r="S289" s="260"/>
      <c r="T289" s="261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2" t="s">
        <v>190</v>
      </c>
      <c r="AU289" s="262" t="s">
        <v>84</v>
      </c>
      <c r="AV289" s="14" t="s">
        <v>84</v>
      </c>
      <c r="AW289" s="14" t="s">
        <v>31</v>
      </c>
      <c r="AX289" s="14" t="s">
        <v>82</v>
      </c>
      <c r="AY289" s="262" t="s">
        <v>181</v>
      </c>
    </row>
    <row r="290" s="2" customFormat="1" ht="16.5" customHeight="1">
      <c r="A290" s="39"/>
      <c r="B290" s="40"/>
      <c r="C290" s="289" t="s">
        <v>395</v>
      </c>
      <c r="D290" s="289" t="s">
        <v>396</v>
      </c>
      <c r="E290" s="290" t="s">
        <v>397</v>
      </c>
      <c r="F290" s="291" t="s">
        <v>398</v>
      </c>
      <c r="G290" s="292" t="s">
        <v>197</v>
      </c>
      <c r="H290" s="293">
        <v>128</v>
      </c>
      <c r="I290" s="294"/>
      <c r="J290" s="293">
        <f>ROUND(I290*H290,2)</f>
        <v>0</v>
      </c>
      <c r="K290" s="295"/>
      <c r="L290" s="296"/>
      <c r="M290" s="297" t="s">
        <v>1</v>
      </c>
      <c r="N290" s="298" t="s">
        <v>40</v>
      </c>
      <c r="O290" s="92"/>
      <c r="P290" s="237">
        <f>O290*H290</f>
        <v>0</v>
      </c>
      <c r="Q290" s="237">
        <v>0.070000000000000007</v>
      </c>
      <c r="R290" s="237">
        <f>Q290*H290</f>
        <v>8.9600000000000009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239</v>
      </c>
      <c r="AT290" s="239" t="s">
        <v>396</v>
      </c>
      <c r="AU290" s="239" t="s">
        <v>84</v>
      </c>
      <c r="AY290" s="18" t="s">
        <v>181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82</v>
      </c>
      <c r="BK290" s="240">
        <f>ROUND(I290*H290,2)</f>
        <v>0</v>
      </c>
      <c r="BL290" s="18" t="s">
        <v>188</v>
      </c>
      <c r="BM290" s="239" t="s">
        <v>399</v>
      </c>
    </row>
    <row r="291" s="13" customFormat="1">
      <c r="A291" s="13"/>
      <c r="B291" s="241"/>
      <c r="C291" s="242"/>
      <c r="D291" s="243" t="s">
        <v>190</v>
      </c>
      <c r="E291" s="244" t="s">
        <v>1</v>
      </c>
      <c r="F291" s="245" t="s">
        <v>392</v>
      </c>
      <c r="G291" s="242"/>
      <c r="H291" s="244" t="s">
        <v>1</v>
      </c>
      <c r="I291" s="246"/>
      <c r="J291" s="242"/>
      <c r="K291" s="242"/>
      <c r="L291" s="247"/>
      <c r="M291" s="248"/>
      <c r="N291" s="249"/>
      <c r="O291" s="249"/>
      <c r="P291" s="249"/>
      <c r="Q291" s="249"/>
      <c r="R291" s="249"/>
      <c r="S291" s="249"/>
      <c r="T291" s="25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1" t="s">
        <v>190</v>
      </c>
      <c r="AU291" s="251" t="s">
        <v>84</v>
      </c>
      <c r="AV291" s="13" t="s">
        <v>82</v>
      </c>
      <c r="AW291" s="13" t="s">
        <v>31</v>
      </c>
      <c r="AX291" s="13" t="s">
        <v>75</v>
      </c>
      <c r="AY291" s="251" t="s">
        <v>181</v>
      </c>
    </row>
    <row r="292" s="14" customFormat="1">
      <c r="A292" s="14"/>
      <c r="B292" s="252"/>
      <c r="C292" s="253"/>
      <c r="D292" s="243" t="s">
        <v>190</v>
      </c>
      <c r="E292" s="254" t="s">
        <v>1</v>
      </c>
      <c r="F292" s="255" t="s">
        <v>400</v>
      </c>
      <c r="G292" s="253"/>
      <c r="H292" s="256">
        <v>128</v>
      </c>
      <c r="I292" s="257"/>
      <c r="J292" s="253"/>
      <c r="K292" s="253"/>
      <c r="L292" s="258"/>
      <c r="M292" s="259"/>
      <c r="N292" s="260"/>
      <c r="O292" s="260"/>
      <c r="P292" s="260"/>
      <c r="Q292" s="260"/>
      <c r="R292" s="260"/>
      <c r="S292" s="260"/>
      <c r="T292" s="26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2" t="s">
        <v>190</v>
      </c>
      <c r="AU292" s="262" t="s">
        <v>84</v>
      </c>
      <c r="AV292" s="14" t="s">
        <v>84</v>
      </c>
      <c r="AW292" s="14" t="s">
        <v>31</v>
      </c>
      <c r="AX292" s="14" t="s">
        <v>82</v>
      </c>
      <c r="AY292" s="262" t="s">
        <v>181</v>
      </c>
    </row>
    <row r="293" s="13" customFormat="1">
      <c r="A293" s="13"/>
      <c r="B293" s="241"/>
      <c r="C293" s="242"/>
      <c r="D293" s="243" t="s">
        <v>190</v>
      </c>
      <c r="E293" s="244" t="s">
        <v>1</v>
      </c>
      <c r="F293" s="245" t="s">
        <v>401</v>
      </c>
      <c r="G293" s="242"/>
      <c r="H293" s="244" t="s">
        <v>1</v>
      </c>
      <c r="I293" s="246"/>
      <c r="J293" s="242"/>
      <c r="K293" s="242"/>
      <c r="L293" s="247"/>
      <c r="M293" s="248"/>
      <c r="N293" s="249"/>
      <c r="O293" s="249"/>
      <c r="P293" s="249"/>
      <c r="Q293" s="249"/>
      <c r="R293" s="249"/>
      <c r="S293" s="249"/>
      <c r="T293" s="25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1" t="s">
        <v>190</v>
      </c>
      <c r="AU293" s="251" t="s">
        <v>84</v>
      </c>
      <c r="AV293" s="13" t="s">
        <v>82</v>
      </c>
      <c r="AW293" s="13" t="s">
        <v>31</v>
      </c>
      <c r="AX293" s="13" t="s">
        <v>75</v>
      </c>
      <c r="AY293" s="251" t="s">
        <v>181</v>
      </c>
    </row>
    <row r="294" s="12" customFormat="1" ht="22.8" customHeight="1">
      <c r="A294" s="12"/>
      <c r="B294" s="212"/>
      <c r="C294" s="213"/>
      <c r="D294" s="214" t="s">
        <v>74</v>
      </c>
      <c r="E294" s="226" t="s">
        <v>402</v>
      </c>
      <c r="F294" s="226" t="s">
        <v>403</v>
      </c>
      <c r="G294" s="213"/>
      <c r="H294" s="213"/>
      <c r="I294" s="216"/>
      <c r="J294" s="227">
        <f>BK294</f>
        <v>0</v>
      </c>
      <c r="K294" s="213"/>
      <c r="L294" s="218"/>
      <c r="M294" s="219"/>
      <c r="N294" s="220"/>
      <c r="O294" s="220"/>
      <c r="P294" s="221">
        <f>SUM(P295:P350)</f>
        <v>0</v>
      </c>
      <c r="Q294" s="220"/>
      <c r="R294" s="221">
        <f>SUM(R295:R350)</f>
        <v>11.023128200000002</v>
      </c>
      <c r="S294" s="220"/>
      <c r="T294" s="222">
        <f>SUM(T295:T350)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3" t="s">
        <v>82</v>
      </c>
      <c r="AT294" s="224" t="s">
        <v>74</v>
      </c>
      <c r="AU294" s="224" t="s">
        <v>82</v>
      </c>
      <c r="AY294" s="223" t="s">
        <v>181</v>
      </c>
      <c r="BK294" s="225">
        <f>SUM(BK295:BK350)</f>
        <v>0</v>
      </c>
    </row>
    <row r="295" s="2" customFormat="1" ht="24.15" customHeight="1">
      <c r="A295" s="39"/>
      <c r="B295" s="40"/>
      <c r="C295" s="228" t="s">
        <v>404</v>
      </c>
      <c r="D295" s="228" t="s">
        <v>184</v>
      </c>
      <c r="E295" s="229" t="s">
        <v>405</v>
      </c>
      <c r="F295" s="230" t="s">
        <v>406</v>
      </c>
      <c r="G295" s="231" t="s">
        <v>197</v>
      </c>
      <c r="H295" s="232">
        <v>90</v>
      </c>
      <c r="I295" s="233"/>
      <c r="J295" s="232">
        <f>ROUND(I295*H295,2)</f>
        <v>0</v>
      </c>
      <c r="K295" s="234"/>
      <c r="L295" s="45"/>
      <c r="M295" s="235" t="s">
        <v>1</v>
      </c>
      <c r="N295" s="236" t="s">
        <v>40</v>
      </c>
      <c r="O295" s="92"/>
      <c r="P295" s="237">
        <f>O295*H295</f>
        <v>0</v>
      </c>
      <c r="Q295" s="237">
        <v>0.01575</v>
      </c>
      <c r="R295" s="237">
        <f>Q295*H295</f>
        <v>1.4175</v>
      </c>
      <c r="S295" s="237">
        <v>0</v>
      </c>
      <c r="T295" s="238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9" t="s">
        <v>188</v>
      </c>
      <c r="AT295" s="239" t="s">
        <v>184</v>
      </c>
      <c r="AU295" s="239" t="s">
        <v>84</v>
      </c>
      <c r="AY295" s="18" t="s">
        <v>181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8" t="s">
        <v>82</v>
      </c>
      <c r="BK295" s="240">
        <f>ROUND(I295*H295,2)</f>
        <v>0</v>
      </c>
      <c r="BL295" s="18" t="s">
        <v>188</v>
      </c>
      <c r="BM295" s="239" t="s">
        <v>407</v>
      </c>
    </row>
    <row r="296" s="13" customFormat="1">
      <c r="A296" s="13"/>
      <c r="B296" s="241"/>
      <c r="C296" s="242"/>
      <c r="D296" s="243" t="s">
        <v>190</v>
      </c>
      <c r="E296" s="244" t="s">
        <v>1</v>
      </c>
      <c r="F296" s="245" t="s">
        <v>408</v>
      </c>
      <c r="G296" s="242"/>
      <c r="H296" s="244" t="s">
        <v>1</v>
      </c>
      <c r="I296" s="246"/>
      <c r="J296" s="242"/>
      <c r="K296" s="242"/>
      <c r="L296" s="247"/>
      <c r="M296" s="248"/>
      <c r="N296" s="249"/>
      <c r="O296" s="249"/>
      <c r="P296" s="249"/>
      <c r="Q296" s="249"/>
      <c r="R296" s="249"/>
      <c r="S296" s="249"/>
      <c r="T296" s="25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1" t="s">
        <v>190</v>
      </c>
      <c r="AU296" s="251" t="s">
        <v>84</v>
      </c>
      <c r="AV296" s="13" t="s">
        <v>82</v>
      </c>
      <c r="AW296" s="13" t="s">
        <v>31</v>
      </c>
      <c r="AX296" s="13" t="s">
        <v>75</v>
      </c>
      <c r="AY296" s="251" t="s">
        <v>181</v>
      </c>
    </row>
    <row r="297" s="13" customFormat="1">
      <c r="A297" s="13"/>
      <c r="B297" s="241"/>
      <c r="C297" s="242"/>
      <c r="D297" s="243" t="s">
        <v>190</v>
      </c>
      <c r="E297" s="244" t="s">
        <v>1</v>
      </c>
      <c r="F297" s="245" t="s">
        <v>201</v>
      </c>
      <c r="G297" s="242"/>
      <c r="H297" s="244" t="s">
        <v>1</v>
      </c>
      <c r="I297" s="246"/>
      <c r="J297" s="242"/>
      <c r="K297" s="242"/>
      <c r="L297" s="247"/>
      <c r="M297" s="248"/>
      <c r="N297" s="249"/>
      <c r="O297" s="249"/>
      <c r="P297" s="249"/>
      <c r="Q297" s="249"/>
      <c r="R297" s="249"/>
      <c r="S297" s="249"/>
      <c r="T297" s="25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1" t="s">
        <v>190</v>
      </c>
      <c r="AU297" s="251" t="s">
        <v>84</v>
      </c>
      <c r="AV297" s="13" t="s">
        <v>82</v>
      </c>
      <c r="AW297" s="13" t="s">
        <v>31</v>
      </c>
      <c r="AX297" s="13" t="s">
        <v>75</v>
      </c>
      <c r="AY297" s="251" t="s">
        <v>181</v>
      </c>
    </row>
    <row r="298" s="13" customFormat="1">
      <c r="A298" s="13"/>
      <c r="B298" s="241"/>
      <c r="C298" s="242"/>
      <c r="D298" s="243" t="s">
        <v>190</v>
      </c>
      <c r="E298" s="244" t="s">
        <v>1</v>
      </c>
      <c r="F298" s="245" t="s">
        <v>409</v>
      </c>
      <c r="G298" s="242"/>
      <c r="H298" s="244" t="s">
        <v>1</v>
      </c>
      <c r="I298" s="246"/>
      <c r="J298" s="242"/>
      <c r="K298" s="242"/>
      <c r="L298" s="247"/>
      <c r="M298" s="248"/>
      <c r="N298" s="249"/>
      <c r="O298" s="249"/>
      <c r="P298" s="249"/>
      <c r="Q298" s="249"/>
      <c r="R298" s="249"/>
      <c r="S298" s="249"/>
      <c r="T298" s="25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1" t="s">
        <v>190</v>
      </c>
      <c r="AU298" s="251" t="s">
        <v>84</v>
      </c>
      <c r="AV298" s="13" t="s">
        <v>82</v>
      </c>
      <c r="AW298" s="13" t="s">
        <v>31</v>
      </c>
      <c r="AX298" s="13" t="s">
        <v>75</v>
      </c>
      <c r="AY298" s="251" t="s">
        <v>181</v>
      </c>
    </row>
    <row r="299" s="14" customFormat="1">
      <c r="A299" s="14"/>
      <c r="B299" s="252"/>
      <c r="C299" s="253"/>
      <c r="D299" s="243" t="s">
        <v>190</v>
      </c>
      <c r="E299" s="254" t="s">
        <v>1</v>
      </c>
      <c r="F299" s="255" t="s">
        <v>410</v>
      </c>
      <c r="G299" s="253"/>
      <c r="H299" s="256">
        <v>90</v>
      </c>
      <c r="I299" s="257"/>
      <c r="J299" s="253"/>
      <c r="K299" s="253"/>
      <c r="L299" s="258"/>
      <c r="M299" s="259"/>
      <c r="N299" s="260"/>
      <c r="O299" s="260"/>
      <c r="P299" s="260"/>
      <c r="Q299" s="260"/>
      <c r="R299" s="260"/>
      <c r="S299" s="260"/>
      <c r="T299" s="261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2" t="s">
        <v>190</v>
      </c>
      <c r="AU299" s="262" t="s">
        <v>84</v>
      </c>
      <c r="AV299" s="14" t="s">
        <v>84</v>
      </c>
      <c r="AW299" s="14" t="s">
        <v>31</v>
      </c>
      <c r="AX299" s="14" t="s">
        <v>82</v>
      </c>
      <c r="AY299" s="262" t="s">
        <v>181</v>
      </c>
    </row>
    <row r="300" s="2" customFormat="1" ht="24.15" customHeight="1">
      <c r="A300" s="39"/>
      <c r="B300" s="40"/>
      <c r="C300" s="228" t="s">
        <v>411</v>
      </c>
      <c r="D300" s="228" t="s">
        <v>184</v>
      </c>
      <c r="E300" s="229" t="s">
        <v>412</v>
      </c>
      <c r="F300" s="230" t="s">
        <v>413</v>
      </c>
      <c r="G300" s="231" t="s">
        <v>197</v>
      </c>
      <c r="H300" s="232">
        <v>117</v>
      </c>
      <c r="I300" s="233"/>
      <c r="J300" s="232">
        <f>ROUND(I300*H300,2)</f>
        <v>0</v>
      </c>
      <c r="K300" s="234"/>
      <c r="L300" s="45"/>
      <c r="M300" s="235" t="s">
        <v>1</v>
      </c>
      <c r="N300" s="236" t="s">
        <v>40</v>
      </c>
      <c r="O300" s="92"/>
      <c r="P300" s="237">
        <f>O300*H300</f>
        <v>0</v>
      </c>
      <c r="Q300" s="237">
        <v>0.018380000000000001</v>
      </c>
      <c r="R300" s="237">
        <f>Q300*H300</f>
        <v>2.1504600000000003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188</v>
      </c>
      <c r="AT300" s="239" t="s">
        <v>184</v>
      </c>
      <c r="AU300" s="239" t="s">
        <v>84</v>
      </c>
      <c r="AY300" s="18" t="s">
        <v>181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82</v>
      </c>
      <c r="BK300" s="240">
        <f>ROUND(I300*H300,2)</f>
        <v>0</v>
      </c>
      <c r="BL300" s="18" t="s">
        <v>188</v>
      </c>
      <c r="BM300" s="239" t="s">
        <v>414</v>
      </c>
    </row>
    <row r="301" s="13" customFormat="1">
      <c r="A301" s="13"/>
      <c r="B301" s="241"/>
      <c r="C301" s="242"/>
      <c r="D301" s="243" t="s">
        <v>190</v>
      </c>
      <c r="E301" s="244" t="s">
        <v>1</v>
      </c>
      <c r="F301" s="245" t="s">
        <v>415</v>
      </c>
      <c r="G301" s="242"/>
      <c r="H301" s="244" t="s">
        <v>1</v>
      </c>
      <c r="I301" s="246"/>
      <c r="J301" s="242"/>
      <c r="K301" s="242"/>
      <c r="L301" s="247"/>
      <c r="M301" s="248"/>
      <c r="N301" s="249"/>
      <c r="O301" s="249"/>
      <c r="P301" s="249"/>
      <c r="Q301" s="249"/>
      <c r="R301" s="249"/>
      <c r="S301" s="249"/>
      <c r="T301" s="25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1" t="s">
        <v>190</v>
      </c>
      <c r="AU301" s="251" t="s">
        <v>84</v>
      </c>
      <c r="AV301" s="13" t="s">
        <v>82</v>
      </c>
      <c r="AW301" s="13" t="s">
        <v>31</v>
      </c>
      <c r="AX301" s="13" t="s">
        <v>75</v>
      </c>
      <c r="AY301" s="251" t="s">
        <v>181</v>
      </c>
    </row>
    <row r="302" s="13" customFormat="1">
      <c r="A302" s="13"/>
      <c r="B302" s="241"/>
      <c r="C302" s="242"/>
      <c r="D302" s="243" t="s">
        <v>190</v>
      </c>
      <c r="E302" s="244" t="s">
        <v>1</v>
      </c>
      <c r="F302" s="245" t="s">
        <v>201</v>
      </c>
      <c r="G302" s="242"/>
      <c r="H302" s="244" t="s">
        <v>1</v>
      </c>
      <c r="I302" s="246"/>
      <c r="J302" s="242"/>
      <c r="K302" s="242"/>
      <c r="L302" s="247"/>
      <c r="M302" s="248"/>
      <c r="N302" s="249"/>
      <c r="O302" s="249"/>
      <c r="P302" s="249"/>
      <c r="Q302" s="249"/>
      <c r="R302" s="249"/>
      <c r="S302" s="249"/>
      <c r="T302" s="25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1" t="s">
        <v>190</v>
      </c>
      <c r="AU302" s="251" t="s">
        <v>84</v>
      </c>
      <c r="AV302" s="13" t="s">
        <v>82</v>
      </c>
      <c r="AW302" s="13" t="s">
        <v>31</v>
      </c>
      <c r="AX302" s="13" t="s">
        <v>75</v>
      </c>
      <c r="AY302" s="251" t="s">
        <v>181</v>
      </c>
    </row>
    <row r="303" s="14" customFormat="1">
      <c r="A303" s="14"/>
      <c r="B303" s="252"/>
      <c r="C303" s="253"/>
      <c r="D303" s="243" t="s">
        <v>190</v>
      </c>
      <c r="E303" s="254" t="s">
        <v>1</v>
      </c>
      <c r="F303" s="255" t="s">
        <v>416</v>
      </c>
      <c r="G303" s="253"/>
      <c r="H303" s="256">
        <v>8.0999999999999996</v>
      </c>
      <c r="I303" s="257"/>
      <c r="J303" s="253"/>
      <c r="K303" s="253"/>
      <c r="L303" s="258"/>
      <c r="M303" s="259"/>
      <c r="N303" s="260"/>
      <c r="O303" s="260"/>
      <c r="P303" s="260"/>
      <c r="Q303" s="260"/>
      <c r="R303" s="260"/>
      <c r="S303" s="260"/>
      <c r="T303" s="261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2" t="s">
        <v>190</v>
      </c>
      <c r="AU303" s="262" t="s">
        <v>84</v>
      </c>
      <c r="AV303" s="14" t="s">
        <v>84</v>
      </c>
      <c r="AW303" s="14" t="s">
        <v>31</v>
      </c>
      <c r="AX303" s="14" t="s">
        <v>75</v>
      </c>
      <c r="AY303" s="262" t="s">
        <v>181</v>
      </c>
    </row>
    <row r="304" s="14" customFormat="1">
      <c r="A304" s="14"/>
      <c r="B304" s="252"/>
      <c r="C304" s="253"/>
      <c r="D304" s="243" t="s">
        <v>190</v>
      </c>
      <c r="E304" s="254" t="s">
        <v>1</v>
      </c>
      <c r="F304" s="255" t="s">
        <v>417</v>
      </c>
      <c r="G304" s="253"/>
      <c r="H304" s="256">
        <v>17.300000000000001</v>
      </c>
      <c r="I304" s="257"/>
      <c r="J304" s="253"/>
      <c r="K304" s="253"/>
      <c r="L304" s="258"/>
      <c r="M304" s="259"/>
      <c r="N304" s="260"/>
      <c r="O304" s="260"/>
      <c r="P304" s="260"/>
      <c r="Q304" s="260"/>
      <c r="R304" s="260"/>
      <c r="S304" s="260"/>
      <c r="T304" s="26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2" t="s">
        <v>190</v>
      </c>
      <c r="AU304" s="262" t="s">
        <v>84</v>
      </c>
      <c r="AV304" s="14" t="s">
        <v>84</v>
      </c>
      <c r="AW304" s="14" t="s">
        <v>31</v>
      </c>
      <c r="AX304" s="14" t="s">
        <v>75</v>
      </c>
      <c r="AY304" s="262" t="s">
        <v>181</v>
      </c>
    </row>
    <row r="305" s="14" customFormat="1">
      <c r="A305" s="14"/>
      <c r="B305" s="252"/>
      <c r="C305" s="253"/>
      <c r="D305" s="243" t="s">
        <v>190</v>
      </c>
      <c r="E305" s="254" t="s">
        <v>1</v>
      </c>
      <c r="F305" s="255" t="s">
        <v>418</v>
      </c>
      <c r="G305" s="253"/>
      <c r="H305" s="256">
        <v>19.329999999999998</v>
      </c>
      <c r="I305" s="257"/>
      <c r="J305" s="253"/>
      <c r="K305" s="253"/>
      <c r="L305" s="258"/>
      <c r="M305" s="259"/>
      <c r="N305" s="260"/>
      <c r="O305" s="260"/>
      <c r="P305" s="260"/>
      <c r="Q305" s="260"/>
      <c r="R305" s="260"/>
      <c r="S305" s="260"/>
      <c r="T305" s="261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2" t="s">
        <v>190</v>
      </c>
      <c r="AU305" s="262" t="s">
        <v>84</v>
      </c>
      <c r="AV305" s="14" t="s">
        <v>84</v>
      </c>
      <c r="AW305" s="14" t="s">
        <v>31</v>
      </c>
      <c r="AX305" s="14" t="s">
        <v>75</v>
      </c>
      <c r="AY305" s="262" t="s">
        <v>181</v>
      </c>
    </row>
    <row r="306" s="14" customFormat="1">
      <c r="A306" s="14"/>
      <c r="B306" s="252"/>
      <c r="C306" s="253"/>
      <c r="D306" s="243" t="s">
        <v>190</v>
      </c>
      <c r="E306" s="254" t="s">
        <v>1</v>
      </c>
      <c r="F306" s="255" t="s">
        <v>419</v>
      </c>
      <c r="G306" s="253"/>
      <c r="H306" s="256">
        <v>11.26</v>
      </c>
      <c r="I306" s="257"/>
      <c r="J306" s="253"/>
      <c r="K306" s="253"/>
      <c r="L306" s="258"/>
      <c r="M306" s="259"/>
      <c r="N306" s="260"/>
      <c r="O306" s="260"/>
      <c r="P306" s="260"/>
      <c r="Q306" s="260"/>
      <c r="R306" s="260"/>
      <c r="S306" s="260"/>
      <c r="T306" s="261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2" t="s">
        <v>190</v>
      </c>
      <c r="AU306" s="262" t="s">
        <v>84</v>
      </c>
      <c r="AV306" s="14" t="s">
        <v>84</v>
      </c>
      <c r="AW306" s="14" t="s">
        <v>31</v>
      </c>
      <c r="AX306" s="14" t="s">
        <v>75</v>
      </c>
      <c r="AY306" s="262" t="s">
        <v>181</v>
      </c>
    </row>
    <row r="307" s="14" customFormat="1">
      <c r="A307" s="14"/>
      <c r="B307" s="252"/>
      <c r="C307" s="253"/>
      <c r="D307" s="243" t="s">
        <v>190</v>
      </c>
      <c r="E307" s="254" t="s">
        <v>1</v>
      </c>
      <c r="F307" s="255" t="s">
        <v>420</v>
      </c>
      <c r="G307" s="253"/>
      <c r="H307" s="256">
        <v>4.54</v>
      </c>
      <c r="I307" s="257"/>
      <c r="J307" s="253"/>
      <c r="K307" s="253"/>
      <c r="L307" s="258"/>
      <c r="M307" s="259"/>
      <c r="N307" s="260"/>
      <c r="O307" s="260"/>
      <c r="P307" s="260"/>
      <c r="Q307" s="260"/>
      <c r="R307" s="260"/>
      <c r="S307" s="260"/>
      <c r="T307" s="261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2" t="s">
        <v>190</v>
      </c>
      <c r="AU307" s="262" t="s">
        <v>84</v>
      </c>
      <c r="AV307" s="14" t="s">
        <v>84</v>
      </c>
      <c r="AW307" s="14" t="s">
        <v>31</v>
      </c>
      <c r="AX307" s="14" t="s">
        <v>75</v>
      </c>
      <c r="AY307" s="262" t="s">
        <v>181</v>
      </c>
    </row>
    <row r="308" s="13" customFormat="1">
      <c r="A308" s="13"/>
      <c r="B308" s="241"/>
      <c r="C308" s="242"/>
      <c r="D308" s="243" t="s">
        <v>190</v>
      </c>
      <c r="E308" s="244" t="s">
        <v>1</v>
      </c>
      <c r="F308" s="245" t="s">
        <v>191</v>
      </c>
      <c r="G308" s="242"/>
      <c r="H308" s="244" t="s">
        <v>1</v>
      </c>
      <c r="I308" s="246"/>
      <c r="J308" s="242"/>
      <c r="K308" s="242"/>
      <c r="L308" s="247"/>
      <c r="M308" s="248"/>
      <c r="N308" s="249"/>
      <c r="O308" s="249"/>
      <c r="P308" s="249"/>
      <c r="Q308" s="249"/>
      <c r="R308" s="249"/>
      <c r="S308" s="249"/>
      <c r="T308" s="25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1" t="s">
        <v>190</v>
      </c>
      <c r="AU308" s="251" t="s">
        <v>84</v>
      </c>
      <c r="AV308" s="13" t="s">
        <v>82</v>
      </c>
      <c r="AW308" s="13" t="s">
        <v>31</v>
      </c>
      <c r="AX308" s="13" t="s">
        <v>75</v>
      </c>
      <c r="AY308" s="251" t="s">
        <v>181</v>
      </c>
    </row>
    <row r="309" s="14" customFormat="1">
      <c r="A309" s="14"/>
      <c r="B309" s="252"/>
      <c r="C309" s="253"/>
      <c r="D309" s="243" t="s">
        <v>190</v>
      </c>
      <c r="E309" s="254" t="s">
        <v>1</v>
      </c>
      <c r="F309" s="255" t="s">
        <v>421</v>
      </c>
      <c r="G309" s="253"/>
      <c r="H309" s="256">
        <v>13.300000000000001</v>
      </c>
      <c r="I309" s="257"/>
      <c r="J309" s="253"/>
      <c r="K309" s="253"/>
      <c r="L309" s="258"/>
      <c r="M309" s="259"/>
      <c r="N309" s="260"/>
      <c r="O309" s="260"/>
      <c r="P309" s="260"/>
      <c r="Q309" s="260"/>
      <c r="R309" s="260"/>
      <c r="S309" s="260"/>
      <c r="T309" s="26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2" t="s">
        <v>190</v>
      </c>
      <c r="AU309" s="262" t="s">
        <v>84</v>
      </c>
      <c r="AV309" s="14" t="s">
        <v>84</v>
      </c>
      <c r="AW309" s="14" t="s">
        <v>31</v>
      </c>
      <c r="AX309" s="14" t="s">
        <v>75</v>
      </c>
      <c r="AY309" s="262" t="s">
        <v>181</v>
      </c>
    </row>
    <row r="310" s="14" customFormat="1">
      <c r="A310" s="14"/>
      <c r="B310" s="252"/>
      <c r="C310" s="253"/>
      <c r="D310" s="243" t="s">
        <v>190</v>
      </c>
      <c r="E310" s="254" t="s">
        <v>1</v>
      </c>
      <c r="F310" s="255" t="s">
        <v>422</v>
      </c>
      <c r="G310" s="253"/>
      <c r="H310" s="256">
        <v>5.4000000000000004</v>
      </c>
      <c r="I310" s="257"/>
      <c r="J310" s="253"/>
      <c r="K310" s="253"/>
      <c r="L310" s="258"/>
      <c r="M310" s="259"/>
      <c r="N310" s="260"/>
      <c r="O310" s="260"/>
      <c r="P310" s="260"/>
      <c r="Q310" s="260"/>
      <c r="R310" s="260"/>
      <c r="S310" s="260"/>
      <c r="T310" s="261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2" t="s">
        <v>190</v>
      </c>
      <c r="AU310" s="262" t="s">
        <v>84</v>
      </c>
      <c r="AV310" s="14" t="s">
        <v>84</v>
      </c>
      <c r="AW310" s="14" t="s">
        <v>31</v>
      </c>
      <c r="AX310" s="14" t="s">
        <v>75</v>
      </c>
      <c r="AY310" s="262" t="s">
        <v>181</v>
      </c>
    </row>
    <row r="311" s="13" customFormat="1">
      <c r="A311" s="13"/>
      <c r="B311" s="241"/>
      <c r="C311" s="242"/>
      <c r="D311" s="243" t="s">
        <v>190</v>
      </c>
      <c r="E311" s="244" t="s">
        <v>1</v>
      </c>
      <c r="F311" s="245" t="s">
        <v>423</v>
      </c>
      <c r="G311" s="242"/>
      <c r="H311" s="244" t="s">
        <v>1</v>
      </c>
      <c r="I311" s="246"/>
      <c r="J311" s="242"/>
      <c r="K311" s="242"/>
      <c r="L311" s="247"/>
      <c r="M311" s="248"/>
      <c r="N311" s="249"/>
      <c r="O311" s="249"/>
      <c r="P311" s="249"/>
      <c r="Q311" s="249"/>
      <c r="R311" s="249"/>
      <c r="S311" s="249"/>
      <c r="T311" s="25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1" t="s">
        <v>190</v>
      </c>
      <c r="AU311" s="251" t="s">
        <v>84</v>
      </c>
      <c r="AV311" s="13" t="s">
        <v>82</v>
      </c>
      <c r="AW311" s="13" t="s">
        <v>31</v>
      </c>
      <c r="AX311" s="13" t="s">
        <v>75</v>
      </c>
      <c r="AY311" s="251" t="s">
        <v>181</v>
      </c>
    </row>
    <row r="312" s="13" customFormat="1">
      <c r="A312" s="13"/>
      <c r="B312" s="241"/>
      <c r="C312" s="242"/>
      <c r="D312" s="243" t="s">
        <v>190</v>
      </c>
      <c r="E312" s="244" t="s">
        <v>1</v>
      </c>
      <c r="F312" s="245" t="s">
        <v>424</v>
      </c>
      <c r="G312" s="242"/>
      <c r="H312" s="244" t="s">
        <v>1</v>
      </c>
      <c r="I312" s="246"/>
      <c r="J312" s="242"/>
      <c r="K312" s="242"/>
      <c r="L312" s="247"/>
      <c r="M312" s="248"/>
      <c r="N312" s="249"/>
      <c r="O312" s="249"/>
      <c r="P312" s="249"/>
      <c r="Q312" s="249"/>
      <c r="R312" s="249"/>
      <c r="S312" s="249"/>
      <c r="T312" s="25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1" t="s">
        <v>190</v>
      </c>
      <c r="AU312" s="251" t="s">
        <v>84</v>
      </c>
      <c r="AV312" s="13" t="s">
        <v>82</v>
      </c>
      <c r="AW312" s="13" t="s">
        <v>31</v>
      </c>
      <c r="AX312" s="13" t="s">
        <v>75</v>
      </c>
      <c r="AY312" s="251" t="s">
        <v>181</v>
      </c>
    </row>
    <row r="313" s="14" customFormat="1">
      <c r="A313" s="14"/>
      <c r="B313" s="252"/>
      <c r="C313" s="253"/>
      <c r="D313" s="243" t="s">
        <v>190</v>
      </c>
      <c r="E313" s="254" t="s">
        <v>1</v>
      </c>
      <c r="F313" s="255" t="s">
        <v>425</v>
      </c>
      <c r="G313" s="253"/>
      <c r="H313" s="256">
        <v>18</v>
      </c>
      <c r="I313" s="257"/>
      <c r="J313" s="253"/>
      <c r="K313" s="253"/>
      <c r="L313" s="258"/>
      <c r="M313" s="259"/>
      <c r="N313" s="260"/>
      <c r="O313" s="260"/>
      <c r="P313" s="260"/>
      <c r="Q313" s="260"/>
      <c r="R313" s="260"/>
      <c r="S313" s="260"/>
      <c r="T313" s="261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2" t="s">
        <v>190</v>
      </c>
      <c r="AU313" s="262" t="s">
        <v>84</v>
      </c>
      <c r="AV313" s="14" t="s">
        <v>84</v>
      </c>
      <c r="AW313" s="14" t="s">
        <v>31</v>
      </c>
      <c r="AX313" s="14" t="s">
        <v>75</v>
      </c>
      <c r="AY313" s="262" t="s">
        <v>181</v>
      </c>
    </row>
    <row r="314" s="14" customFormat="1">
      <c r="A314" s="14"/>
      <c r="B314" s="252"/>
      <c r="C314" s="253"/>
      <c r="D314" s="243" t="s">
        <v>190</v>
      </c>
      <c r="E314" s="254" t="s">
        <v>1</v>
      </c>
      <c r="F314" s="255" t="s">
        <v>426</v>
      </c>
      <c r="G314" s="253"/>
      <c r="H314" s="256">
        <v>19.77</v>
      </c>
      <c r="I314" s="257"/>
      <c r="J314" s="253"/>
      <c r="K314" s="253"/>
      <c r="L314" s="258"/>
      <c r="M314" s="259"/>
      <c r="N314" s="260"/>
      <c r="O314" s="260"/>
      <c r="P314" s="260"/>
      <c r="Q314" s="260"/>
      <c r="R314" s="260"/>
      <c r="S314" s="260"/>
      <c r="T314" s="261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2" t="s">
        <v>190</v>
      </c>
      <c r="AU314" s="262" t="s">
        <v>84</v>
      </c>
      <c r="AV314" s="14" t="s">
        <v>84</v>
      </c>
      <c r="AW314" s="14" t="s">
        <v>31</v>
      </c>
      <c r="AX314" s="14" t="s">
        <v>75</v>
      </c>
      <c r="AY314" s="262" t="s">
        <v>181</v>
      </c>
    </row>
    <row r="315" s="15" customFormat="1">
      <c r="A315" s="15"/>
      <c r="B315" s="267"/>
      <c r="C315" s="268"/>
      <c r="D315" s="243" t="s">
        <v>190</v>
      </c>
      <c r="E315" s="269" t="s">
        <v>1</v>
      </c>
      <c r="F315" s="270" t="s">
        <v>208</v>
      </c>
      <c r="G315" s="268"/>
      <c r="H315" s="271">
        <v>117</v>
      </c>
      <c r="I315" s="272"/>
      <c r="J315" s="268"/>
      <c r="K315" s="268"/>
      <c r="L315" s="273"/>
      <c r="M315" s="274"/>
      <c r="N315" s="275"/>
      <c r="O315" s="275"/>
      <c r="P315" s="275"/>
      <c r="Q315" s="275"/>
      <c r="R315" s="275"/>
      <c r="S315" s="275"/>
      <c r="T315" s="276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7" t="s">
        <v>190</v>
      </c>
      <c r="AU315" s="277" t="s">
        <v>84</v>
      </c>
      <c r="AV315" s="15" t="s">
        <v>188</v>
      </c>
      <c r="AW315" s="15" t="s">
        <v>31</v>
      </c>
      <c r="AX315" s="15" t="s">
        <v>82</v>
      </c>
      <c r="AY315" s="277" t="s">
        <v>181</v>
      </c>
    </row>
    <row r="316" s="2" customFormat="1" ht="16.5" customHeight="1">
      <c r="A316" s="39"/>
      <c r="B316" s="40"/>
      <c r="C316" s="228" t="s">
        <v>427</v>
      </c>
      <c r="D316" s="228" t="s">
        <v>184</v>
      </c>
      <c r="E316" s="229" t="s">
        <v>428</v>
      </c>
      <c r="F316" s="230" t="s">
        <v>429</v>
      </c>
      <c r="G316" s="231" t="s">
        <v>430</v>
      </c>
      <c r="H316" s="232">
        <v>1</v>
      </c>
      <c r="I316" s="233"/>
      <c r="J316" s="232">
        <f>ROUND(I316*H316,2)</f>
        <v>0</v>
      </c>
      <c r="K316" s="234"/>
      <c r="L316" s="45"/>
      <c r="M316" s="235" t="s">
        <v>1</v>
      </c>
      <c r="N316" s="236" t="s">
        <v>40</v>
      </c>
      <c r="O316" s="92"/>
      <c r="P316" s="237">
        <f>O316*H316</f>
        <v>0</v>
      </c>
      <c r="Q316" s="237">
        <v>0</v>
      </c>
      <c r="R316" s="237">
        <f>Q316*H316</f>
        <v>0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188</v>
      </c>
      <c r="AT316" s="239" t="s">
        <v>184</v>
      </c>
      <c r="AU316" s="239" t="s">
        <v>84</v>
      </c>
      <c r="AY316" s="18" t="s">
        <v>181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82</v>
      </c>
      <c r="BK316" s="240">
        <f>ROUND(I316*H316,2)</f>
        <v>0</v>
      </c>
      <c r="BL316" s="18" t="s">
        <v>188</v>
      </c>
      <c r="BM316" s="239" t="s">
        <v>431</v>
      </c>
    </row>
    <row r="317" s="2" customFormat="1" ht="37.8" customHeight="1">
      <c r="A317" s="39"/>
      <c r="B317" s="40"/>
      <c r="C317" s="228" t="s">
        <v>432</v>
      </c>
      <c r="D317" s="228" t="s">
        <v>184</v>
      </c>
      <c r="E317" s="229" t="s">
        <v>433</v>
      </c>
      <c r="F317" s="230" t="s">
        <v>434</v>
      </c>
      <c r="G317" s="231" t="s">
        <v>197</v>
      </c>
      <c r="H317" s="232">
        <v>240</v>
      </c>
      <c r="I317" s="233"/>
      <c r="J317" s="232">
        <f>ROUND(I317*H317,2)</f>
        <v>0</v>
      </c>
      <c r="K317" s="234"/>
      <c r="L317" s="45"/>
      <c r="M317" s="235" t="s">
        <v>1</v>
      </c>
      <c r="N317" s="236" t="s">
        <v>40</v>
      </c>
      <c r="O317" s="92"/>
      <c r="P317" s="237">
        <f>O317*H317</f>
        <v>0</v>
      </c>
      <c r="Q317" s="237">
        <v>0.030300000000000001</v>
      </c>
      <c r="R317" s="237">
        <f>Q317*H317</f>
        <v>7.2720000000000002</v>
      </c>
      <c r="S317" s="237">
        <v>0</v>
      </c>
      <c r="T317" s="238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9" t="s">
        <v>188</v>
      </c>
      <c r="AT317" s="239" t="s">
        <v>184</v>
      </c>
      <c r="AU317" s="239" t="s">
        <v>84</v>
      </c>
      <c r="AY317" s="18" t="s">
        <v>181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8" t="s">
        <v>82</v>
      </c>
      <c r="BK317" s="240">
        <f>ROUND(I317*H317,2)</f>
        <v>0</v>
      </c>
      <c r="BL317" s="18" t="s">
        <v>188</v>
      </c>
      <c r="BM317" s="239" t="s">
        <v>435</v>
      </c>
    </row>
    <row r="318" s="13" customFormat="1">
      <c r="A318" s="13"/>
      <c r="B318" s="241"/>
      <c r="C318" s="242"/>
      <c r="D318" s="243" t="s">
        <v>190</v>
      </c>
      <c r="E318" s="244" t="s">
        <v>1</v>
      </c>
      <c r="F318" s="245" t="s">
        <v>201</v>
      </c>
      <c r="G318" s="242"/>
      <c r="H318" s="244" t="s">
        <v>1</v>
      </c>
      <c r="I318" s="246"/>
      <c r="J318" s="242"/>
      <c r="K318" s="242"/>
      <c r="L318" s="247"/>
      <c r="M318" s="248"/>
      <c r="N318" s="249"/>
      <c r="O318" s="249"/>
      <c r="P318" s="249"/>
      <c r="Q318" s="249"/>
      <c r="R318" s="249"/>
      <c r="S318" s="249"/>
      <c r="T318" s="25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1" t="s">
        <v>190</v>
      </c>
      <c r="AU318" s="251" t="s">
        <v>84</v>
      </c>
      <c r="AV318" s="13" t="s">
        <v>82</v>
      </c>
      <c r="AW318" s="13" t="s">
        <v>31</v>
      </c>
      <c r="AX318" s="13" t="s">
        <v>75</v>
      </c>
      <c r="AY318" s="251" t="s">
        <v>181</v>
      </c>
    </row>
    <row r="319" s="13" customFormat="1">
      <c r="A319" s="13"/>
      <c r="B319" s="241"/>
      <c r="C319" s="242"/>
      <c r="D319" s="243" t="s">
        <v>190</v>
      </c>
      <c r="E319" s="244" t="s">
        <v>1</v>
      </c>
      <c r="F319" s="245" t="s">
        <v>436</v>
      </c>
      <c r="G319" s="242"/>
      <c r="H319" s="244" t="s">
        <v>1</v>
      </c>
      <c r="I319" s="246"/>
      <c r="J319" s="242"/>
      <c r="K319" s="242"/>
      <c r="L319" s="247"/>
      <c r="M319" s="248"/>
      <c r="N319" s="249"/>
      <c r="O319" s="249"/>
      <c r="P319" s="249"/>
      <c r="Q319" s="249"/>
      <c r="R319" s="249"/>
      <c r="S319" s="249"/>
      <c r="T319" s="25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1" t="s">
        <v>190</v>
      </c>
      <c r="AU319" s="251" t="s">
        <v>84</v>
      </c>
      <c r="AV319" s="13" t="s">
        <v>82</v>
      </c>
      <c r="AW319" s="13" t="s">
        <v>31</v>
      </c>
      <c r="AX319" s="13" t="s">
        <v>75</v>
      </c>
      <c r="AY319" s="251" t="s">
        <v>181</v>
      </c>
    </row>
    <row r="320" s="14" customFormat="1">
      <c r="A320" s="14"/>
      <c r="B320" s="252"/>
      <c r="C320" s="253"/>
      <c r="D320" s="243" t="s">
        <v>190</v>
      </c>
      <c r="E320" s="254" t="s">
        <v>1</v>
      </c>
      <c r="F320" s="255" t="s">
        <v>437</v>
      </c>
      <c r="G320" s="253"/>
      <c r="H320" s="256">
        <v>33.75</v>
      </c>
      <c r="I320" s="257"/>
      <c r="J320" s="253"/>
      <c r="K320" s="253"/>
      <c r="L320" s="258"/>
      <c r="M320" s="259"/>
      <c r="N320" s="260"/>
      <c r="O320" s="260"/>
      <c r="P320" s="260"/>
      <c r="Q320" s="260"/>
      <c r="R320" s="260"/>
      <c r="S320" s="260"/>
      <c r="T320" s="261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2" t="s">
        <v>190</v>
      </c>
      <c r="AU320" s="262" t="s">
        <v>84</v>
      </c>
      <c r="AV320" s="14" t="s">
        <v>84</v>
      </c>
      <c r="AW320" s="14" t="s">
        <v>31</v>
      </c>
      <c r="AX320" s="14" t="s">
        <v>75</v>
      </c>
      <c r="AY320" s="262" t="s">
        <v>181</v>
      </c>
    </row>
    <row r="321" s="14" customFormat="1">
      <c r="A321" s="14"/>
      <c r="B321" s="252"/>
      <c r="C321" s="253"/>
      <c r="D321" s="243" t="s">
        <v>190</v>
      </c>
      <c r="E321" s="254" t="s">
        <v>1</v>
      </c>
      <c r="F321" s="255" t="s">
        <v>438</v>
      </c>
      <c r="G321" s="253"/>
      <c r="H321" s="256">
        <v>35.75</v>
      </c>
      <c r="I321" s="257"/>
      <c r="J321" s="253"/>
      <c r="K321" s="253"/>
      <c r="L321" s="258"/>
      <c r="M321" s="259"/>
      <c r="N321" s="260"/>
      <c r="O321" s="260"/>
      <c r="P321" s="260"/>
      <c r="Q321" s="260"/>
      <c r="R321" s="260"/>
      <c r="S321" s="260"/>
      <c r="T321" s="261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2" t="s">
        <v>190</v>
      </c>
      <c r="AU321" s="262" t="s">
        <v>84</v>
      </c>
      <c r="AV321" s="14" t="s">
        <v>84</v>
      </c>
      <c r="AW321" s="14" t="s">
        <v>31</v>
      </c>
      <c r="AX321" s="14" t="s">
        <v>75</v>
      </c>
      <c r="AY321" s="262" t="s">
        <v>181</v>
      </c>
    </row>
    <row r="322" s="14" customFormat="1">
      <c r="A322" s="14"/>
      <c r="B322" s="252"/>
      <c r="C322" s="253"/>
      <c r="D322" s="243" t="s">
        <v>190</v>
      </c>
      <c r="E322" s="254" t="s">
        <v>1</v>
      </c>
      <c r="F322" s="255" t="s">
        <v>439</v>
      </c>
      <c r="G322" s="253"/>
      <c r="H322" s="256">
        <v>14.449999999999999</v>
      </c>
      <c r="I322" s="257"/>
      <c r="J322" s="253"/>
      <c r="K322" s="253"/>
      <c r="L322" s="258"/>
      <c r="M322" s="259"/>
      <c r="N322" s="260"/>
      <c r="O322" s="260"/>
      <c r="P322" s="260"/>
      <c r="Q322" s="260"/>
      <c r="R322" s="260"/>
      <c r="S322" s="260"/>
      <c r="T322" s="26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2" t="s">
        <v>190</v>
      </c>
      <c r="AU322" s="262" t="s">
        <v>84</v>
      </c>
      <c r="AV322" s="14" t="s">
        <v>84</v>
      </c>
      <c r="AW322" s="14" t="s">
        <v>31</v>
      </c>
      <c r="AX322" s="14" t="s">
        <v>75</v>
      </c>
      <c r="AY322" s="262" t="s">
        <v>181</v>
      </c>
    </row>
    <row r="323" s="14" customFormat="1">
      <c r="A323" s="14"/>
      <c r="B323" s="252"/>
      <c r="C323" s="253"/>
      <c r="D323" s="243" t="s">
        <v>190</v>
      </c>
      <c r="E323" s="254" t="s">
        <v>1</v>
      </c>
      <c r="F323" s="255" t="s">
        <v>440</v>
      </c>
      <c r="G323" s="253"/>
      <c r="H323" s="256">
        <v>7.29</v>
      </c>
      <c r="I323" s="257"/>
      <c r="J323" s="253"/>
      <c r="K323" s="253"/>
      <c r="L323" s="258"/>
      <c r="M323" s="259"/>
      <c r="N323" s="260"/>
      <c r="O323" s="260"/>
      <c r="P323" s="260"/>
      <c r="Q323" s="260"/>
      <c r="R323" s="260"/>
      <c r="S323" s="260"/>
      <c r="T323" s="26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2" t="s">
        <v>190</v>
      </c>
      <c r="AU323" s="262" t="s">
        <v>84</v>
      </c>
      <c r="AV323" s="14" t="s">
        <v>84</v>
      </c>
      <c r="AW323" s="14" t="s">
        <v>31</v>
      </c>
      <c r="AX323" s="14" t="s">
        <v>75</v>
      </c>
      <c r="AY323" s="262" t="s">
        <v>181</v>
      </c>
    </row>
    <row r="324" s="13" customFormat="1">
      <c r="A324" s="13"/>
      <c r="B324" s="241"/>
      <c r="C324" s="242"/>
      <c r="D324" s="243" t="s">
        <v>190</v>
      </c>
      <c r="E324" s="244" t="s">
        <v>1</v>
      </c>
      <c r="F324" s="245" t="s">
        <v>191</v>
      </c>
      <c r="G324" s="242"/>
      <c r="H324" s="244" t="s">
        <v>1</v>
      </c>
      <c r="I324" s="246"/>
      <c r="J324" s="242"/>
      <c r="K324" s="242"/>
      <c r="L324" s="247"/>
      <c r="M324" s="248"/>
      <c r="N324" s="249"/>
      <c r="O324" s="249"/>
      <c r="P324" s="249"/>
      <c r="Q324" s="249"/>
      <c r="R324" s="249"/>
      <c r="S324" s="249"/>
      <c r="T324" s="250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1" t="s">
        <v>190</v>
      </c>
      <c r="AU324" s="251" t="s">
        <v>84</v>
      </c>
      <c r="AV324" s="13" t="s">
        <v>82</v>
      </c>
      <c r="AW324" s="13" t="s">
        <v>31</v>
      </c>
      <c r="AX324" s="13" t="s">
        <v>75</v>
      </c>
      <c r="AY324" s="251" t="s">
        <v>181</v>
      </c>
    </row>
    <row r="325" s="13" customFormat="1">
      <c r="A325" s="13"/>
      <c r="B325" s="241"/>
      <c r="C325" s="242"/>
      <c r="D325" s="243" t="s">
        <v>190</v>
      </c>
      <c r="E325" s="244" t="s">
        <v>1</v>
      </c>
      <c r="F325" s="245" t="s">
        <v>436</v>
      </c>
      <c r="G325" s="242"/>
      <c r="H325" s="244" t="s">
        <v>1</v>
      </c>
      <c r="I325" s="246"/>
      <c r="J325" s="242"/>
      <c r="K325" s="242"/>
      <c r="L325" s="247"/>
      <c r="M325" s="248"/>
      <c r="N325" s="249"/>
      <c r="O325" s="249"/>
      <c r="P325" s="249"/>
      <c r="Q325" s="249"/>
      <c r="R325" s="249"/>
      <c r="S325" s="249"/>
      <c r="T325" s="25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1" t="s">
        <v>190</v>
      </c>
      <c r="AU325" s="251" t="s">
        <v>84</v>
      </c>
      <c r="AV325" s="13" t="s">
        <v>82</v>
      </c>
      <c r="AW325" s="13" t="s">
        <v>31</v>
      </c>
      <c r="AX325" s="13" t="s">
        <v>75</v>
      </c>
      <c r="AY325" s="251" t="s">
        <v>181</v>
      </c>
    </row>
    <row r="326" s="14" customFormat="1">
      <c r="A326" s="14"/>
      <c r="B326" s="252"/>
      <c r="C326" s="253"/>
      <c r="D326" s="243" t="s">
        <v>190</v>
      </c>
      <c r="E326" s="254" t="s">
        <v>1</v>
      </c>
      <c r="F326" s="255" t="s">
        <v>441</v>
      </c>
      <c r="G326" s="253"/>
      <c r="H326" s="256">
        <v>80.340000000000003</v>
      </c>
      <c r="I326" s="257"/>
      <c r="J326" s="253"/>
      <c r="K326" s="253"/>
      <c r="L326" s="258"/>
      <c r="M326" s="259"/>
      <c r="N326" s="260"/>
      <c r="O326" s="260"/>
      <c r="P326" s="260"/>
      <c r="Q326" s="260"/>
      <c r="R326" s="260"/>
      <c r="S326" s="260"/>
      <c r="T326" s="261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2" t="s">
        <v>190</v>
      </c>
      <c r="AU326" s="262" t="s">
        <v>84</v>
      </c>
      <c r="AV326" s="14" t="s">
        <v>84</v>
      </c>
      <c r="AW326" s="14" t="s">
        <v>31</v>
      </c>
      <c r="AX326" s="14" t="s">
        <v>75</v>
      </c>
      <c r="AY326" s="262" t="s">
        <v>181</v>
      </c>
    </row>
    <row r="327" s="14" customFormat="1">
      <c r="A327" s="14"/>
      <c r="B327" s="252"/>
      <c r="C327" s="253"/>
      <c r="D327" s="243" t="s">
        <v>190</v>
      </c>
      <c r="E327" s="254" t="s">
        <v>1</v>
      </c>
      <c r="F327" s="255" t="s">
        <v>442</v>
      </c>
      <c r="G327" s="253"/>
      <c r="H327" s="256">
        <v>27.420000000000002</v>
      </c>
      <c r="I327" s="257"/>
      <c r="J327" s="253"/>
      <c r="K327" s="253"/>
      <c r="L327" s="258"/>
      <c r="M327" s="259"/>
      <c r="N327" s="260"/>
      <c r="O327" s="260"/>
      <c r="P327" s="260"/>
      <c r="Q327" s="260"/>
      <c r="R327" s="260"/>
      <c r="S327" s="260"/>
      <c r="T327" s="261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2" t="s">
        <v>190</v>
      </c>
      <c r="AU327" s="262" t="s">
        <v>84</v>
      </c>
      <c r="AV327" s="14" t="s">
        <v>84</v>
      </c>
      <c r="AW327" s="14" t="s">
        <v>31</v>
      </c>
      <c r="AX327" s="14" t="s">
        <v>75</v>
      </c>
      <c r="AY327" s="262" t="s">
        <v>181</v>
      </c>
    </row>
    <row r="328" s="14" customFormat="1">
      <c r="A328" s="14"/>
      <c r="B328" s="252"/>
      <c r="C328" s="253"/>
      <c r="D328" s="243" t="s">
        <v>190</v>
      </c>
      <c r="E328" s="254" t="s">
        <v>1</v>
      </c>
      <c r="F328" s="255" t="s">
        <v>443</v>
      </c>
      <c r="G328" s="253"/>
      <c r="H328" s="256">
        <v>41</v>
      </c>
      <c r="I328" s="257"/>
      <c r="J328" s="253"/>
      <c r="K328" s="253"/>
      <c r="L328" s="258"/>
      <c r="M328" s="259"/>
      <c r="N328" s="260"/>
      <c r="O328" s="260"/>
      <c r="P328" s="260"/>
      <c r="Q328" s="260"/>
      <c r="R328" s="260"/>
      <c r="S328" s="260"/>
      <c r="T328" s="261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2" t="s">
        <v>190</v>
      </c>
      <c r="AU328" s="262" t="s">
        <v>84</v>
      </c>
      <c r="AV328" s="14" t="s">
        <v>84</v>
      </c>
      <c r="AW328" s="14" t="s">
        <v>31</v>
      </c>
      <c r="AX328" s="14" t="s">
        <v>75</v>
      </c>
      <c r="AY328" s="262" t="s">
        <v>181</v>
      </c>
    </row>
    <row r="329" s="15" customFormat="1">
      <c r="A329" s="15"/>
      <c r="B329" s="267"/>
      <c r="C329" s="268"/>
      <c r="D329" s="243" t="s">
        <v>190</v>
      </c>
      <c r="E329" s="269" t="s">
        <v>1</v>
      </c>
      <c r="F329" s="270" t="s">
        <v>208</v>
      </c>
      <c r="G329" s="268"/>
      <c r="H329" s="271">
        <v>240</v>
      </c>
      <c r="I329" s="272"/>
      <c r="J329" s="268"/>
      <c r="K329" s="268"/>
      <c r="L329" s="273"/>
      <c r="M329" s="274"/>
      <c r="N329" s="275"/>
      <c r="O329" s="275"/>
      <c r="P329" s="275"/>
      <c r="Q329" s="275"/>
      <c r="R329" s="275"/>
      <c r="S329" s="275"/>
      <c r="T329" s="276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7" t="s">
        <v>190</v>
      </c>
      <c r="AU329" s="277" t="s">
        <v>84</v>
      </c>
      <c r="AV329" s="15" t="s">
        <v>188</v>
      </c>
      <c r="AW329" s="15" t="s">
        <v>31</v>
      </c>
      <c r="AX329" s="15" t="s">
        <v>82</v>
      </c>
      <c r="AY329" s="277" t="s">
        <v>181</v>
      </c>
    </row>
    <row r="330" s="2" customFormat="1" ht="16.5" customHeight="1">
      <c r="A330" s="39"/>
      <c r="B330" s="40"/>
      <c r="C330" s="228" t="s">
        <v>444</v>
      </c>
      <c r="D330" s="228" t="s">
        <v>184</v>
      </c>
      <c r="E330" s="229" t="s">
        <v>445</v>
      </c>
      <c r="F330" s="230" t="s">
        <v>446</v>
      </c>
      <c r="G330" s="231" t="s">
        <v>197</v>
      </c>
      <c r="H330" s="232">
        <v>0.73999999999999999</v>
      </c>
      <c r="I330" s="233"/>
      <c r="J330" s="232">
        <f>ROUND(I330*H330,2)</f>
        <v>0</v>
      </c>
      <c r="K330" s="234"/>
      <c r="L330" s="45"/>
      <c r="M330" s="235" t="s">
        <v>1</v>
      </c>
      <c r="N330" s="236" t="s">
        <v>40</v>
      </c>
      <c r="O330" s="92"/>
      <c r="P330" s="237">
        <f>O330*H330</f>
        <v>0</v>
      </c>
      <c r="Q330" s="237">
        <v>0.00084999999999999995</v>
      </c>
      <c r="R330" s="237">
        <f>Q330*H330</f>
        <v>0.000629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188</v>
      </c>
      <c r="AT330" s="239" t="s">
        <v>184</v>
      </c>
      <c r="AU330" s="239" t="s">
        <v>84</v>
      </c>
      <c r="AY330" s="18" t="s">
        <v>181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82</v>
      </c>
      <c r="BK330" s="240">
        <f>ROUND(I330*H330,2)</f>
        <v>0</v>
      </c>
      <c r="BL330" s="18" t="s">
        <v>188</v>
      </c>
      <c r="BM330" s="239" t="s">
        <v>447</v>
      </c>
    </row>
    <row r="331" s="13" customFormat="1">
      <c r="A331" s="13"/>
      <c r="B331" s="241"/>
      <c r="C331" s="242"/>
      <c r="D331" s="243" t="s">
        <v>190</v>
      </c>
      <c r="E331" s="244" t="s">
        <v>1</v>
      </c>
      <c r="F331" s="245" t="s">
        <v>448</v>
      </c>
      <c r="G331" s="242"/>
      <c r="H331" s="244" t="s">
        <v>1</v>
      </c>
      <c r="I331" s="246"/>
      <c r="J331" s="242"/>
      <c r="K331" s="242"/>
      <c r="L331" s="247"/>
      <c r="M331" s="248"/>
      <c r="N331" s="249"/>
      <c r="O331" s="249"/>
      <c r="P331" s="249"/>
      <c r="Q331" s="249"/>
      <c r="R331" s="249"/>
      <c r="S331" s="249"/>
      <c r="T331" s="25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1" t="s">
        <v>190</v>
      </c>
      <c r="AU331" s="251" t="s">
        <v>84</v>
      </c>
      <c r="AV331" s="13" t="s">
        <v>82</v>
      </c>
      <c r="AW331" s="13" t="s">
        <v>31</v>
      </c>
      <c r="AX331" s="13" t="s">
        <v>75</v>
      </c>
      <c r="AY331" s="251" t="s">
        <v>181</v>
      </c>
    </row>
    <row r="332" s="14" customFormat="1">
      <c r="A332" s="14"/>
      <c r="B332" s="252"/>
      <c r="C332" s="253"/>
      <c r="D332" s="243" t="s">
        <v>190</v>
      </c>
      <c r="E332" s="254" t="s">
        <v>1</v>
      </c>
      <c r="F332" s="255" t="s">
        <v>449</v>
      </c>
      <c r="G332" s="253"/>
      <c r="H332" s="256">
        <v>0.73999999999999999</v>
      </c>
      <c r="I332" s="257"/>
      <c r="J332" s="253"/>
      <c r="K332" s="253"/>
      <c r="L332" s="258"/>
      <c r="M332" s="259"/>
      <c r="N332" s="260"/>
      <c r="O332" s="260"/>
      <c r="P332" s="260"/>
      <c r="Q332" s="260"/>
      <c r="R332" s="260"/>
      <c r="S332" s="260"/>
      <c r="T332" s="261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2" t="s">
        <v>190</v>
      </c>
      <c r="AU332" s="262" t="s">
        <v>84</v>
      </c>
      <c r="AV332" s="14" t="s">
        <v>84</v>
      </c>
      <c r="AW332" s="14" t="s">
        <v>31</v>
      </c>
      <c r="AX332" s="14" t="s">
        <v>82</v>
      </c>
      <c r="AY332" s="262" t="s">
        <v>181</v>
      </c>
    </row>
    <row r="333" s="2" customFormat="1" ht="16.5" customHeight="1">
      <c r="A333" s="39"/>
      <c r="B333" s="40"/>
      <c r="C333" s="228" t="s">
        <v>450</v>
      </c>
      <c r="D333" s="228" t="s">
        <v>184</v>
      </c>
      <c r="E333" s="229" t="s">
        <v>451</v>
      </c>
      <c r="F333" s="230" t="s">
        <v>452</v>
      </c>
      <c r="G333" s="231" t="s">
        <v>197</v>
      </c>
      <c r="H333" s="232">
        <v>80</v>
      </c>
      <c r="I333" s="233"/>
      <c r="J333" s="232">
        <f>ROUND(I333*H333,2)</f>
        <v>0</v>
      </c>
      <c r="K333" s="234"/>
      <c r="L333" s="45"/>
      <c r="M333" s="235" t="s">
        <v>1</v>
      </c>
      <c r="N333" s="236" t="s">
        <v>40</v>
      </c>
      <c r="O333" s="92"/>
      <c r="P333" s="237">
        <f>O333*H333</f>
        <v>0</v>
      </c>
      <c r="Q333" s="237">
        <v>0</v>
      </c>
      <c r="R333" s="237">
        <f>Q333*H333</f>
        <v>0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188</v>
      </c>
      <c r="AT333" s="239" t="s">
        <v>184</v>
      </c>
      <c r="AU333" s="239" t="s">
        <v>84</v>
      </c>
      <c r="AY333" s="18" t="s">
        <v>181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82</v>
      </c>
      <c r="BK333" s="240">
        <f>ROUND(I333*H333,2)</f>
        <v>0</v>
      </c>
      <c r="BL333" s="18" t="s">
        <v>188</v>
      </c>
      <c r="BM333" s="239" t="s">
        <v>453</v>
      </c>
    </row>
    <row r="334" s="13" customFormat="1">
      <c r="A334" s="13"/>
      <c r="B334" s="241"/>
      <c r="C334" s="242"/>
      <c r="D334" s="243" t="s">
        <v>190</v>
      </c>
      <c r="E334" s="244" t="s">
        <v>1</v>
      </c>
      <c r="F334" s="245" t="s">
        <v>454</v>
      </c>
      <c r="G334" s="242"/>
      <c r="H334" s="244" t="s">
        <v>1</v>
      </c>
      <c r="I334" s="246"/>
      <c r="J334" s="242"/>
      <c r="K334" s="242"/>
      <c r="L334" s="247"/>
      <c r="M334" s="248"/>
      <c r="N334" s="249"/>
      <c r="O334" s="249"/>
      <c r="P334" s="249"/>
      <c r="Q334" s="249"/>
      <c r="R334" s="249"/>
      <c r="S334" s="249"/>
      <c r="T334" s="250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1" t="s">
        <v>190</v>
      </c>
      <c r="AU334" s="251" t="s">
        <v>84</v>
      </c>
      <c r="AV334" s="13" t="s">
        <v>82</v>
      </c>
      <c r="AW334" s="13" t="s">
        <v>31</v>
      </c>
      <c r="AX334" s="13" t="s">
        <v>75</v>
      </c>
      <c r="AY334" s="251" t="s">
        <v>181</v>
      </c>
    </row>
    <row r="335" s="13" customFormat="1">
      <c r="A335" s="13"/>
      <c r="B335" s="241"/>
      <c r="C335" s="242"/>
      <c r="D335" s="243" t="s">
        <v>190</v>
      </c>
      <c r="E335" s="244" t="s">
        <v>1</v>
      </c>
      <c r="F335" s="245" t="s">
        <v>201</v>
      </c>
      <c r="G335" s="242"/>
      <c r="H335" s="244" t="s">
        <v>1</v>
      </c>
      <c r="I335" s="246"/>
      <c r="J335" s="242"/>
      <c r="K335" s="242"/>
      <c r="L335" s="247"/>
      <c r="M335" s="248"/>
      <c r="N335" s="249"/>
      <c r="O335" s="249"/>
      <c r="P335" s="249"/>
      <c r="Q335" s="249"/>
      <c r="R335" s="249"/>
      <c r="S335" s="249"/>
      <c r="T335" s="25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1" t="s">
        <v>190</v>
      </c>
      <c r="AU335" s="251" t="s">
        <v>84</v>
      </c>
      <c r="AV335" s="13" t="s">
        <v>82</v>
      </c>
      <c r="AW335" s="13" t="s">
        <v>31</v>
      </c>
      <c r="AX335" s="13" t="s">
        <v>75</v>
      </c>
      <c r="AY335" s="251" t="s">
        <v>181</v>
      </c>
    </row>
    <row r="336" s="14" customFormat="1">
      <c r="A336" s="14"/>
      <c r="B336" s="252"/>
      <c r="C336" s="253"/>
      <c r="D336" s="243" t="s">
        <v>190</v>
      </c>
      <c r="E336" s="254" t="s">
        <v>1</v>
      </c>
      <c r="F336" s="255" t="s">
        <v>455</v>
      </c>
      <c r="G336" s="253"/>
      <c r="H336" s="256">
        <v>50</v>
      </c>
      <c r="I336" s="257"/>
      <c r="J336" s="253"/>
      <c r="K336" s="253"/>
      <c r="L336" s="258"/>
      <c r="M336" s="259"/>
      <c r="N336" s="260"/>
      <c r="O336" s="260"/>
      <c r="P336" s="260"/>
      <c r="Q336" s="260"/>
      <c r="R336" s="260"/>
      <c r="S336" s="260"/>
      <c r="T336" s="261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2" t="s">
        <v>190</v>
      </c>
      <c r="AU336" s="262" t="s">
        <v>84</v>
      </c>
      <c r="AV336" s="14" t="s">
        <v>84</v>
      </c>
      <c r="AW336" s="14" t="s">
        <v>31</v>
      </c>
      <c r="AX336" s="14" t="s">
        <v>75</v>
      </c>
      <c r="AY336" s="262" t="s">
        <v>181</v>
      </c>
    </row>
    <row r="337" s="13" customFormat="1">
      <c r="A337" s="13"/>
      <c r="B337" s="241"/>
      <c r="C337" s="242"/>
      <c r="D337" s="243" t="s">
        <v>190</v>
      </c>
      <c r="E337" s="244" t="s">
        <v>1</v>
      </c>
      <c r="F337" s="245" t="s">
        <v>191</v>
      </c>
      <c r="G337" s="242"/>
      <c r="H337" s="244" t="s">
        <v>1</v>
      </c>
      <c r="I337" s="246"/>
      <c r="J337" s="242"/>
      <c r="K337" s="242"/>
      <c r="L337" s="247"/>
      <c r="M337" s="248"/>
      <c r="N337" s="249"/>
      <c r="O337" s="249"/>
      <c r="P337" s="249"/>
      <c r="Q337" s="249"/>
      <c r="R337" s="249"/>
      <c r="S337" s="249"/>
      <c r="T337" s="250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1" t="s">
        <v>190</v>
      </c>
      <c r="AU337" s="251" t="s">
        <v>84</v>
      </c>
      <c r="AV337" s="13" t="s">
        <v>82</v>
      </c>
      <c r="AW337" s="13" t="s">
        <v>31</v>
      </c>
      <c r="AX337" s="13" t="s">
        <v>75</v>
      </c>
      <c r="AY337" s="251" t="s">
        <v>181</v>
      </c>
    </row>
    <row r="338" s="14" customFormat="1">
      <c r="A338" s="14"/>
      <c r="B338" s="252"/>
      <c r="C338" s="253"/>
      <c r="D338" s="243" t="s">
        <v>190</v>
      </c>
      <c r="E338" s="254" t="s">
        <v>1</v>
      </c>
      <c r="F338" s="255" t="s">
        <v>369</v>
      </c>
      <c r="G338" s="253"/>
      <c r="H338" s="256">
        <v>30</v>
      </c>
      <c r="I338" s="257"/>
      <c r="J338" s="253"/>
      <c r="K338" s="253"/>
      <c r="L338" s="258"/>
      <c r="M338" s="259"/>
      <c r="N338" s="260"/>
      <c r="O338" s="260"/>
      <c r="P338" s="260"/>
      <c r="Q338" s="260"/>
      <c r="R338" s="260"/>
      <c r="S338" s="260"/>
      <c r="T338" s="261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2" t="s">
        <v>190</v>
      </c>
      <c r="AU338" s="262" t="s">
        <v>84</v>
      </c>
      <c r="AV338" s="14" t="s">
        <v>84</v>
      </c>
      <c r="AW338" s="14" t="s">
        <v>31</v>
      </c>
      <c r="AX338" s="14" t="s">
        <v>75</v>
      </c>
      <c r="AY338" s="262" t="s">
        <v>181</v>
      </c>
    </row>
    <row r="339" s="15" customFormat="1">
      <c r="A339" s="15"/>
      <c r="B339" s="267"/>
      <c r="C339" s="268"/>
      <c r="D339" s="243" t="s">
        <v>190</v>
      </c>
      <c r="E339" s="269" t="s">
        <v>1</v>
      </c>
      <c r="F339" s="270" t="s">
        <v>208</v>
      </c>
      <c r="G339" s="268"/>
      <c r="H339" s="271">
        <v>80</v>
      </c>
      <c r="I339" s="272"/>
      <c r="J339" s="268"/>
      <c r="K339" s="268"/>
      <c r="L339" s="273"/>
      <c r="M339" s="274"/>
      <c r="N339" s="275"/>
      <c r="O339" s="275"/>
      <c r="P339" s="275"/>
      <c r="Q339" s="275"/>
      <c r="R339" s="275"/>
      <c r="S339" s="275"/>
      <c r="T339" s="276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7" t="s">
        <v>190</v>
      </c>
      <c r="AU339" s="277" t="s">
        <v>84</v>
      </c>
      <c r="AV339" s="15" t="s">
        <v>188</v>
      </c>
      <c r="AW339" s="15" t="s">
        <v>31</v>
      </c>
      <c r="AX339" s="15" t="s">
        <v>82</v>
      </c>
      <c r="AY339" s="277" t="s">
        <v>181</v>
      </c>
    </row>
    <row r="340" s="2" customFormat="1" ht="24.15" customHeight="1">
      <c r="A340" s="39"/>
      <c r="B340" s="40"/>
      <c r="C340" s="228" t="s">
        <v>443</v>
      </c>
      <c r="D340" s="228" t="s">
        <v>184</v>
      </c>
      <c r="E340" s="229" t="s">
        <v>456</v>
      </c>
      <c r="F340" s="230" t="s">
        <v>457</v>
      </c>
      <c r="G340" s="231" t="s">
        <v>320</v>
      </c>
      <c r="H340" s="232">
        <v>32.369999999999997</v>
      </c>
      <c r="I340" s="233"/>
      <c r="J340" s="232">
        <f>ROUND(I340*H340,2)</f>
        <v>0</v>
      </c>
      <c r="K340" s="234"/>
      <c r="L340" s="45"/>
      <c r="M340" s="235" t="s">
        <v>1</v>
      </c>
      <c r="N340" s="236" t="s">
        <v>40</v>
      </c>
      <c r="O340" s="92"/>
      <c r="P340" s="237">
        <f>O340*H340</f>
        <v>0</v>
      </c>
      <c r="Q340" s="237">
        <v>0.0015</v>
      </c>
      <c r="R340" s="237">
        <f>Q340*H340</f>
        <v>0.048554999999999994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188</v>
      </c>
      <c r="AT340" s="239" t="s">
        <v>184</v>
      </c>
      <c r="AU340" s="239" t="s">
        <v>84</v>
      </c>
      <c r="AY340" s="18" t="s">
        <v>181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82</v>
      </c>
      <c r="BK340" s="240">
        <f>ROUND(I340*H340,2)</f>
        <v>0</v>
      </c>
      <c r="BL340" s="18" t="s">
        <v>188</v>
      </c>
      <c r="BM340" s="239" t="s">
        <v>458</v>
      </c>
    </row>
    <row r="341" s="13" customFormat="1">
      <c r="A341" s="13"/>
      <c r="B341" s="241"/>
      <c r="C341" s="242"/>
      <c r="D341" s="243" t="s">
        <v>190</v>
      </c>
      <c r="E341" s="244" t="s">
        <v>1</v>
      </c>
      <c r="F341" s="245" t="s">
        <v>459</v>
      </c>
      <c r="G341" s="242"/>
      <c r="H341" s="244" t="s">
        <v>1</v>
      </c>
      <c r="I341" s="246"/>
      <c r="J341" s="242"/>
      <c r="K341" s="242"/>
      <c r="L341" s="247"/>
      <c r="M341" s="248"/>
      <c r="N341" s="249"/>
      <c r="O341" s="249"/>
      <c r="P341" s="249"/>
      <c r="Q341" s="249"/>
      <c r="R341" s="249"/>
      <c r="S341" s="249"/>
      <c r="T341" s="25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1" t="s">
        <v>190</v>
      </c>
      <c r="AU341" s="251" t="s">
        <v>84</v>
      </c>
      <c r="AV341" s="13" t="s">
        <v>82</v>
      </c>
      <c r="AW341" s="13" t="s">
        <v>31</v>
      </c>
      <c r="AX341" s="13" t="s">
        <v>75</v>
      </c>
      <c r="AY341" s="251" t="s">
        <v>181</v>
      </c>
    </row>
    <row r="342" s="14" customFormat="1">
      <c r="A342" s="14"/>
      <c r="B342" s="252"/>
      <c r="C342" s="253"/>
      <c r="D342" s="243" t="s">
        <v>190</v>
      </c>
      <c r="E342" s="254" t="s">
        <v>1</v>
      </c>
      <c r="F342" s="255" t="s">
        <v>460</v>
      </c>
      <c r="G342" s="253"/>
      <c r="H342" s="256">
        <v>32.369999999999997</v>
      </c>
      <c r="I342" s="257"/>
      <c r="J342" s="253"/>
      <c r="K342" s="253"/>
      <c r="L342" s="258"/>
      <c r="M342" s="259"/>
      <c r="N342" s="260"/>
      <c r="O342" s="260"/>
      <c r="P342" s="260"/>
      <c r="Q342" s="260"/>
      <c r="R342" s="260"/>
      <c r="S342" s="260"/>
      <c r="T342" s="261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2" t="s">
        <v>190</v>
      </c>
      <c r="AU342" s="262" t="s">
        <v>84</v>
      </c>
      <c r="AV342" s="14" t="s">
        <v>84</v>
      </c>
      <c r="AW342" s="14" t="s">
        <v>31</v>
      </c>
      <c r="AX342" s="14" t="s">
        <v>82</v>
      </c>
      <c r="AY342" s="262" t="s">
        <v>181</v>
      </c>
    </row>
    <row r="343" s="2" customFormat="1" ht="24.15" customHeight="1">
      <c r="A343" s="39"/>
      <c r="B343" s="40"/>
      <c r="C343" s="228" t="s">
        <v>461</v>
      </c>
      <c r="D343" s="228" t="s">
        <v>184</v>
      </c>
      <c r="E343" s="229" t="s">
        <v>462</v>
      </c>
      <c r="F343" s="230" t="s">
        <v>463</v>
      </c>
      <c r="G343" s="231" t="s">
        <v>197</v>
      </c>
      <c r="H343" s="232">
        <v>3.9900000000000002</v>
      </c>
      <c r="I343" s="233"/>
      <c r="J343" s="232">
        <f>ROUND(I343*H343,2)</f>
        <v>0</v>
      </c>
      <c r="K343" s="234"/>
      <c r="L343" s="45"/>
      <c r="M343" s="235" t="s">
        <v>1</v>
      </c>
      <c r="N343" s="236" t="s">
        <v>40</v>
      </c>
      <c r="O343" s="92"/>
      <c r="P343" s="237">
        <f>O343*H343</f>
        <v>0</v>
      </c>
      <c r="Q343" s="237">
        <v>0.033579999999999999</v>
      </c>
      <c r="R343" s="237">
        <f>Q343*H343</f>
        <v>0.1339842</v>
      </c>
      <c r="S343" s="237">
        <v>0</v>
      </c>
      <c r="T343" s="238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9" t="s">
        <v>188</v>
      </c>
      <c r="AT343" s="239" t="s">
        <v>184</v>
      </c>
      <c r="AU343" s="239" t="s">
        <v>84</v>
      </c>
      <c r="AY343" s="18" t="s">
        <v>181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8" t="s">
        <v>82</v>
      </c>
      <c r="BK343" s="240">
        <f>ROUND(I343*H343,2)</f>
        <v>0</v>
      </c>
      <c r="BL343" s="18" t="s">
        <v>188</v>
      </c>
      <c r="BM343" s="239" t="s">
        <v>464</v>
      </c>
    </row>
    <row r="344" s="13" customFormat="1">
      <c r="A344" s="13"/>
      <c r="B344" s="241"/>
      <c r="C344" s="242"/>
      <c r="D344" s="243" t="s">
        <v>190</v>
      </c>
      <c r="E344" s="244" t="s">
        <v>1</v>
      </c>
      <c r="F344" s="245" t="s">
        <v>384</v>
      </c>
      <c r="G344" s="242"/>
      <c r="H344" s="244" t="s">
        <v>1</v>
      </c>
      <c r="I344" s="246"/>
      <c r="J344" s="242"/>
      <c r="K344" s="242"/>
      <c r="L344" s="247"/>
      <c r="M344" s="248"/>
      <c r="N344" s="249"/>
      <c r="O344" s="249"/>
      <c r="P344" s="249"/>
      <c r="Q344" s="249"/>
      <c r="R344" s="249"/>
      <c r="S344" s="249"/>
      <c r="T344" s="250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1" t="s">
        <v>190</v>
      </c>
      <c r="AU344" s="251" t="s">
        <v>84</v>
      </c>
      <c r="AV344" s="13" t="s">
        <v>82</v>
      </c>
      <c r="AW344" s="13" t="s">
        <v>31</v>
      </c>
      <c r="AX344" s="13" t="s">
        <v>75</v>
      </c>
      <c r="AY344" s="251" t="s">
        <v>181</v>
      </c>
    </row>
    <row r="345" s="13" customFormat="1">
      <c r="A345" s="13"/>
      <c r="B345" s="241"/>
      <c r="C345" s="242"/>
      <c r="D345" s="243" t="s">
        <v>190</v>
      </c>
      <c r="E345" s="244" t="s">
        <v>1</v>
      </c>
      <c r="F345" s="245" t="s">
        <v>191</v>
      </c>
      <c r="G345" s="242"/>
      <c r="H345" s="244" t="s">
        <v>1</v>
      </c>
      <c r="I345" s="246"/>
      <c r="J345" s="242"/>
      <c r="K345" s="242"/>
      <c r="L345" s="247"/>
      <c r="M345" s="248"/>
      <c r="N345" s="249"/>
      <c r="O345" s="249"/>
      <c r="P345" s="249"/>
      <c r="Q345" s="249"/>
      <c r="R345" s="249"/>
      <c r="S345" s="249"/>
      <c r="T345" s="25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1" t="s">
        <v>190</v>
      </c>
      <c r="AU345" s="251" t="s">
        <v>84</v>
      </c>
      <c r="AV345" s="13" t="s">
        <v>82</v>
      </c>
      <c r="AW345" s="13" t="s">
        <v>31</v>
      </c>
      <c r="AX345" s="13" t="s">
        <v>75</v>
      </c>
      <c r="AY345" s="251" t="s">
        <v>181</v>
      </c>
    </row>
    <row r="346" s="13" customFormat="1">
      <c r="A346" s="13"/>
      <c r="B346" s="241"/>
      <c r="C346" s="242"/>
      <c r="D346" s="243" t="s">
        <v>190</v>
      </c>
      <c r="E346" s="244" t="s">
        <v>1</v>
      </c>
      <c r="F346" s="245" t="s">
        <v>465</v>
      </c>
      <c r="G346" s="242"/>
      <c r="H346" s="244" t="s">
        <v>1</v>
      </c>
      <c r="I346" s="246"/>
      <c r="J346" s="242"/>
      <c r="K346" s="242"/>
      <c r="L346" s="247"/>
      <c r="M346" s="248"/>
      <c r="N346" s="249"/>
      <c r="O346" s="249"/>
      <c r="P346" s="249"/>
      <c r="Q346" s="249"/>
      <c r="R346" s="249"/>
      <c r="S346" s="249"/>
      <c r="T346" s="25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1" t="s">
        <v>190</v>
      </c>
      <c r="AU346" s="251" t="s">
        <v>84</v>
      </c>
      <c r="AV346" s="13" t="s">
        <v>82</v>
      </c>
      <c r="AW346" s="13" t="s">
        <v>31</v>
      </c>
      <c r="AX346" s="13" t="s">
        <v>75</v>
      </c>
      <c r="AY346" s="251" t="s">
        <v>181</v>
      </c>
    </row>
    <row r="347" s="14" customFormat="1">
      <c r="A347" s="14"/>
      <c r="B347" s="252"/>
      <c r="C347" s="253"/>
      <c r="D347" s="243" t="s">
        <v>190</v>
      </c>
      <c r="E347" s="254" t="s">
        <v>1</v>
      </c>
      <c r="F347" s="255" t="s">
        <v>466</v>
      </c>
      <c r="G347" s="253"/>
      <c r="H347" s="256">
        <v>3.9900000000000002</v>
      </c>
      <c r="I347" s="257"/>
      <c r="J347" s="253"/>
      <c r="K347" s="253"/>
      <c r="L347" s="258"/>
      <c r="M347" s="259"/>
      <c r="N347" s="260"/>
      <c r="O347" s="260"/>
      <c r="P347" s="260"/>
      <c r="Q347" s="260"/>
      <c r="R347" s="260"/>
      <c r="S347" s="260"/>
      <c r="T347" s="261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2" t="s">
        <v>190</v>
      </c>
      <c r="AU347" s="262" t="s">
        <v>84</v>
      </c>
      <c r="AV347" s="14" t="s">
        <v>84</v>
      </c>
      <c r="AW347" s="14" t="s">
        <v>31</v>
      </c>
      <c r="AX347" s="14" t="s">
        <v>82</v>
      </c>
      <c r="AY347" s="262" t="s">
        <v>181</v>
      </c>
    </row>
    <row r="348" s="2" customFormat="1" ht="24.15" customHeight="1">
      <c r="A348" s="39"/>
      <c r="B348" s="40"/>
      <c r="C348" s="228" t="s">
        <v>467</v>
      </c>
      <c r="D348" s="228" t="s">
        <v>184</v>
      </c>
      <c r="E348" s="229" t="s">
        <v>468</v>
      </c>
      <c r="F348" s="230" t="s">
        <v>469</v>
      </c>
      <c r="G348" s="231" t="s">
        <v>197</v>
      </c>
      <c r="H348" s="232">
        <v>38</v>
      </c>
      <c r="I348" s="233"/>
      <c r="J348" s="232">
        <f>ROUND(I348*H348,2)</f>
        <v>0</v>
      </c>
      <c r="K348" s="234"/>
      <c r="L348" s="45"/>
      <c r="M348" s="235" t="s">
        <v>1</v>
      </c>
      <c r="N348" s="236" t="s">
        <v>40</v>
      </c>
      <c r="O348" s="92"/>
      <c r="P348" s="237">
        <f>O348*H348</f>
        <v>0</v>
      </c>
      <c r="Q348" s="237">
        <v>0</v>
      </c>
      <c r="R348" s="237">
        <f>Q348*H348</f>
        <v>0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188</v>
      </c>
      <c r="AT348" s="239" t="s">
        <v>184</v>
      </c>
      <c r="AU348" s="239" t="s">
        <v>84</v>
      </c>
      <c r="AY348" s="18" t="s">
        <v>181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82</v>
      </c>
      <c r="BK348" s="240">
        <f>ROUND(I348*H348,2)</f>
        <v>0</v>
      </c>
      <c r="BL348" s="18" t="s">
        <v>188</v>
      </c>
      <c r="BM348" s="239" t="s">
        <v>470</v>
      </c>
    </row>
    <row r="349" s="13" customFormat="1">
      <c r="A349" s="13"/>
      <c r="B349" s="241"/>
      <c r="C349" s="242"/>
      <c r="D349" s="243" t="s">
        <v>190</v>
      </c>
      <c r="E349" s="244" t="s">
        <v>1</v>
      </c>
      <c r="F349" s="245" t="s">
        <v>471</v>
      </c>
      <c r="G349" s="242"/>
      <c r="H349" s="244" t="s">
        <v>1</v>
      </c>
      <c r="I349" s="246"/>
      <c r="J349" s="242"/>
      <c r="K349" s="242"/>
      <c r="L349" s="247"/>
      <c r="M349" s="248"/>
      <c r="N349" s="249"/>
      <c r="O349" s="249"/>
      <c r="P349" s="249"/>
      <c r="Q349" s="249"/>
      <c r="R349" s="249"/>
      <c r="S349" s="249"/>
      <c r="T349" s="25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1" t="s">
        <v>190</v>
      </c>
      <c r="AU349" s="251" t="s">
        <v>84</v>
      </c>
      <c r="AV349" s="13" t="s">
        <v>82</v>
      </c>
      <c r="AW349" s="13" t="s">
        <v>31</v>
      </c>
      <c r="AX349" s="13" t="s">
        <v>75</v>
      </c>
      <c r="AY349" s="251" t="s">
        <v>181</v>
      </c>
    </row>
    <row r="350" s="14" customFormat="1">
      <c r="A350" s="14"/>
      <c r="B350" s="252"/>
      <c r="C350" s="253"/>
      <c r="D350" s="243" t="s">
        <v>190</v>
      </c>
      <c r="E350" s="254" t="s">
        <v>1</v>
      </c>
      <c r="F350" s="255" t="s">
        <v>472</v>
      </c>
      <c r="G350" s="253"/>
      <c r="H350" s="256">
        <v>38</v>
      </c>
      <c r="I350" s="257"/>
      <c r="J350" s="253"/>
      <c r="K350" s="253"/>
      <c r="L350" s="258"/>
      <c r="M350" s="259"/>
      <c r="N350" s="260"/>
      <c r="O350" s="260"/>
      <c r="P350" s="260"/>
      <c r="Q350" s="260"/>
      <c r="R350" s="260"/>
      <c r="S350" s="260"/>
      <c r="T350" s="261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2" t="s">
        <v>190</v>
      </c>
      <c r="AU350" s="262" t="s">
        <v>84</v>
      </c>
      <c r="AV350" s="14" t="s">
        <v>84</v>
      </c>
      <c r="AW350" s="14" t="s">
        <v>31</v>
      </c>
      <c r="AX350" s="14" t="s">
        <v>82</v>
      </c>
      <c r="AY350" s="262" t="s">
        <v>181</v>
      </c>
    </row>
    <row r="351" s="12" customFormat="1" ht="22.8" customHeight="1">
      <c r="A351" s="12"/>
      <c r="B351" s="212"/>
      <c r="C351" s="213"/>
      <c r="D351" s="214" t="s">
        <v>74</v>
      </c>
      <c r="E351" s="226" t="s">
        <v>473</v>
      </c>
      <c r="F351" s="226" t="s">
        <v>474</v>
      </c>
      <c r="G351" s="213"/>
      <c r="H351" s="213"/>
      <c r="I351" s="216"/>
      <c r="J351" s="227">
        <f>BK351</f>
        <v>0</v>
      </c>
      <c r="K351" s="213"/>
      <c r="L351" s="218"/>
      <c r="M351" s="219"/>
      <c r="N351" s="220"/>
      <c r="O351" s="220"/>
      <c r="P351" s="221">
        <f>SUM(P352:P432)</f>
        <v>0</v>
      </c>
      <c r="Q351" s="220"/>
      <c r="R351" s="221">
        <f>SUM(R352:R432)</f>
        <v>1.1475529999999998</v>
      </c>
      <c r="S351" s="220"/>
      <c r="T351" s="222">
        <f>SUM(T352:T432)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23" t="s">
        <v>82</v>
      </c>
      <c r="AT351" s="224" t="s">
        <v>74</v>
      </c>
      <c r="AU351" s="224" t="s">
        <v>82</v>
      </c>
      <c r="AY351" s="223" t="s">
        <v>181</v>
      </c>
      <c r="BK351" s="225">
        <f>SUM(BK352:BK432)</f>
        <v>0</v>
      </c>
    </row>
    <row r="352" s="2" customFormat="1" ht="37.8" customHeight="1">
      <c r="A352" s="39"/>
      <c r="B352" s="40"/>
      <c r="C352" s="228" t="s">
        <v>475</v>
      </c>
      <c r="D352" s="228" t="s">
        <v>184</v>
      </c>
      <c r="E352" s="229" t="s">
        <v>476</v>
      </c>
      <c r="F352" s="230" t="s">
        <v>477</v>
      </c>
      <c r="G352" s="231" t="s">
        <v>197</v>
      </c>
      <c r="H352" s="232">
        <v>8</v>
      </c>
      <c r="I352" s="233"/>
      <c r="J352" s="232">
        <f>ROUND(I352*H352,2)</f>
        <v>0</v>
      </c>
      <c r="K352" s="234"/>
      <c r="L352" s="45"/>
      <c r="M352" s="235" t="s">
        <v>1</v>
      </c>
      <c r="N352" s="236" t="s">
        <v>40</v>
      </c>
      <c r="O352" s="92"/>
      <c r="P352" s="237">
        <f>O352*H352</f>
        <v>0</v>
      </c>
      <c r="Q352" s="237">
        <v>0.0085100000000000002</v>
      </c>
      <c r="R352" s="237">
        <f>Q352*H352</f>
        <v>0.068080000000000002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283</v>
      </c>
      <c r="AT352" s="239" t="s">
        <v>184</v>
      </c>
      <c r="AU352" s="239" t="s">
        <v>84</v>
      </c>
      <c r="AY352" s="18" t="s">
        <v>181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82</v>
      </c>
      <c r="BK352" s="240">
        <f>ROUND(I352*H352,2)</f>
        <v>0</v>
      </c>
      <c r="BL352" s="18" t="s">
        <v>283</v>
      </c>
      <c r="BM352" s="239" t="s">
        <v>478</v>
      </c>
    </row>
    <row r="353" s="13" customFormat="1">
      <c r="A353" s="13"/>
      <c r="B353" s="241"/>
      <c r="C353" s="242"/>
      <c r="D353" s="243" t="s">
        <v>190</v>
      </c>
      <c r="E353" s="244" t="s">
        <v>1</v>
      </c>
      <c r="F353" s="245" t="s">
        <v>479</v>
      </c>
      <c r="G353" s="242"/>
      <c r="H353" s="244" t="s">
        <v>1</v>
      </c>
      <c r="I353" s="246"/>
      <c r="J353" s="242"/>
      <c r="K353" s="242"/>
      <c r="L353" s="247"/>
      <c r="M353" s="248"/>
      <c r="N353" s="249"/>
      <c r="O353" s="249"/>
      <c r="P353" s="249"/>
      <c r="Q353" s="249"/>
      <c r="R353" s="249"/>
      <c r="S353" s="249"/>
      <c r="T353" s="250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1" t="s">
        <v>190</v>
      </c>
      <c r="AU353" s="251" t="s">
        <v>84</v>
      </c>
      <c r="AV353" s="13" t="s">
        <v>82</v>
      </c>
      <c r="AW353" s="13" t="s">
        <v>31</v>
      </c>
      <c r="AX353" s="13" t="s">
        <v>75</v>
      </c>
      <c r="AY353" s="251" t="s">
        <v>181</v>
      </c>
    </row>
    <row r="354" s="14" customFormat="1">
      <c r="A354" s="14"/>
      <c r="B354" s="252"/>
      <c r="C354" s="253"/>
      <c r="D354" s="243" t="s">
        <v>190</v>
      </c>
      <c r="E354" s="254" t="s">
        <v>1</v>
      </c>
      <c r="F354" s="255" t="s">
        <v>480</v>
      </c>
      <c r="G354" s="253"/>
      <c r="H354" s="256">
        <v>8</v>
      </c>
      <c r="I354" s="257"/>
      <c r="J354" s="253"/>
      <c r="K354" s="253"/>
      <c r="L354" s="258"/>
      <c r="M354" s="259"/>
      <c r="N354" s="260"/>
      <c r="O354" s="260"/>
      <c r="P354" s="260"/>
      <c r="Q354" s="260"/>
      <c r="R354" s="260"/>
      <c r="S354" s="260"/>
      <c r="T354" s="261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2" t="s">
        <v>190</v>
      </c>
      <c r="AU354" s="262" t="s">
        <v>84</v>
      </c>
      <c r="AV354" s="14" t="s">
        <v>84</v>
      </c>
      <c r="AW354" s="14" t="s">
        <v>31</v>
      </c>
      <c r="AX354" s="14" t="s">
        <v>82</v>
      </c>
      <c r="AY354" s="262" t="s">
        <v>181</v>
      </c>
    </row>
    <row r="355" s="2" customFormat="1" ht="16.5" customHeight="1">
      <c r="A355" s="39"/>
      <c r="B355" s="40"/>
      <c r="C355" s="289" t="s">
        <v>481</v>
      </c>
      <c r="D355" s="289" t="s">
        <v>396</v>
      </c>
      <c r="E355" s="290" t="s">
        <v>482</v>
      </c>
      <c r="F355" s="291" t="s">
        <v>483</v>
      </c>
      <c r="G355" s="292" t="s">
        <v>197</v>
      </c>
      <c r="H355" s="293">
        <v>8.4000000000000004</v>
      </c>
      <c r="I355" s="294"/>
      <c r="J355" s="293">
        <f>ROUND(I355*H355,2)</f>
        <v>0</v>
      </c>
      <c r="K355" s="295"/>
      <c r="L355" s="296"/>
      <c r="M355" s="297" t="s">
        <v>1</v>
      </c>
      <c r="N355" s="298" t="s">
        <v>40</v>
      </c>
      <c r="O355" s="92"/>
      <c r="P355" s="237">
        <f>O355*H355</f>
        <v>0</v>
      </c>
      <c r="Q355" s="237">
        <v>0.00069999999999999999</v>
      </c>
      <c r="R355" s="237">
        <f>Q355*H355</f>
        <v>0.0058799999999999998</v>
      </c>
      <c r="S355" s="237">
        <v>0</v>
      </c>
      <c r="T355" s="238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379</v>
      </c>
      <c r="AT355" s="239" t="s">
        <v>396</v>
      </c>
      <c r="AU355" s="239" t="s">
        <v>84</v>
      </c>
      <c r="AY355" s="18" t="s">
        <v>181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82</v>
      </c>
      <c r="BK355" s="240">
        <f>ROUND(I355*H355,2)</f>
        <v>0</v>
      </c>
      <c r="BL355" s="18" t="s">
        <v>283</v>
      </c>
      <c r="BM355" s="239" t="s">
        <v>484</v>
      </c>
    </row>
    <row r="356" s="13" customFormat="1">
      <c r="A356" s="13"/>
      <c r="B356" s="241"/>
      <c r="C356" s="242"/>
      <c r="D356" s="243" t="s">
        <v>190</v>
      </c>
      <c r="E356" s="244" t="s">
        <v>1</v>
      </c>
      <c r="F356" s="245" t="s">
        <v>479</v>
      </c>
      <c r="G356" s="242"/>
      <c r="H356" s="244" t="s">
        <v>1</v>
      </c>
      <c r="I356" s="246"/>
      <c r="J356" s="242"/>
      <c r="K356" s="242"/>
      <c r="L356" s="247"/>
      <c r="M356" s="248"/>
      <c r="N356" s="249"/>
      <c r="O356" s="249"/>
      <c r="P356" s="249"/>
      <c r="Q356" s="249"/>
      <c r="R356" s="249"/>
      <c r="S356" s="249"/>
      <c r="T356" s="25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1" t="s">
        <v>190</v>
      </c>
      <c r="AU356" s="251" t="s">
        <v>84</v>
      </c>
      <c r="AV356" s="13" t="s">
        <v>82</v>
      </c>
      <c r="AW356" s="13" t="s">
        <v>31</v>
      </c>
      <c r="AX356" s="13" t="s">
        <v>75</v>
      </c>
      <c r="AY356" s="251" t="s">
        <v>181</v>
      </c>
    </row>
    <row r="357" s="14" customFormat="1">
      <c r="A357" s="14"/>
      <c r="B357" s="252"/>
      <c r="C357" s="253"/>
      <c r="D357" s="243" t="s">
        <v>190</v>
      </c>
      <c r="E357" s="254" t="s">
        <v>1</v>
      </c>
      <c r="F357" s="255" t="s">
        <v>485</v>
      </c>
      <c r="G357" s="253"/>
      <c r="H357" s="256">
        <v>8.4000000000000004</v>
      </c>
      <c r="I357" s="257"/>
      <c r="J357" s="253"/>
      <c r="K357" s="253"/>
      <c r="L357" s="258"/>
      <c r="M357" s="259"/>
      <c r="N357" s="260"/>
      <c r="O357" s="260"/>
      <c r="P357" s="260"/>
      <c r="Q357" s="260"/>
      <c r="R357" s="260"/>
      <c r="S357" s="260"/>
      <c r="T357" s="261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2" t="s">
        <v>190</v>
      </c>
      <c r="AU357" s="262" t="s">
        <v>84</v>
      </c>
      <c r="AV357" s="14" t="s">
        <v>84</v>
      </c>
      <c r="AW357" s="14" t="s">
        <v>31</v>
      </c>
      <c r="AX357" s="14" t="s">
        <v>82</v>
      </c>
      <c r="AY357" s="262" t="s">
        <v>181</v>
      </c>
    </row>
    <row r="358" s="2" customFormat="1" ht="24.15" customHeight="1">
      <c r="A358" s="39"/>
      <c r="B358" s="40"/>
      <c r="C358" s="228" t="s">
        <v>486</v>
      </c>
      <c r="D358" s="228" t="s">
        <v>184</v>
      </c>
      <c r="E358" s="229" t="s">
        <v>487</v>
      </c>
      <c r="F358" s="230" t="s">
        <v>488</v>
      </c>
      <c r="G358" s="231" t="s">
        <v>197</v>
      </c>
      <c r="H358" s="232">
        <v>8</v>
      </c>
      <c r="I358" s="233"/>
      <c r="J358" s="232">
        <f>ROUND(I358*H358,2)</f>
        <v>0</v>
      </c>
      <c r="K358" s="234"/>
      <c r="L358" s="45"/>
      <c r="M358" s="235" t="s">
        <v>1</v>
      </c>
      <c r="N358" s="236" t="s">
        <v>40</v>
      </c>
      <c r="O358" s="92"/>
      <c r="P358" s="237">
        <f>O358*H358</f>
        <v>0</v>
      </c>
      <c r="Q358" s="237">
        <v>0.0043800000000000002</v>
      </c>
      <c r="R358" s="237">
        <f>Q358*H358</f>
        <v>0.035040000000000002</v>
      </c>
      <c r="S358" s="237">
        <v>0</v>
      </c>
      <c r="T358" s="238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9" t="s">
        <v>283</v>
      </c>
      <c r="AT358" s="239" t="s">
        <v>184</v>
      </c>
      <c r="AU358" s="239" t="s">
        <v>84</v>
      </c>
      <c r="AY358" s="18" t="s">
        <v>181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8" t="s">
        <v>82</v>
      </c>
      <c r="BK358" s="240">
        <f>ROUND(I358*H358,2)</f>
        <v>0</v>
      </c>
      <c r="BL358" s="18" t="s">
        <v>283</v>
      </c>
      <c r="BM358" s="239" t="s">
        <v>489</v>
      </c>
    </row>
    <row r="359" s="13" customFormat="1">
      <c r="A359" s="13"/>
      <c r="B359" s="241"/>
      <c r="C359" s="242"/>
      <c r="D359" s="243" t="s">
        <v>190</v>
      </c>
      <c r="E359" s="244" t="s">
        <v>1</v>
      </c>
      <c r="F359" s="245" t="s">
        <v>479</v>
      </c>
      <c r="G359" s="242"/>
      <c r="H359" s="244" t="s">
        <v>1</v>
      </c>
      <c r="I359" s="246"/>
      <c r="J359" s="242"/>
      <c r="K359" s="242"/>
      <c r="L359" s="247"/>
      <c r="M359" s="248"/>
      <c r="N359" s="249"/>
      <c r="O359" s="249"/>
      <c r="P359" s="249"/>
      <c r="Q359" s="249"/>
      <c r="R359" s="249"/>
      <c r="S359" s="249"/>
      <c r="T359" s="25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1" t="s">
        <v>190</v>
      </c>
      <c r="AU359" s="251" t="s">
        <v>84</v>
      </c>
      <c r="AV359" s="13" t="s">
        <v>82</v>
      </c>
      <c r="AW359" s="13" t="s">
        <v>31</v>
      </c>
      <c r="AX359" s="13" t="s">
        <v>75</v>
      </c>
      <c r="AY359" s="251" t="s">
        <v>181</v>
      </c>
    </row>
    <row r="360" s="14" customFormat="1">
      <c r="A360" s="14"/>
      <c r="B360" s="252"/>
      <c r="C360" s="253"/>
      <c r="D360" s="243" t="s">
        <v>190</v>
      </c>
      <c r="E360" s="254" t="s">
        <v>1</v>
      </c>
      <c r="F360" s="255" t="s">
        <v>480</v>
      </c>
      <c r="G360" s="253"/>
      <c r="H360" s="256">
        <v>8</v>
      </c>
      <c r="I360" s="257"/>
      <c r="J360" s="253"/>
      <c r="K360" s="253"/>
      <c r="L360" s="258"/>
      <c r="M360" s="259"/>
      <c r="N360" s="260"/>
      <c r="O360" s="260"/>
      <c r="P360" s="260"/>
      <c r="Q360" s="260"/>
      <c r="R360" s="260"/>
      <c r="S360" s="260"/>
      <c r="T360" s="261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2" t="s">
        <v>190</v>
      </c>
      <c r="AU360" s="262" t="s">
        <v>84</v>
      </c>
      <c r="AV360" s="14" t="s">
        <v>84</v>
      </c>
      <c r="AW360" s="14" t="s">
        <v>31</v>
      </c>
      <c r="AX360" s="14" t="s">
        <v>82</v>
      </c>
      <c r="AY360" s="262" t="s">
        <v>181</v>
      </c>
    </row>
    <row r="361" s="2" customFormat="1" ht="24.15" customHeight="1">
      <c r="A361" s="39"/>
      <c r="B361" s="40"/>
      <c r="C361" s="228" t="s">
        <v>490</v>
      </c>
      <c r="D361" s="228" t="s">
        <v>184</v>
      </c>
      <c r="E361" s="229" t="s">
        <v>491</v>
      </c>
      <c r="F361" s="230" t="s">
        <v>492</v>
      </c>
      <c r="G361" s="231" t="s">
        <v>197</v>
      </c>
      <c r="H361" s="232">
        <v>8</v>
      </c>
      <c r="I361" s="233"/>
      <c r="J361" s="232">
        <f>ROUND(I361*H361,2)</f>
        <v>0</v>
      </c>
      <c r="K361" s="234"/>
      <c r="L361" s="45"/>
      <c r="M361" s="235" t="s">
        <v>1</v>
      </c>
      <c r="N361" s="236" t="s">
        <v>40</v>
      </c>
      <c r="O361" s="92"/>
      <c r="P361" s="237">
        <f>O361*H361</f>
        <v>0</v>
      </c>
      <c r="Q361" s="237">
        <v>0.026360000000000001</v>
      </c>
      <c r="R361" s="237">
        <f>Q361*H361</f>
        <v>0.21088000000000001</v>
      </c>
      <c r="S361" s="237">
        <v>0</v>
      </c>
      <c r="T361" s="238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9" t="s">
        <v>283</v>
      </c>
      <c r="AT361" s="239" t="s">
        <v>184</v>
      </c>
      <c r="AU361" s="239" t="s">
        <v>84</v>
      </c>
      <c r="AY361" s="18" t="s">
        <v>181</v>
      </c>
      <c r="BE361" s="240">
        <f>IF(N361="základní",J361,0)</f>
        <v>0</v>
      </c>
      <c r="BF361" s="240">
        <f>IF(N361="snížená",J361,0)</f>
        <v>0</v>
      </c>
      <c r="BG361" s="240">
        <f>IF(N361="zákl. přenesená",J361,0)</f>
        <v>0</v>
      </c>
      <c r="BH361" s="240">
        <f>IF(N361="sníž. přenesená",J361,0)</f>
        <v>0</v>
      </c>
      <c r="BI361" s="240">
        <f>IF(N361="nulová",J361,0)</f>
        <v>0</v>
      </c>
      <c r="BJ361" s="18" t="s">
        <v>82</v>
      </c>
      <c r="BK361" s="240">
        <f>ROUND(I361*H361,2)</f>
        <v>0</v>
      </c>
      <c r="BL361" s="18" t="s">
        <v>283</v>
      </c>
      <c r="BM361" s="239" t="s">
        <v>493</v>
      </c>
    </row>
    <row r="362" s="13" customFormat="1">
      <c r="A362" s="13"/>
      <c r="B362" s="241"/>
      <c r="C362" s="242"/>
      <c r="D362" s="243" t="s">
        <v>190</v>
      </c>
      <c r="E362" s="244" t="s">
        <v>1</v>
      </c>
      <c r="F362" s="245" t="s">
        <v>479</v>
      </c>
      <c r="G362" s="242"/>
      <c r="H362" s="244" t="s">
        <v>1</v>
      </c>
      <c r="I362" s="246"/>
      <c r="J362" s="242"/>
      <c r="K362" s="242"/>
      <c r="L362" s="247"/>
      <c r="M362" s="248"/>
      <c r="N362" s="249"/>
      <c r="O362" s="249"/>
      <c r="P362" s="249"/>
      <c r="Q362" s="249"/>
      <c r="R362" s="249"/>
      <c r="S362" s="249"/>
      <c r="T362" s="25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1" t="s">
        <v>190</v>
      </c>
      <c r="AU362" s="251" t="s">
        <v>84</v>
      </c>
      <c r="AV362" s="13" t="s">
        <v>82</v>
      </c>
      <c r="AW362" s="13" t="s">
        <v>31</v>
      </c>
      <c r="AX362" s="13" t="s">
        <v>75</v>
      </c>
      <c r="AY362" s="251" t="s">
        <v>181</v>
      </c>
    </row>
    <row r="363" s="14" customFormat="1">
      <c r="A363" s="14"/>
      <c r="B363" s="252"/>
      <c r="C363" s="253"/>
      <c r="D363" s="243" t="s">
        <v>190</v>
      </c>
      <c r="E363" s="254" t="s">
        <v>1</v>
      </c>
      <c r="F363" s="255" t="s">
        <v>480</v>
      </c>
      <c r="G363" s="253"/>
      <c r="H363" s="256">
        <v>8</v>
      </c>
      <c r="I363" s="257"/>
      <c r="J363" s="253"/>
      <c r="K363" s="253"/>
      <c r="L363" s="258"/>
      <c r="M363" s="259"/>
      <c r="N363" s="260"/>
      <c r="O363" s="260"/>
      <c r="P363" s="260"/>
      <c r="Q363" s="260"/>
      <c r="R363" s="260"/>
      <c r="S363" s="260"/>
      <c r="T363" s="261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2" t="s">
        <v>190</v>
      </c>
      <c r="AU363" s="262" t="s">
        <v>84</v>
      </c>
      <c r="AV363" s="14" t="s">
        <v>84</v>
      </c>
      <c r="AW363" s="14" t="s">
        <v>31</v>
      </c>
      <c r="AX363" s="14" t="s">
        <v>82</v>
      </c>
      <c r="AY363" s="262" t="s">
        <v>181</v>
      </c>
    </row>
    <row r="364" s="2" customFormat="1" ht="44.25" customHeight="1">
      <c r="A364" s="39"/>
      <c r="B364" s="40"/>
      <c r="C364" s="228" t="s">
        <v>494</v>
      </c>
      <c r="D364" s="228" t="s">
        <v>184</v>
      </c>
      <c r="E364" s="229" t="s">
        <v>495</v>
      </c>
      <c r="F364" s="230" t="s">
        <v>496</v>
      </c>
      <c r="G364" s="231" t="s">
        <v>197</v>
      </c>
      <c r="H364" s="232">
        <v>53</v>
      </c>
      <c r="I364" s="233"/>
      <c r="J364" s="232">
        <f>ROUND(I364*H364,2)</f>
        <v>0</v>
      </c>
      <c r="K364" s="234"/>
      <c r="L364" s="45"/>
      <c r="M364" s="235" t="s">
        <v>1</v>
      </c>
      <c r="N364" s="236" t="s">
        <v>40</v>
      </c>
      <c r="O364" s="92"/>
      <c r="P364" s="237">
        <f>O364*H364</f>
        <v>0</v>
      </c>
      <c r="Q364" s="237">
        <v>0.0086800000000000002</v>
      </c>
      <c r="R364" s="237">
        <f>Q364*H364</f>
        <v>0.46004</v>
      </c>
      <c r="S364" s="237">
        <v>0</v>
      </c>
      <c r="T364" s="238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9" t="s">
        <v>283</v>
      </c>
      <c r="AT364" s="239" t="s">
        <v>184</v>
      </c>
      <c r="AU364" s="239" t="s">
        <v>84</v>
      </c>
      <c r="AY364" s="18" t="s">
        <v>181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8" t="s">
        <v>82</v>
      </c>
      <c r="BK364" s="240">
        <f>ROUND(I364*H364,2)</f>
        <v>0</v>
      </c>
      <c r="BL364" s="18" t="s">
        <v>283</v>
      </c>
      <c r="BM364" s="239" t="s">
        <v>497</v>
      </c>
    </row>
    <row r="365" s="13" customFormat="1">
      <c r="A365" s="13"/>
      <c r="B365" s="241"/>
      <c r="C365" s="242"/>
      <c r="D365" s="243" t="s">
        <v>190</v>
      </c>
      <c r="E365" s="244" t="s">
        <v>1</v>
      </c>
      <c r="F365" s="245" t="s">
        <v>498</v>
      </c>
      <c r="G365" s="242"/>
      <c r="H365" s="244" t="s">
        <v>1</v>
      </c>
      <c r="I365" s="246"/>
      <c r="J365" s="242"/>
      <c r="K365" s="242"/>
      <c r="L365" s="247"/>
      <c r="M365" s="248"/>
      <c r="N365" s="249"/>
      <c r="O365" s="249"/>
      <c r="P365" s="249"/>
      <c r="Q365" s="249"/>
      <c r="R365" s="249"/>
      <c r="S365" s="249"/>
      <c r="T365" s="25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1" t="s">
        <v>190</v>
      </c>
      <c r="AU365" s="251" t="s">
        <v>84</v>
      </c>
      <c r="AV365" s="13" t="s">
        <v>82</v>
      </c>
      <c r="AW365" s="13" t="s">
        <v>31</v>
      </c>
      <c r="AX365" s="13" t="s">
        <v>75</v>
      </c>
      <c r="AY365" s="251" t="s">
        <v>181</v>
      </c>
    </row>
    <row r="366" s="14" customFormat="1">
      <c r="A366" s="14"/>
      <c r="B366" s="252"/>
      <c r="C366" s="253"/>
      <c r="D366" s="243" t="s">
        <v>190</v>
      </c>
      <c r="E366" s="254" t="s">
        <v>1</v>
      </c>
      <c r="F366" s="255" t="s">
        <v>499</v>
      </c>
      <c r="G366" s="253"/>
      <c r="H366" s="256">
        <v>48.880000000000003</v>
      </c>
      <c r="I366" s="257"/>
      <c r="J366" s="253"/>
      <c r="K366" s="253"/>
      <c r="L366" s="258"/>
      <c r="M366" s="259"/>
      <c r="N366" s="260"/>
      <c r="O366" s="260"/>
      <c r="P366" s="260"/>
      <c r="Q366" s="260"/>
      <c r="R366" s="260"/>
      <c r="S366" s="260"/>
      <c r="T366" s="261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2" t="s">
        <v>190</v>
      </c>
      <c r="AU366" s="262" t="s">
        <v>84</v>
      </c>
      <c r="AV366" s="14" t="s">
        <v>84</v>
      </c>
      <c r="AW366" s="14" t="s">
        <v>31</v>
      </c>
      <c r="AX366" s="14" t="s">
        <v>75</v>
      </c>
      <c r="AY366" s="262" t="s">
        <v>181</v>
      </c>
    </row>
    <row r="367" s="14" customFormat="1">
      <c r="A367" s="14"/>
      <c r="B367" s="252"/>
      <c r="C367" s="253"/>
      <c r="D367" s="243" t="s">
        <v>190</v>
      </c>
      <c r="E367" s="254" t="s">
        <v>1</v>
      </c>
      <c r="F367" s="255" t="s">
        <v>500</v>
      </c>
      <c r="G367" s="253"/>
      <c r="H367" s="256">
        <v>-4.0499999999999998</v>
      </c>
      <c r="I367" s="257"/>
      <c r="J367" s="253"/>
      <c r="K367" s="253"/>
      <c r="L367" s="258"/>
      <c r="M367" s="259"/>
      <c r="N367" s="260"/>
      <c r="O367" s="260"/>
      <c r="P367" s="260"/>
      <c r="Q367" s="260"/>
      <c r="R367" s="260"/>
      <c r="S367" s="260"/>
      <c r="T367" s="261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2" t="s">
        <v>190</v>
      </c>
      <c r="AU367" s="262" t="s">
        <v>84</v>
      </c>
      <c r="AV367" s="14" t="s">
        <v>84</v>
      </c>
      <c r="AW367" s="14" t="s">
        <v>31</v>
      </c>
      <c r="AX367" s="14" t="s">
        <v>75</v>
      </c>
      <c r="AY367" s="262" t="s">
        <v>181</v>
      </c>
    </row>
    <row r="368" s="14" customFormat="1">
      <c r="A368" s="14"/>
      <c r="B368" s="252"/>
      <c r="C368" s="253"/>
      <c r="D368" s="243" t="s">
        <v>190</v>
      </c>
      <c r="E368" s="254" t="s">
        <v>1</v>
      </c>
      <c r="F368" s="255" t="s">
        <v>501</v>
      </c>
      <c r="G368" s="253"/>
      <c r="H368" s="256">
        <v>8.1699999999999999</v>
      </c>
      <c r="I368" s="257"/>
      <c r="J368" s="253"/>
      <c r="K368" s="253"/>
      <c r="L368" s="258"/>
      <c r="M368" s="259"/>
      <c r="N368" s="260"/>
      <c r="O368" s="260"/>
      <c r="P368" s="260"/>
      <c r="Q368" s="260"/>
      <c r="R368" s="260"/>
      <c r="S368" s="260"/>
      <c r="T368" s="261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2" t="s">
        <v>190</v>
      </c>
      <c r="AU368" s="262" t="s">
        <v>84</v>
      </c>
      <c r="AV368" s="14" t="s">
        <v>84</v>
      </c>
      <c r="AW368" s="14" t="s">
        <v>31</v>
      </c>
      <c r="AX368" s="14" t="s">
        <v>75</v>
      </c>
      <c r="AY368" s="262" t="s">
        <v>181</v>
      </c>
    </row>
    <row r="369" s="15" customFormat="1">
      <c r="A369" s="15"/>
      <c r="B369" s="267"/>
      <c r="C369" s="268"/>
      <c r="D369" s="243" t="s">
        <v>190</v>
      </c>
      <c r="E369" s="269" t="s">
        <v>1</v>
      </c>
      <c r="F369" s="270" t="s">
        <v>208</v>
      </c>
      <c r="G369" s="268"/>
      <c r="H369" s="271">
        <v>53</v>
      </c>
      <c r="I369" s="272"/>
      <c r="J369" s="268"/>
      <c r="K369" s="268"/>
      <c r="L369" s="273"/>
      <c r="M369" s="274"/>
      <c r="N369" s="275"/>
      <c r="O369" s="275"/>
      <c r="P369" s="275"/>
      <c r="Q369" s="275"/>
      <c r="R369" s="275"/>
      <c r="S369" s="275"/>
      <c r="T369" s="276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77" t="s">
        <v>190</v>
      </c>
      <c r="AU369" s="277" t="s">
        <v>84</v>
      </c>
      <c r="AV369" s="15" t="s">
        <v>188</v>
      </c>
      <c r="AW369" s="15" t="s">
        <v>31</v>
      </c>
      <c r="AX369" s="15" t="s">
        <v>82</v>
      </c>
      <c r="AY369" s="277" t="s">
        <v>181</v>
      </c>
    </row>
    <row r="370" s="2" customFormat="1" ht="37.8" customHeight="1">
      <c r="A370" s="39"/>
      <c r="B370" s="40"/>
      <c r="C370" s="228" t="s">
        <v>502</v>
      </c>
      <c r="D370" s="228" t="s">
        <v>184</v>
      </c>
      <c r="E370" s="229" t="s">
        <v>503</v>
      </c>
      <c r="F370" s="230" t="s">
        <v>504</v>
      </c>
      <c r="G370" s="231" t="s">
        <v>197</v>
      </c>
      <c r="H370" s="232">
        <v>61</v>
      </c>
      <c r="I370" s="233"/>
      <c r="J370" s="232">
        <f>ROUND(I370*H370,2)</f>
        <v>0</v>
      </c>
      <c r="K370" s="234"/>
      <c r="L370" s="45"/>
      <c r="M370" s="235" t="s">
        <v>1</v>
      </c>
      <c r="N370" s="236" t="s">
        <v>40</v>
      </c>
      <c r="O370" s="92"/>
      <c r="P370" s="237">
        <f>O370*H370</f>
        <v>0</v>
      </c>
      <c r="Q370" s="237">
        <v>8.0000000000000007E-05</v>
      </c>
      <c r="R370" s="237">
        <f>Q370*H370</f>
        <v>0.0048800000000000007</v>
      </c>
      <c r="S370" s="237">
        <v>0</v>
      </c>
      <c r="T370" s="238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9" t="s">
        <v>283</v>
      </c>
      <c r="AT370" s="239" t="s">
        <v>184</v>
      </c>
      <c r="AU370" s="239" t="s">
        <v>84</v>
      </c>
      <c r="AY370" s="18" t="s">
        <v>181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8" t="s">
        <v>82</v>
      </c>
      <c r="BK370" s="240">
        <f>ROUND(I370*H370,2)</f>
        <v>0</v>
      </c>
      <c r="BL370" s="18" t="s">
        <v>283</v>
      </c>
      <c r="BM370" s="239" t="s">
        <v>505</v>
      </c>
    </row>
    <row r="371" s="13" customFormat="1">
      <c r="A371" s="13"/>
      <c r="B371" s="241"/>
      <c r="C371" s="242"/>
      <c r="D371" s="243" t="s">
        <v>190</v>
      </c>
      <c r="E371" s="244" t="s">
        <v>1</v>
      </c>
      <c r="F371" s="245" t="s">
        <v>498</v>
      </c>
      <c r="G371" s="242"/>
      <c r="H371" s="244" t="s">
        <v>1</v>
      </c>
      <c r="I371" s="246"/>
      <c r="J371" s="242"/>
      <c r="K371" s="242"/>
      <c r="L371" s="247"/>
      <c r="M371" s="248"/>
      <c r="N371" s="249"/>
      <c r="O371" s="249"/>
      <c r="P371" s="249"/>
      <c r="Q371" s="249"/>
      <c r="R371" s="249"/>
      <c r="S371" s="249"/>
      <c r="T371" s="25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1" t="s">
        <v>190</v>
      </c>
      <c r="AU371" s="251" t="s">
        <v>84</v>
      </c>
      <c r="AV371" s="13" t="s">
        <v>82</v>
      </c>
      <c r="AW371" s="13" t="s">
        <v>31</v>
      </c>
      <c r="AX371" s="13" t="s">
        <v>75</v>
      </c>
      <c r="AY371" s="251" t="s">
        <v>181</v>
      </c>
    </row>
    <row r="372" s="14" customFormat="1">
      <c r="A372" s="14"/>
      <c r="B372" s="252"/>
      <c r="C372" s="253"/>
      <c r="D372" s="243" t="s">
        <v>190</v>
      </c>
      <c r="E372" s="254" t="s">
        <v>1</v>
      </c>
      <c r="F372" s="255" t="s">
        <v>506</v>
      </c>
      <c r="G372" s="253"/>
      <c r="H372" s="256">
        <v>53</v>
      </c>
      <c r="I372" s="257"/>
      <c r="J372" s="253"/>
      <c r="K372" s="253"/>
      <c r="L372" s="258"/>
      <c r="M372" s="259"/>
      <c r="N372" s="260"/>
      <c r="O372" s="260"/>
      <c r="P372" s="260"/>
      <c r="Q372" s="260"/>
      <c r="R372" s="260"/>
      <c r="S372" s="260"/>
      <c r="T372" s="261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2" t="s">
        <v>190</v>
      </c>
      <c r="AU372" s="262" t="s">
        <v>84</v>
      </c>
      <c r="AV372" s="14" t="s">
        <v>84</v>
      </c>
      <c r="AW372" s="14" t="s">
        <v>31</v>
      </c>
      <c r="AX372" s="14" t="s">
        <v>75</v>
      </c>
      <c r="AY372" s="262" t="s">
        <v>181</v>
      </c>
    </row>
    <row r="373" s="13" customFormat="1">
      <c r="A373" s="13"/>
      <c r="B373" s="241"/>
      <c r="C373" s="242"/>
      <c r="D373" s="243" t="s">
        <v>190</v>
      </c>
      <c r="E373" s="244" t="s">
        <v>1</v>
      </c>
      <c r="F373" s="245" t="s">
        <v>479</v>
      </c>
      <c r="G373" s="242"/>
      <c r="H373" s="244" t="s">
        <v>1</v>
      </c>
      <c r="I373" s="246"/>
      <c r="J373" s="242"/>
      <c r="K373" s="242"/>
      <c r="L373" s="247"/>
      <c r="M373" s="248"/>
      <c r="N373" s="249"/>
      <c r="O373" s="249"/>
      <c r="P373" s="249"/>
      <c r="Q373" s="249"/>
      <c r="R373" s="249"/>
      <c r="S373" s="249"/>
      <c r="T373" s="25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1" t="s">
        <v>190</v>
      </c>
      <c r="AU373" s="251" t="s">
        <v>84</v>
      </c>
      <c r="AV373" s="13" t="s">
        <v>82</v>
      </c>
      <c r="AW373" s="13" t="s">
        <v>31</v>
      </c>
      <c r="AX373" s="13" t="s">
        <v>75</v>
      </c>
      <c r="AY373" s="251" t="s">
        <v>181</v>
      </c>
    </row>
    <row r="374" s="14" customFormat="1">
      <c r="A374" s="14"/>
      <c r="B374" s="252"/>
      <c r="C374" s="253"/>
      <c r="D374" s="243" t="s">
        <v>190</v>
      </c>
      <c r="E374" s="254" t="s">
        <v>1</v>
      </c>
      <c r="F374" s="255" t="s">
        <v>239</v>
      </c>
      <c r="G374" s="253"/>
      <c r="H374" s="256">
        <v>8</v>
      </c>
      <c r="I374" s="257"/>
      <c r="J374" s="253"/>
      <c r="K374" s="253"/>
      <c r="L374" s="258"/>
      <c r="M374" s="259"/>
      <c r="N374" s="260"/>
      <c r="O374" s="260"/>
      <c r="P374" s="260"/>
      <c r="Q374" s="260"/>
      <c r="R374" s="260"/>
      <c r="S374" s="260"/>
      <c r="T374" s="261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2" t="s">
        <v>190</v>
      </c>
      <c r="AU374" s="262" t="s">
        <v>84</v>
      </c>
      <c r="AV374" s="14" t="s">
        <v>84</v>
      </c>
      <c r="AW374" s="14" t="s">
        <v>31</v>
      </c>
      <c r="AX374" s="14" t="s">
        <v>75</v>
      </c>
      <c r="AY374" s="262" t="s">
        <v>181</v>
      </c>
    </row>
    <row r="375" s="15" customFormat="1">
      <c r="A375" s="15"/>
      <c r="B375" s="267"/>
      <c r="C375" s="268"/>
      <c r="D375" s="243" t="s">
        <v>190</v>
      </c>
      <c r="E375" s="269" t="s">
        <v>1</v>
      </c>
      <c r="F375" s="270" t="s">
        <v>208</v>
      </c>
      <c r="G375" s="268"/>
      <c r="H375" s="271">
        <v>61</v>
      </c>
      <c r="I375" s="272"/>
      <c r="J375" s="268"/>
      <c r="K375" s="268"/>
      <c r="L375" s="273"/>
      <c r="M375" s="274"/>
      <c r="N375" s="275"/>
      <c r="O375" s="275"/>
      <c r="P375" s="275"/>
      <c r="Q375" s="275"/>
      <c r="R375" s="275"/>
      <c r="S375" s="275"/>
      <c r="T375" s="276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77" t="s">
        <v>190</v>
      </c>
      <c r="AU375" s="277" t="s">
        <v>84</v>
      </c>
      <c r="AV375" s="15" t="s">
        <v>188</v>
      </c>
      <c r="AW375" s="15" t="s">
        <v>31</v>
      </c>
      <c r="AX375" s="15" t="s">
        <v>82</v>
      </c>
      <c r="AY375" s="277" t="s">
        <v>181</v>
      </c>
    </row>
    <row r="376" s="2" customFormat="1" ht="16.5" customHeight="1">
      <c r="A376" s="39"/>
      <c r="B376" s="40"/>
      <c r="C376" s="289" t="s">
        <v>455</v>
      </c>
      <c r="D376" s="289" t="s">
        <v>396</v>
      </c>
      <c r="E376" s="290" t="s">
        <v>507</v>
      </c>
      <c r="F376" s="291" t="s">
        <v>508</v>
      </c>
      <c r="G376" s="292" t="s">
        <v>197</v>
      </c>
      <c r="H376" s="293">
        <v>56</v>
      </c>
      <c r="I376" s="294"/>
      <c r="J376" s="293">
        <f>ROUND(I376*H376,2)</f>
        <v>0</v>
      </c>
      <c r="K376" s="295"/>
      <c r="L376" s="296"/>
      <c r="M376" s="297" t="s">
        <v>1</v>
      </c>
      <c r="N376" s="298" t="s">
        <v>40</v>
      </c>
      <c r="O376" s="92"/>
      <c r="P376" s="237">
        <f>O376*H376</f>
        <v>0</v>
      </c>
      <c r="Q376" s="237">
        <v>0.0028</v>
      </c>
      <c r="R376" s="237">
        <f>Q376*H376</f>
        <v>0.1568</v>
      </c>
      <c r="S376" s="237">
        <v>0</v>
      </c>
      <c r="T376" s="238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9" t="s">
        <v>379</v>
      </c>
      <c r="AT376" s="239" t="s">
        <v>396</v>
      </c>
      <c r="AU376" s="239" t="s">
        <v>84</v>
      </c>
      <c r="AY376" s="18" t="s">
        <v>181</v>
      </c>
      <c r="BE376" s="240">
        <f>IF(N376="základní",J376,0)</f>
        <v>0</v>
      </c>
      <c r="BF376" s="240">
        <f>IF(N376="snížená",J376,0)</f>
        <v>0</v>
      </c>
      <c r="BG376" s="240">
        <f>IF(N376="zákl. přenesená",J376,0)</f>
        <v>0</v>
      </c>
      <c r="BH376" s="240">
        <f>IF(N376="sníž. přenesená",J376,0)</f>
        <v>0</v>
      </c>
      <c r="BI376" s="240">
        <f>IF(N376="nulová",J376,0)</f>
        <v>0</v>
      </c>
      <c r="BJ376" s="18" t="s">
        <v>82</v>
      </c>
      <c r="BK376" s="240">
        <f>ROUND(I376*H376,2)</f>
        <v>0</v>
      </c>
      <c r="BL376" s="18" t="s">
        <v>283</v>
      </c>
      <c r="BM376" s="239" t="s">
        <v>509</v>
      </c>
    </row>
    <row r="377" s="13" customFormat="1">
      <c r="A377" s="13"/>
      <c r="B377" s="241"/>
      <c r="C377" s="242"/>
      <c r="D377" s="243" t="s">
        <v>190</v>
      </c>
      <c r="E377" s="244" t="s">
        <v>1</v>
      </c>
      <c r="F377" s="245" t="s">
        <v>498</v>
      </c>
      <c r="G377" s="242"/>
      <c r="H377" s="244" t="s">
        <v>1</v>
      </c>
      <c r="I377" s="246"/>
      <c r="J377" s="242"/>
      <c r="K377" s="242"/>
      <c r="L377" s="247"/>
      <c r="M377" s="248"/>
      <c r="N377" s="249"/>
      <c r="O377" s="249"/>
      <c r="P377" s="249"/>
      <c r="Q377" s="249"/>
      <c r="R377" s="249"/>
      <c r="S377" s="249"/>
      <c r="T377" s="250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1" t="s">
        <v>190</v>
      </c>
      <c r="AU377" s="251" t="s">
        <v>84</v>
      </c>
      <c r="AV377" s="13" t="s">
        <v>82</v>
      </c>
      <c r="AW377" s="13" t="s">
        <v>31</v>
      </c>
      <c r="AX377" s="13" t="s">
        <v>75</v>
      </c>
      <c r="AY377" s="251" t="s">
        <v>181</v>
      </c>
    </row>
    <row r="378" s="14" customFormat="1">
      <c r="A378" s="14"/>
      <c r="B378" s="252"/>
      <c r="C378" s="253"/>
      <c r="D378" s="243" t="s">
        <v>190</v>
      </c>
      <c r="E378" s="254" t="s">
        <v>1</v>
      </c>
      <c r="F378" s="255" t="s">
        <v>510</v>
      </c>
      <c r="G378" s="253"/>
      <c r="H378" s="256">
        <v>56</v>
      </c>
      <c r="I378" s="257"/>
      <c r="J378" s="253"/>
      <c r="K378" s="253"/>
      <c r="L378" s="258"/>
      <c r="M378" s="259"/>
      <c r="N378" s="260"/>
      <c r="O378" s="260"/>
      <c r="P378" s="260"/>
      <c r="Q378" s="260"/>
      <c r="R378" s="260"/>
      <c r="S378" s="260"/>
      <c r="T378" s="261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2" t="s">
        <v>190</v>
      </c>
      <c r="AU378" s="262" t="s">
        <v>84</v>
      </c>
      <c r="AV378" s="14" t="s">
        <v>84</v>
      </c>
      <c r="AW378" s="14" t="s">
        <v>31</v>
      </c>
      <c r="AX378" s="14" t="s">
        <v>82</v>
      </c>
      <c r="AY378" s="262" t="s">
        <v>181</v>
      </c>
    </row>
    <row r="379" s="2" customFormat="1" ht="24.15" customHeight="1">
      <c r="A379" s="39"/>
      <c r="B379" s="40"/>
      <c r="C379" s="228" t="s">
        <v>511</v>
      </c>
      <c r="D379" s="228" t="s">
        <v>184</v>
      </c>
      <c r="E379" s="229" t="s">
        <v>512</v>
      </c>
      <c r="F379" s="230" t="s">
        <v>513</v>
      </c>
      <c r="G379" s="231" t="s">
        <v>197</v>
      </c>
      <c r="H379" s="232">
        <v>55</v>
      </c>
      <c r="I379" s="233"/>
      <c r="J379" s="232">
        <f>ROUND(I379*H379,2)</f>
        <v>0</v>
      </c>
      <c r="K379" s="234"/>
      <c r="L379" s="45"/>
      <c r="M379" s="235" t="s">
        <v>1</v>
      </c>
      <c r="N379" s="236" t="s">
        <v>40</v>
      </c>
      <c r="O379" s="92"/>
      <c r="P379" s="237">
        <f>O379*H379</f>
        <v>0</v>
      </c>
      <c r="Q379" s="237">
        <v>0.0028500000000000001</v>
      </c>
      <c r="R379" s="237">
        <f>Q379*H379</f>
        <v>0.15675</v>
      </c>
      <c r="S379" s="237">
        <v>0</v>
      </c>
      <c r="T379" s="238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9" t="s">
        <v>283</v>
      </c>
      <c r="AT379" s="239" t="s">
        <v>184</v>
      </c>
      <c r="AU379" s="239" t="s">
        <v>84</v>
      </c>
      <c r="AY379" s="18" t="s">
        <v>181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82</v>
      </c>
      <c r="BK379" s="240">
        <f>ROUND(I379*H379,2)</f>
        <v>0</v>
      </c>
      <c r="BL379" s="18" t="s">
        <v>283</v>
      </c>
      <c r="BM379" s="239" t="s">
        <v>514</v>
      </c>
    </row>
    <row r="380" s="13" customFormat="1">
      <c r="A380" s="13"/>
      <c r="B380" s="241"/>
      <c r="C380" s="242"/>
      <c r="D380" s="243" t="s">
        <v>190</v>
      </c>
      <c r="E380" s="244" t="s">
        <v>1</v>
      </c>
      <c r="F380" s="245" t="s">
        <v>498</v>
      </c>
      <c r="G380" s="242"/>
      <c r="H380" s="244" t="s">
        <v>1</v>
      </c>
      <c r="I380" s="246"/>
      <c r="J380" s="242"/>
      <c r="K380" s="242"/>
      <c r="L380" s="247"/>
      <c r="M380" s="248"/>
      <c r="N380" s="249"/>
      <c r="O380" s="249"/>
      <c r="P380" s="249"/>
      <c r="Q380" s="249"/>
      <c r="R380" s="249"/>
      <c r="S380" s="249"/>
      <c r="T380" s="250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1" t="s">
        <v>190</v>
      </c>
      <c r="AU380" s="251" t="s">
        <v>84</v>
      </c>
      <c r="AV380" s="13" t="s">
        <v>82</v>
      </c>
      <c r="AW380" s="13" t="s">
        <v>31</v>
      </c>
      <c r="AX380" s="13" t="s">
        <v>75</v>
      </c>
      <c r="AY380" s="251" t="s">
        <v>181</v>
      </c>
    </row>
    <row r="381" s="13" customFormat="1">
      <c r="A381" s="13"/>
      <c r="B381" s="241"/>
      <c r="C381" s="242"/>
      <c r="D381" s="243" t="s">
        <v>190</v>
      </c>
      <c r="E381" s="244" t="s">
        <v>1</v>
      </c>
      <c r="F381" s="245" t="s">
        <v>515</v>
      </c>
      <c r="G381" s="242"/>
      <c r="H381" s="244" t="s">
        <v>1</v>
      </c>
      <c r="I381" s="246"/>
      <c r="J381" s="242"/>
      <c r="K381" s="242"/>
      <c r="L381" s="247"/>
      <c r="M381" s="248"/>
      <c r="N381" s="249"/>
      <c r="O381" s="249"/>
      <c r="P381" s="249"/>
      <c r="Q381" s="249"/>
      <c r="R381" s="249"/>
      <c r="S381" s="249"/>
      <c r="T381" s="25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1" t="s">
        <v>190</v>
      </c>
      <c r="AU381" s="251" t="s">
        <v>84</v>
      </c>
      <c r="AV381" s="13" t="s">
        <v>82</v>
      </c>
      <c r="AW381" s="13" t="s">
        <v>31</v>
      </c>
      <c r="AX381" s="13" t="s">
        <v>75</v>
      </c>
      <c r="AY381" s="251" t="s">
        <v>181</v>
      </c>
    </row>
    <row r="382" s="14" customFormat="1">
      <c r="A382" s="14"/>
      <c r="B382" s="252"/>
      <c r="C382" s="253"/>
      <c r="D382" s="243" t="s">
        <v>190</v>
      </c>
      <c r="E382" s="254" t="s">
        <v>1</v>
      </c>
      <c r="F382" s="255" t="s">
        <v>506</v>
      </c>
      <c r="G382" s="253"/>
      <c r="H382" s="256">
        <v>53</v>
      </c>
      <c r="I382" s="257"/>
      <c r="J382" s="253"/>
      <c r="K382" s="253"/>
      <c r="L382" s="258"/>
      <c r="M382" s="259"/>
      <c r="N382" s="260"/>
      <c r="O382" s="260"/>
      <c r="P382" s="260"/>
      <c r="Q382" s="260"/>
      <c r="R382" s="260"/>
      <c r="S382" s="260"/>
      <c r="T382" s="261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2" t="s">
        <v>190</v>
      </c>
      <c r="AU382" s="262" t="s">
        <v>84</v>
      </c>
      <c r="AV382" s="14" t="s">
        <v>84</v>
      </c>
      <c r="AW382" s="14" t="s">
        <v>31</v>
      </c>
      <c r="AX382" s="14" t="s">
        <v>75</v>
      </c>
      <c r="AY382" s="262" t="s">
        <v>181</v>
      </c>
    </row>
    <row r="383" s="13" customFormat="1">
      <c r="A383" s="13"/>
      <c r="B383" s="241"/>
      <c r="C383" s="242"/>
      <c r="D383" s="243" t="s">
        <v>190</v>
      </c>
      <c r="E383" s="244" t="s">
        <v>1</v>
      </c>
      <c r="F383" s="245" t="s">
        <v>516</v>
      </c>
      <c r="G383" s="242"/>
      <c r="H383" s="244" t="s">
        <v>1</v>
      </c>
      <c r="I383" s="246"/>
      <c r="J383" s="242"/>
      <c r="K383" s="242"/>
      <c r="L383" s="247"/>
      <c r="M383" s="248"/>
      <c r="N383" s="249"/>
      <c r="O383" s="249"/>
      <c r="P383" s="249"/>
      <c r="Q383" s="249"/>
      <c r="R383" s="249"/>
      <c r="S383" s="249"/>
      <c r="T383" s="250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1" t="s">
        <v>190</v>
      </c>
      <c r="AU383" s="251" t="s">
        <v>84</v>
      </c>
      <c r="AV383" s="13" t="s">
        <v>82</v>
      </c>
      <c r="AW383" s="13" t="s">
        <v>31</v>
      </c>
      <c r="AX383" s="13" t="s">
        <v>75</v>
      </c>
      <c r="AY383" s="251" t="s">
        <v>181</v>
      </c>
    </row>
    <row r="384" s="14" customFormat="1">
      <c r="A384" s="14"/>
      <c r="B384" s="252"/>
      <c r="C384" s="253"/>
      <c r="D384" s="243" t="s">
        <v>190</v>
      </c>
      <c r="E384" s="254" t="s">
        <v>1</v>
      </c>
      <c r="F384" s="255" t="s">
        <v>517</v>
      </c>
      <c r="G384" s="253"/>
      <c r="H384" s="256">
        <v>2</v>
      </c>
      <c r="I384" s="257"/>
      <c r="J384" s="253"/>
      <c r="K384" s="253"/>
      <c r="L384" s="258"/>
      <c r="M384" s="259"/>
      <c r="N384" s="260"/>
      <c r="O384" s="260"/>
      <c r="P384" s="260"/>
      <c r="Q384" s="260"/>
      <c r="R384" s="260"/>
      <c r="S384" s="260"/>
      <c r="T384" s="261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2" t="s">
        <v>190</v>
      </c>
      <c r="AU384" s="262" t="s">
        <v>84</v>
      </c>
      <c r="AV384" s="14" t="s">
        <v>84</v>
      </c>
      <c r="AW384" s="14" t="s">
        <v>31</v>
      </c>
      <c r="AX384" s="14" t="s">
        <v>75</v>
      </c>
      <c r="AY384" s="262" t="s">
        <v>181</v>
      </c>
    </row>
    <row r="385" s="15" customFormat="1">
      <c r="A385" s="15"/>
      <c r="B385" s="267"/>
      <c r="C385" s="268"/>
      <c r="D385" s="243" t="s">
        <v>190</v>
      </c>
      <c r="E385" s="269" t="s">
        <v>1</v>
      </c>
      <c r="F385" s="270" t="s">
        <v>208</v>
      </c>
      <c r="G385" s="268"/>
      <c r="H385" s="271">
        <v>55</v>
      </c>
      <c r="I385" s="272"/>
      <c r="J385" s="268"/>
      <c r="K385" s="268"/>
      <c r="L385" s="273"/>
      <c r="M385" s="274"/>
      <c r="N385" s="275"/>
      <c r="O385" s="275"/>
      <c r="P385" s="275"/>
      <c r="Q385" s="275"/>
      <c r="R385" s="275"/>
      <c r="S385" s="275"/>
      <c r="T385" s="276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77" t="s">
        <v>190</v>
      </c>
      <c r="AU385" s="277" t="s">
        <v>84</v>
      </c>
      <c r="AV385" s="15" t="s">
        <v>188</v>
      </c>
      <c r="AW385" s="15" t="s">
        <v>31</v>
      </c>
      <c r="AX385" s="15" t="s">
        <v>82</v>
      </c>
      <c r="AY385" s="277" t="s">
        <v>181</v>
      </c>
    </row>
    <row r="386" s="2" customFormat="1" ht="24.15" customHeight="1">
      <c r="A386" s="39"/>
      <c r="B386" s="40"/>
      <c r="C386" s="228" t="s">
        <v>518</v>
      </c>
      <c r="D386" s="228" t="s">
        <v>184</v>
      </c>
      <c r="E386" s="229" t="s">
        <v>519</v>
      </c>
      <c r="F386" s="230" t="s">
        <v>520</v>
      </c>
      <c r="G386" s="231" t="s">
        <v>197</v>
      </c>
      <c r="H386" s="232">
        <v>55</v>
      </c>
      <c r="I386" s="233"/>
      <c r="J386" s="232">
        <f>ROUND(I386*H386,2)</f>
        <v>0</v>
      </c>
      <c r="K386" s="234"/>
      <c r="L386" s="45"/>
      <c r="M386" s="235" t="s">
        <v>1</v>
      </c>
      <c r="N386" s="236" t="s">
        <v>40</v>
      </c>
      <c r="O386" s="92"/>
      <c r="P386" s="237">
        <f>O386*H386</f>
        <v>0</v>
      </c>
      <c r="Q386" s="237">
        <v>0.00013999999999999999</v>
      </c>
      <c r="R386" s="237">
        <f>Q386*H386</f>
        <v>0.0076999999999999994</v>
      </c>
      <c r="S386" s="237">
        <v>0</v>
      </c>
      <c r="T386" s="23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283</v>
      </c>
      <c r="AT386" s="239" t="s">
        <v>184</v>
      </c>
      <c r="AU386" s="239" t="s">
        <v>84</v>
      </c>
      <c r="AY386" s="18" t="s">
        <v>181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82</v>
      </c>
      <c r="BK386" s="240">
        <f>ROUND(I386*H386,2)</f>
        <v>0</v>
      </c>
      <c r="BL386" s="18" t="s">
        <v>283</v>
      </c>
      <c r="BM386" s="239" t="s">
        <v>521</v>
      </c>
    </row>
    <row r="387" s="2" customFormat="1" ht="24.15" customHeight="1">
      <c r="A387" s="39"/>
      <c r="B387" s="40"/>
      <c r="C387" s="228" t="s">
        <v>506</v>
      </c>
      <c r="D387" s="228" t="s">
        <v>184</v>
      </c>
      <c r="E387" s="229" t="s">
        <v>522</v>
      </c>
      <c r="F387" s="230" t="s">
        <v>523</v>
      </c>
      <c r="G387" s="231" t="s">
        <v>320</v>
      </c>
      <c r="H387" s="232">
        <v>15</v>
      </c>
      <c r="I387" s="233"/>
      <c r="J387" s="232">
        <f>ROUND(I387*H387,2)</f>
        <v>0</v>
      </c>
      <c r="K387" s="234"/>
      <c r="L387" s="45"/>
      <c r="M387" s="235" t="s">
        <v>1</v>
      </c>
      <c r="N387" s="236" t="s">
        <v>40</v>
      </c>
      <c r="O387" s="92"/>
      <c r="P387" s="237">
        <f>O387*H387</f>
        <v>0</v>
      </c>
      <c r="Q387" s="237">
        <v>3.0000000000000001E-05</v>
      </c>
      <c r="R387" s="237">
        <f>Q387*H387</f>
        <v>0.00044999999999999999</v>
      </c>
      <c r="S387" s="237">
        <v>0</v>
      </c>
      <c r="T387" s="23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9" t="s">
        <v>283</v>
      </c>
      <c r="AT387" s="239" t="s">
        <v>184</v>
      </c>
      <c r="AU387" s="239" t="s">
        <v>84</v>
      </c>
      <c r="AY387" s="18" t="s">
        <v>181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82</v>
      </c>
      <c r="BK387" s="240">
        <f>ROUND(I387*H387,2)</f>
        <v>0</v>
      </c>
      <c r="BL387" s="18" t="s">
        <v>283</v>
      </c>
      <c r="BM387" s="239" t="s">
        <v>524</v>
      </c>
    </row>
    <row r="388" s="13" customFormat="1">
      <c r="A388" s="13"/>
      <c r="B388" s="241"/>
      <c r="C388" s="242"/>
      <c r="D388" s="243" t="s">
        <v>190</v>
      </c>
      <c r="E388" s="244" t="s">
        <v>1</v>
      </c>
      <c r="F388" s="245" t="s">
        <v>525</v>
      </c>
      <c r="G388" s="242"/>
      <c r="H388" s="244" t="s">
        <v>1</v>
      </c>
      <c r="I388" s="246"/>
      <c r="J388" s="242"/>
      <c r="K388" s="242"/>
      <c r="L388" s="247"/>
      <c r="M388" s="248"/>
      <c r="N388" s="249"/>
      <c r="O388" s="249"/>
      <c r="P388" s="249"/>
      <c r="Q388" s="249"/>
      <c r="R388" s="249"/>
      <c r="S388" s="249"/>
      <c r="T388" s="250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1" t="s">
        <v>190</v>
      </c>
      <c r="AU388" s="251" t="s">
        <v>84</v>
      </c>
      <c r="AV388" s="13" t="s">
        <v>82</v>
      </c>
      <c r="AW388" s="13" t="s">
        <v>31</v>
      </c>
      <c r="AX388" s="13" t="s">
        <v>75</v>
      </c>
      <c r="AY388" s="251" t="s">
        <v>181</v>
      </c>
    </row>
    <row r="389" s="14" customFormat="1">
      <c r="A389" s="14"/>
      <c r="B389" s="252"/>
      <c r="C389" s="253"/>
      <c r="D389" s="243" t="s">
        <v>190</v>
      </c>
      <c r="E389" s="254" t="s">
        <v>1</v>
      </c>
      <c r="F389" s="255" t="s">
        <v>526</v>
      </c>
      <c r="G389" s="253"/>
      <c r="H389" s="256">
        <v>15</v>
      </c>
      <c r="I389" s="257"/>
      <c r="J389" s="253"/>
      <c r="K389" s="253"/>
      <c r="L389" s="258"/>
      <c r="M389" s="259"/>
      <c r="N389" s="260"/>
      <c r="O389" s="260"/>
      <c r="P389" s="260"/>
      <c r="Q389" s="260"/>
      <c r="R389" s="260"/>
      <c r="S389" s="260"/>
      <c r="T389" s="261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2" t="s">
        <v>190</v>
      </c>
      <c r="AU389" s="262" t="s">
        <v>84</v>
      </c>
      <c r="AV389" s="14" t="s">
        <v>84</v>
      </c>
      <c r="AW389" s="14" t="s">
        <v>31</v>
      </c>
      <c r="AX389" s="14" t="s">
        <v>82</v>
      </c>
      <c r="AY389" s="262" t="s">
        <v>181</v>
      </c>
    </row>
    <row r="390" s="2" customFormat="1" ht="24.15" customHeight="1">
      <c r="A390" s="39"/>
      <c r="B390" s="40"/>
      <c r="C390" s="289" t="s">
        <v>527</v>
      </c>
      <c r="D390" s="289" t="s">
        <v>396</v>
      </c>
      <c r="E390" s="290" t="s">
        <v>528</v>
      </c>
      <c r="F390" s="291" t="s">
        <v>529</v>
      </c>
      <c r="G390" s="292" t="s">
        <v>320</v>
      </c>
      <c r="H390" s="293">
        <v>16</v>
      </c>
      <c r="I390" s="294"/>
      <c r="J390" s="293">
        <f>ROUND(I390*H390,2)</f>
        <v>0</v>
      </c>
      <c r="K390" s="295"/>
      <c r="L390" s="296"/>
      <c r="M390" s="297" t="s">
        <v>1</v>
      </c>
      <c r="N390" s="298" t="s">
        <v>40</v>
      </c>
      <c r="O390" s="92"/>
      <c r="P390" s="237">
        <f>O390*H390</f>
        <v>0</v>
      </c>
      <c r="Q390" s="237">
        <v>0.00072000000000000005</v>
      </c>
      <c r="R390" s="237">
        <f>Q390*H390</f>
        <v>0.011520000000000001</v>
      </c>
      <c r="S390" s="237">
        <v>0</v>
      </c>
      <c r="T390" s="238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9" t="s">
        <v>379</v>
      </c>
      <c r="AT390" s="239" t="s">
        <v>396</v>
      </c>
      <c r="AU390" s="239" t="s">
        <v>84</v>
      </c>
      <c r="AY390" s="18" t="s">
        <v>181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8" t="s">
        <v>82</v>
      </c>
      <c r="BK390" s="240">
        <f>ROUND(I390*H390,2)</f>
        <v>0</v>
      </c>
      <c r="BL390" s="18" t="s">
        <v>283</v>
      </c>
      <c r="BM390" s="239" t="s">
        <v>530</v>
      </c>
    </row>
    <row r="391" s="14" customFormat="1">
      <c r="A391" s="14"/>
      <c r="B391" s="252"/>
      <c r="C391" s="253"/>
      <c r="D391" s="243" t="s">
        <v>190</v>
      </c>
      <c r="E391" s="254" t="s">
        <v>1</v>
      </c>
      <c r="F391" s="255" t="s">
        <v>531</v>
      </c>
      <c r="G391" s="253"/>
      <c r="H391" s="256">
        <v>16</v>
      </c>
      <c r="I391" s="257"/>
      <c r="J391" s="253"/>
      <c r="K391" s="253"/>
      <c r="L391" s="258"/>
      <c r="M391" s="259"/>
      <c r="N391" s="260"/>
      <c r="O391" s="260"/>
      <c r="P391" s="260"/>
      <c r="Q391" s="260"/>
      <c r="R391" s="260"/>
      <c r="S391" s="260"/>
      <c r="T391" s="261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2" t="s">
        <v>190</v>
      </c>
      <c r="AU391" s="262" t="s">
        <v>84</v>
      </c>
      <c r="AV391" s="14" t="s">
        <v>84</v>
      </c>
      <c r="AW391" s="14" t="s">
        <v>31</v>
      </c>
      <c r="AX391" s="14" t="s">
        <v>82</v>
      </c>
      <c r="AY391" s="262" t="s">
        <v>181</v>
      </c>
    </row>
    <row r="392" s="2" customFormat="1" ht="16.5" customHeight="1">
      <c r="A392" s="39"/>
      <c r="B392" s="40"/>
      <c r="C392" s="228" t="s">
        <v>532</v>
      </c>
      <c r="D392" s="228" t="s">
        <v>184</v>
      </c>
      <c r="E392" s="229" t="s">
        <v>533</v>
      </c>
      <c r="F392" s="230" t="s">
        <v>534</v>
      </c>
      <c r="G392" s="231" t="s">
        <v>320</v>
      </c>
      <c r="H392" s="232">
        <v>68.799999999999997</v>
      </c>
      <c r="I392" s="233"/>
      <c r="J392" s="232">
        <f>ROUND(I392*H392,2)</f>
        <v>0</v>
      </c>
      <c r="K392" s="234"/>
      <c r="L392" s="45"/>
      <c r="M392" s="235" t="s">
        <v>1</v>
      </c>
      <c r="N392" s="236" t="s">
        <v>40</v>
      </c>
      <c r="O392" s="92"/>
      <c r="P392" s="237">
        <f>O392*H392</f>
        <v>0</v>
      </c>
      <c r="Q392" s="237">
        <v>0</v>
      </c>
      <c r="R392" s="237">
        <f>Q392*H392</f>
        <v>0</v>
      </c>
      <c r="S392" s="237">
        <v>0</v>
      </c>
      <c r="T392" s="238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9" t="s">
        <v>283</v>
      </c>
      <c r="AT392" s="239" t="s">
        <v>184</v>
      </c>
      <c r="AU392" s="239" t="s">
        <v>84</v>
      </c>
      <c r="AY392" s="18" t="s">
        <v>181</v>
      </c>
      <c r="BE392" s="240">
        <f>IF(N392="základní",J392,0)</f>
        <v>0</v>
      </c>
      <c r="BF392" s="240">
        <f>IF(N392="snížená",J392,0)</f>
        <v>0</v>
      </c>
      <c r="BG392" s="240">
        <f>IF(N392="zákl. přenesená",J392,0)</f>
        <v>0</v>
      </c>
      <c r="BH392" s="240">
        <f>IF(N392="sníž. přenesená",J392,0)</f>
        <v>0</v>
      </c>
      <c r="BI392" s="240">
        <f>IF(N392="nulová",J392,0)</f>
        <v>0</v>
      </c>
      <c r="BJ392" s="18" t="s">
        <v>82</v>
      </c>
      <c r="BK392" s="240">
        <f>ROUND(I392*H392,2)</f>
        <v>0</v>
      </c>
      <c r="BL392" s="18" t="s">
        <v>283</v>
      </c>
      <c r="BM392" s="239" t="s">
        <v>535</v>
      </c>
    </row>
    <row r="393" s="13" customFormat="1">
      <c r="A393" s="13"/>
      <c r="B393" s="241"/>
      <c r="C393" s="242"/>
      <c r="D393" s="243" t="s">
        <v>190</v>
      </c>
      <c r="E393" s="244" t="s">
        <v>1</v>
      </c>
      <c r="F393" s="245" t="s">
        <v>536</v>
      </c>
      <c r="G393" s="242"/>
      <c r="H393" s="244" t="s">
        <v>1</v>
      </c>
      <c r="I393" s="246"/>
      <c r="J393" s="242"/>
      <c r="K393" s="242"/>
      <c r="L393" s="247"/>
      <c r="M393" s="248"/>
      <c r="N393" s="249"/>
      <c r="O393" s="249"/>
      <c r="P393" s="249"/>
      <c r="Q393" s="249"/>
      <c r="R393" s="249"/>
      <c r="S393" s="249"/>
      <c r="T393" s="25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1" t="s">
        <v>190</v>
      </c>
      <c r="AU393" s="251" t="s">
        <v>84</v>
      </c>
      <c r="AV393" s="13" t="s">
        <v>82</v>
      </c>
      <c r="AW393" s="13" t="s">
        <v>31</v>
      </c>
      <c r="AX393" s="13" t="s">
        <v>75</v>
      </c>
      <c r="AY393" s="251" t="s">
        <v>181</v>
      </c>
    </row>
    <row r="394" s="14" customFormat="1">
      <c r="A394" s="14"/>
      <c r="B394" s="252"/>
      <c r="C394" s="253"/>
      <c r="D394" s="243" t="s">
        <v>190</v>
      </c>
      <c r="E394" s="254" t="s">
        <v>1</v>
      </c>
      <c r="F394" s="255" t="s">
        <v>537</v>
      </c>
      <c r="G394" s="253"/>
      <c r="H394" s="256">
        <v>19</v>
      </c>
      <c r="I394" s="257"/>
      <c r="J394" s="253"/>
      <c r="K394" s="253"/>
      <c r="L394" s="258"/>
      <c r="M394" s="259"/>
      <c r="N394" s="260"/>
      <c r="O394" s="260"/>
      <c r="P394" s="260"/>
      <c r="Q394" s="260"/>
      <c r="R394" s="260"/>
      <c r="S394" s="260"/>
      <c r="T394" s="261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2" t="s">
        <v>190</v>
      </c>
      <c r="AU394" s="262" t="s">
        <v>84</v>
      </c>
      <c r="AV394" s="14" t="s">
        <v>84</v>
      </c>
      <c r="AW394" s="14" t="s">
        <v>31</v>
      </c>
      <c r="AX394" s="14" t="s">
        <v>75</v>
      </c>
      <c r="AY394" s="262" t="s">
        <v>181</v>
      </c>
    </row>
    <row r="395" s="13" customFormat="1">
      <c r="A395" s="13"/>
      <c r="B395" s="241"/>
      <c r="C395" s="242"/>
      <c r="D395" s="243" t="s">
        <v>190</v>
      </c>
      <c r="E395" s="244" t="s">
        <v>1</v>
      </c>
      <c r="F395" s="245" t="s">
        <v>538</v>
      </c>
      <c r="G395" s="242"/>
      <c r="H395" s="244" t="s">
        <v>1</v>
      </c>
      <c r="I395" s="246"/>
      <c r="J395" s="242"/>
      <c r="K395" s="242"/>
      <c r="L395" s="247"/>
      <c r="M395" s="248"/>
      <c r="N395" s="249"/>
      <c r="O395" s="249"/>
      <c r="P395" s="249"/>
      <c r="Q395" s="249"/>
      <c r="R395" s="249"/>
      <c r="S395" s="249"/>
      <c r="T395" s="250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1" t="s">
        <v>190</v>
      </c>
      <c r="AU395" s="251" t="s">
        <v>84</v>
      </c>
      <c r="AV395" s="13" t="s">
        <v>82</v>
      </c>
      <c r="AW395" s="13" t="s">
        <v>31</v>
      </c>
      <c r="AX395" s="13" t="s">
        <v>75</v>
      </c>
      <c r="AY395" s="251" t="s">
        <v>181</v>
      </c>
    </row>
    <row r="396" s="14" customFormat="1">
      <c r="A396" s="14"/>
      <c r="B396" s="252"/>
      <c r="C396" s="253"/>
      <c r="D396" s="243" t="s">
        <v>190</v>
      </c>
      <c r="E396" s="254" t="s">
        <v>1</v>
      </c>
      <c r="F396" s="255" t="s">
        <v>539</v>
      </c>
      <c r="G396" s="253"/>
      <c r="H396" s="256">
        <v>4.5999999999999996</v>
      </c>
      <c r="I396" s="257"/>
      <c r="J396" s="253"/>
      <c r="K396" s="253"/>
      <c r="L396" s="258"/>
      <c r="M396" s="259"/>
      <c r="N396" s="260"/>
      <c r="O396" s="260"/>
      <c r="P396" s="260"/>
      <c r="Q396" s="260"/>
      <c r="R396" s="260"/>
      <c r="S396" s="260"/>
      <c r="T396" s="261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2" t="s">
        <v>190</v>
      </c>
      <c r="AU396" s="262" t="s">
        <v>84</v>
      </c>
      <c r="AV396" s="14" t="s">
        <v>84</v>
      </c>
      <c r="AW396" s="14" t="s">
        <v>31</v>
      </c>
      <c r="AX396" s="14" t="s">
        <v>75</v>
      </c>
      <c r="AY396" s="262" t="s">
        <v>181</v>
      </c>
    </row>
    <row r="397" s="13" customFormat="1">
      <c r="A397" s="13"/>
      <c r="B397" s="241"/>
      <c r="C397" s="242"/>
      <c r="D397" s="243" t="s">
        <v>190</v>
      </c>
      <c r="E397" s="244" t="s">
        <v>1</v>
      </c>
      <c r="F397" s="245" t="s">
        <v>540</v>
      </c>
      <c r="G397" s="242"/>
      <c r="H397" s="244" t="s">
        <v>1</v>
      </c>
      <c r="I397" s="246"/>
      <c r="J397" s="242"/>
      <c r="K397" s="242"/>
      <c r="L397" s="247"/>
      <c r="M397" s="248"/>
      <c r="N397" s="249"/>
      <c r="O397" s="249"/>
      <c r="P397" s="249"/>
      <c r="Q397" s="249"/>
      <c r="R397" s="249"/>
      <c r="S397" s="249"/>
      <c r="T397" s="250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1" t="s">
        <v>190</v>
      </c>
      <c r="AU397" s="251" t="s">
        <v>84</v>
      </c>
      <c r="AV397" s="13" t="s">
        <v>82</v>
      </c>
      <c r="AW397" s="13" t="s">
        <v>31</v>
      </c>
      <c r="AX397" s="13" t="s">
        <v>75</v>
      </c>
      <c r="AY397" s="251" t="s">
        <v>181</v>
      </c>
    </row>
    <row r="398" s="14" customFormat="1">
      <c r="A398" s="14"/>
      <c r="B398" s="252"/>
      <c r="C398" s="253"/>
      <c r="D398" s="243" t="s">
        <v>190</v>
      </c>
      <c r="E398" s="254" t="s">
        <v>1</v>
      </c>
      <c r="F398" s="255" t="s">
        <v>541</v>
      </c>
      <c r="G398" s="253"/>
      <c r="H398" s="256">
        <v>3.7999999999999998</v>
      </c>
      <c r="I398" s="257"/>
      <c r="J398" s="253"/>
      <c r="K398" s="253"/>
      <c r="L398" s="258"/>
      <c r="M398" s="259"/>
      <c r="N398" s="260"/>
      <c r="O398" s="260"/>
      <c r="P398" s="260"/>
      <c r="Q398" s="260"/>
      <c r="R398" s="260"/>
      <c r="S398" s="260"/>
      <c r="T398" s="261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2" t="s">
        <v>190</v>
      </c>
      <c r="AU398" s="262" t="s">
        <v>84</v>
      </c>
      <c r="AV398" s="14" t="s">
        <v>84</v>
      </c>
      <c r="AW398" s="14" t="s">
        <v>31</v>
      </c>
      <c r="AX398" s="14" t="s">
        <v>75</v>
      </c>
      <c r="AY398" s="262" t="s">
        <v>181</v>
      </c>
    </row>
    <row r="399" s="13" customFormat="1">
      <c r="A399" s="13"/>
      <c r="B399" s="241"/>
      <c r="C399" s="242"/>
      <c r="D399" s="243" t="s">
        <v>190</v>
      </c>
      <c r="E399" s="244" t="s">
        <v>1</v>
      </c>
      <c r="F399" s="245" t="s">
        <v>542</v>
      </c>
      <c r="G399" s="242"/>
      <c r="H399" s="244" t="s">
        <v>1</v>
      </c>
      <c r="I399" s="246"/>
      <c r="J399" s="242"/>
      <c r="K399" s="242"/>
      <c r="L399" s="247"/>
      <c r="M399" s="248"/>
      <c r="N399" s="249"/>
      <c r="O399" s="249"/>
      <c r="P399" s="249"/>
      <c r="Q399" s="249"/>
      <c r="R399" s="249"/>
      <c r="S399" s="249"/>
      <c r="T399" s="25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1" t="s">
        <v>190</v>
      </c>
      <c r="AU399" s="251" t="s">
        <v>84</v>
      </c>
      <c r="AV399" s="13" t="s">
        <v>82</v>
      </c>
      <c r="AW399" s="13" t="s">
        <v>31</v>
      </c>
      <c r="AX399" s="13" t="s">
        <v>75</v>
      </c>
      <c r="AY399" s="251" t="s">
        <v>181</v>
      </c>
    </row>
    <row r="400" s="14" customFormat="1">
      <c r="A400" s="14"/>
      <c r="B400" s="252"/>
      <c r="C400" s="253"/>
      <c r="D400" s="243" t="s">
        <v>190</v>
      </c>
      <c r="E400" s="254" t="s">
        <v>1</v>
      </c>
      <c r="F400" s="255" t="s">
        <v>543</v>
      </c>
      <c r="G400" s="253"/>
      <c r="H400" s="256">
        <v>8.4000000000000004</v>
      </c>
      <c r="I400" s="257"/>
      <c r="J400" s="253"/>
      <c r="K400" s="253"/>
      <c r="L400" s="258"/>
      <c r="M400" s="259"/>
      <c r="N400" s="260"/>
      <c r="O400" s="260"/>
      <c r="P400" s="260"/>
      <c r="Q400" s="260"/>
      <c r="R400" s="260"/>
      <c r="S400" s="260"/>
      <c r="T400" s="261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2" t="s">
        <v>190</v>
      </c>
      <c r="AU400" s="262" t="s">
        <v>84</v>
      </c>
      <c r="AV400" s="14" t="s">
        <v>84</v>
      </c>
      <c r="AW400" s="14" t="s">
        <v>31</v>
      </c>
      <c r="AX400" s="14" t="s">
        <v>75</v>
      </c>
      <c r="AY400" s="262" t="s">
        <v>181</v>
      </c>
    </row>
    <row r="401" s="13" customFormat="1">
      <c r="A401" s="13"/>
      <c r="B401" s="241"/>
      <c r="C401" s="242"/>
      <c r="D401" s="243" t="s">
        <v>190</v>
      </c>
      <c r="E401" s="244" t="s">
        <v>1</v>
      </c>
      <c r="F401" s="245" t="s">
        <v>544</v>
      </c>
      <c r="G401" s="242"/>
      <c r="H401" s="244" t="s">
        <v>1</v>
      </c>
      <c r="I401" s="246"/>
      <c r="J401" s="242"/>
      <c r="K401" s="242"/>
      <c r="L401" s="247"/>
      <c r="M401" s="248"/>
      <c r="N401" s="249"/>
      <c r="O401" s="249"/>
      <c r="P401" s="249"/>
      <c r="Q401" s="249"/>
      <c r="R401" s="249"/>
      <c r="S401" s="249"/>
      <c r="T401" s="250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1" t="s">
        <v>190</v>
      </c>
      <c r="AU401" s="251" t="s">
        <v>84</v>
      </c>
      <c r="AV401" s="13" t="s">
        <v>82</v>
      </c>
      <c r="AW401" s="13" t="s">
        <v>31</v>
      </c>
      <c r="AX401" s="13" t="s">
        <v>75</v>
      </c>
      <c r="AY401" s="251" t="s">
        <v>181</v>
      </c>
    </row>
    <row r="402" s="14" customFormat="1">
      <c r="A402" s="14"/>
      <c r="B402" s="252"/>
      <c r="C402" s="253"/>
      <c r="D402" s="243" t="s">
        <v>190</v>
      </c>
      <c r="E402" s="254" t="s">
        <v>1</v>
      </c>
      <c r="F402" s="255" t="s">
        <v>545</v>
      </c>
      <c r="G402" s="253"/>
      <c r="H402" s="256">
        <v>3.8999999999999999</v>
      </c>
      <c r="I402" s="257"/>
      <c r="J402" s="253"/>
      <c r="K402" s="253"/>
      <c r="L402" s="258"/>
      <c r="M402" s="259"/>
      <c r="N402" s="260"/>
      <c r="O402" s="260"/>
      <c r="P402" s="260"/>
      <c r="Q402" s="260"/>
      <c r="R402" s="260"/>
      <c r="S402" s="260"/>
      <c r="T402" s="261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2" t="s">
        <v>190</v>
      </c>
      <c r="AU402" s="262" t="s">
        <v>84</v>
      </c>
      <c r="AV402" s="14" t="s">
        <v>84</v>
      </c>
      <c r="AW402" s="14" t="s">
        <v>31</v>
      </c>
      <c r="AX402" s="14" t="s">
        <v>75</v>
      </c>
      <c r="AY402" s="262" t="s">
        <v>181</v>
      </c>
    </row>
    <row r="403" s="13" customFormat="1">
      <c r="A403" s="13"/>
      <c r="B403" s="241"/>
      <c r="C403" s="242"/>
      <c r="D403" s="243" t="s">
        <v>190</v>
      </c>
      <c r="E403" s="244" t="s">
        <v>1</v>
      </c>
      <c r="F403" s="245" t="s">
        <v>546</v>
      </c>
      <c r="G403" s="242"/>
      <c r="H403" s="244" t="s">
        <v>1</v>
      </c>
      <c r="I403" s="246"/>
      <c r="J403" s="242"/>
      <c r="K403" s="242"/>
      <c r="L403" s="247"/>
      <c r="M403" s="248"/>
      <c r="N403" s="249"/>
      <c r="O403" s="249"/>
      <c r="P403" s="249"/>
      <c r="Q403" s="249"/>
      <c r="R403" s="249"/>
      <c r="S403" s="249"/>
      <c r="T403" s="250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1" t="s">
        <v>190</v>
      </c>
      <c r="AU403" s="251" t="s">
        <v>84</v>
      </c>
      <c r="AV403" s="13" t="s">
        <v>82</v>
      </c>
      <c r="AW403" s="13" t="s">
        <v>31</v>
      </c>
      <c r="AX403" s="13" t="s">
        <v>75</v>
      </c>
      <c r="AY403" s="251" t="s">
        <v>181</v>
      </c>
    </row>
    <row r="404" s="14" customFormat="1">
      <c r="A404" s="14"/>
      <c r="B404" s="252"/>
      <c r="C404" s="253"/>
      <c r="D404" s="243" t="s">
        <v>190</v>
      </c>
      <c r="E404" s="254" t="s">
        <v>1</v>
      </c>
      <c r="F404" s="255" t="s">
        <v>278</v>
      </c>
      <c r="G404" s="253"/>
      <c r="H404" s="256">
        <v>15</v>
      </c>
      <c r="I404" s="257"/>
      <c r="J404" s="253"/>
      <c r="K404" s="253"/>
      <c r="L404" s="258"/>
      <c r="M404" s="259"/>
      <c r="N404" s="260"/>
      <c r="O404" s="260"/>
      <c r="P404" s="260"/>
      <c r="Q404" s="260"/>
      <c r="R404" s="260"/>
      <c r="S404" s="260"/>
      <c r="T404" s="261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2" t="s">
        <v>190</v>
      </c>
      <c r="AU404" s="262" t="s">
        <v>84</v>
      </c>
      <c r="AV404" s="14" t="s">
        <v>84</v>
      </c>
      <c r="AW404" s="14" t="s">
        <v>31</v>
      </c>
      <c r="AX404" s="14" t="s">
        <v>75</v>
      </c>
      <c r="AY404" s="262" t="s">
        <v>181</v>
      </c>
    </row>
    <row r="405" s="13" customFormat="1">
      <c r="A405" s="13"/>
      <c r="B405" s="241"/>
      <c r="C405" s="242"/>
      <c r="D405" s="243" t="s">
        <v>190</v>
      </c>
      <c r="E405" s="244" t="s">
        <v>1</v>
      </c>
      <c r="F405" s="245" t="s">
        <v>547</v>
      </c>
      <c r="G405" s="242"/>
      <c r="H405" s="244" t="s">
        <v>1</v>
      </c>
      <c r="I405" s="246"/>
      <c r="J405" s="242"/>
      <c r="K405" s="242"/>
      <c r="L405" s="247"/>
      <c r="M405" s="248"/>
      <c r="N405" s="249"/>
      <c r="O405" s="249"/>
      <c r="P405" s="249"/>
      <c r="Q405" s="249"/>
      <c r="R405" s="249"/>
      <c r="S405" s="249"/>
      <c r="T405" s="250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1" t="s">
        <v>190</v>
      </c>
      <c r="AU405" s="251" t="s">
        <v>84</v>
      </c>
      <c r="AV405" s="13" t="s">
        <v>82</v>
      </c>
      <c r="AW405" s="13" t="s">
        <v>31</v>
      </c>
      <c r="AX405" s="13" t="s">
        <v>75</v>
      </c>
      <c r="AY405" s="251" t="s">
        <v>181</v>
      </c>
    </row>
    <row r="406" s="14" customFormat="1">
      <c r="A406" s="14"/>
      <c r="B406" s="252"/>
      <c r="C406" s="253"/>
      <c r="D406" s="243" t="s">
        <v>190</v>
      </c>
      <c r="E406" s="254" t="s">
        <v>1</v>
      </c>
      <c r="F406" s="255" t="s">
        <v>548</v>
      </c>
      <c r="G406" s="253"/>
      <c r="H406" s="256">
        <v>14.1</v>
      </c>
      <c r="I406" s="257"/>
      <c r="J406" s="253"/>
      <c r="K406" s="253"/>
      <c r="L406" s="258"/>
      <c r="M406" s="259"/>
      <c r="N406" s="260"/>
      <c r="O406" s="260"/>
      <c r="P406" s="260"/>
      <c r="Q406" s="260"/>
      <c r="R406" s="260"/>
      <c r="S406" s="260"/>
      <c r="T406" s="261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2" t="s">
        <v>190</v>
      </c>
      <c r="AU406" s="262" t="s">
        <v>84</v>
      </c>
      <c r="AV406" s="14" t="s">
        <v>84</v>
      </c>
      <c r="AW406" s="14" t="s">
        <v>31</v>
      </c>
      <c r="AX406" s="14" t="s">
        <v>75</v>
      </c>
      <c r="AY406" s="262" t="s">
        <v>181</v>
      </c>
    </row>
    <row r="407" s="15" customFormat="1">
      <c r="A407" s="15"/>
      <c r="B407" s="267"/>
      <c r="C407" s="268"/>
      <c r="D407" s="243" t="s">
        <v>190</v>
      </c>
      <c r="E407" s="269" t="s">
        <v>1</v>
      </c>
      <c r="F407" s="270" t="s">
        <v>208</v>
      </c>
      <c r="G407" s="268"/>
      <c r="H407" s="271">
        <v>68.799999999999997</v>
      </c>
      <c r="I407" s="272"/>
      <c r="J407" s="268"/>
      <c r="K407" s="268"/>
      <c r="L407" s="273"/>
      <c r="M407" s="274"/>
      <c r="N407" s="275"/>
      <c r="O407" s="275"/>
      <c r="P407" s="275"/>
      <c r="Q407" s="275"/>
      <c r="R407" s="275"/>
      <c r="S407" s="275"/>
      <c r="T407" s="276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77" t="s">
        <v>190</v>
      </c>
      <c r="AU407" s="277" t="s">
        <v>84</v>
      </c>
      <c r="AV407" s="15" t="s">
        <v>188</v>
      </c>
      <c r="AW407" s="15" t="s">
        <v>31</v>
      </c>
      <c r="AX407" s="15" t="s">
        <v>82</v>
      </c>
      <c r="AY407" s="277" t="s">
        <v>181</v>
      </c>
    </row>
    <row r="408" s="2" customFormat="1" ht="24.15" customHeight="1">
      <c r="A408" s="39"/>
      <c r="B408" s="40"/>
      <c r="C408" s="289" t="s">
        <v>549</v>
      </c>
      <c r="D408" s="289" t="s">
        <v>396</v>
      </c>
      <c r="E408" s="290" t="s">
        <v>550</v>
      </c>
      <c r="F408" s="291" t="s">
        <v>551</v>
      </c>
      <c r="G408" s="292" t="s">
        <v>320</v>
      </c>
      <c r="H408" s="293">
        <v>25</v>
      </c>
      <c r="I408" s="294"/>
      <c r="J408" s="293">
        <f>ROUND(I408*H408,2)</f>
        <v>0</v>
      </c>
      <c r="K408" s="295"/>
      <c r="L408" s="296"/>
      <c r="M408" s="297" t="s">
        <v>1</v>
      </c>
      <c r="N408" s="298" t="s">
        <v>40</v>
      </c>
      <c r="O408" s="92"/>
      <c r="P408" s="237">
        <f>O408*H408</f>
        <v>0</v>
      </c>
      <c r="Q408" s="237">
        <v>3.0000000000000001E-05</v>
      </c>
      <c r="R408" s="237">
        <f>Q408*H408</f>
        <v>0.00075000000000000002</v>
      </c>
      <c r="S408" s="237">
        <v>0</v>
      </c>
      <c r="T408" s="238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9" t="s">
        <v>379</v>
      </c>
      <c r="AT408" s="239" t="s">
        <v>396</v>
      </c>
      <c r="AU408" s="239" t="s">
        <v>84</v>
      </c>
      <c r="AY408" s="18" t="s">
        <v>181</v>
      </c>
      <c r="BE408" s="240">
        <f>IF(N408="základní",J408,0)</f>
        <v>0</v>
      </c>
      <c r="BF408" s="240">
        <f>IF(N408="snížená",J408,0)</f>
        <v>0</v>
      </c>
      <c r="BG408" s="240">
        <f>IF(N408="zákl. přenesená",J408,0)</f>
        <v>0</v>
      </c>
      <c r="BH408" s="240">
        <f>IF(N408="sníž. přenesená",J408,0)</f>
        <v>0</v>
      </c>
      <c r="BI408" s="240">
        <f>IF(N408="nulová",J408,0)</f>
        <v>0</v>
      </c>
      <c r="BJ408" s="18" t="s">
        <v>82</v>
      </c>
      <c r="BK408" s="240">
        <f>ROUND(I408*H408,2)</f>
        <v>0</v>
      </c>
      <c r="BL408" s="18" t="s">
        <v>283</v>
      </c>
      <c r="BM408" s="239" t="s">
        <v>552</v>
      </c>
    </row>
    <row r="409" s="13" customFormat="1">
      <c r="A409" s="13"/>
      <c r="B409" s="241"/>
      <c r="C409" s="242"/>
      <c r="D409" s="243" t="s">
        <v>190</v>
      </c>
      <c r="E409" s="244" t="s">
        <v>1</v>
      </c>
      <c r="F409" s="245" t="s">
        <v>553</v>
      </c>
      <c r="G409" s="242"/>
      <c r="H409" s="244" t="s">
        <v>1</v>
      </c>
      <c r="I409" s="246"/>
      <c r="J409" s="242"/>
      <c r="K409" s="242"/>
      <c r="L409" s="247"/>
      <c r="M409" s="248"/>
      <c r="N409" s="249"/>
      <c r="O409" s="249"/>
      <c r="P409" s="249"/>
      <c r="Q409" s="249"/>
      <c r="R409" s="249"/>
      <c r="S409" s="249"/>
      <c r="T409" s="250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1" t="s">
        <v>190</v>
      </c>
      <c r="AU409" s="251" t="s">
        <v>84</v>
      </c>
      <c r="AV409" s="13" t="s">
        <v>82</v>
      </c>
      <c r="AW409" s="13" t="s">
        <v>31</v>
      </c>
      <c r="AX409" s="13" t="s">
        <v>75</v>
      </c>
      <c r="AY409" s="251" t="s">
        <v>181</v>
      </c>
    </row>
    <row r="410" s="14" customFormat="1">
      <c r="A410" s="14"/>
      <c r="B410" s="252"/>
      <c r="C410" s="253"/>
      <c r="D410" s="243" t="s">
        <v>190</v>
      </c>
      <c r="E410" s="254" t="s">
        <v>1</v>
      </c>
      <c r="F410" s="255" t="s">
        <v>554</v>
      </c>
      <c r="G410" s="253"/>
      <c r="H410" s="256">
        <v>25</v>
      </c>
      <c r="I410" s="257"/>
      <c r="J410" s="253"/>
      <c r="K410" s="253"/>
      <c r="L410" s="258"/>
      <c r="M410" s="259"/>
      <c r="N410" s="260"/>
      <c r="O410" s="260"/>
      <c r="P410" s="260"/>
      <c r="Q410" s="260"/>
      <c r="R410" s="260"/>
      <c r="S410" s="260"/>
      <c r="T410" s="261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2" t="s">
        <v>190</v>
      </c>
      <c r="AU410" s="262" t="s">
        <v>84</v>
      </c>
      <c r="AV410" s="14" t="s">
        <v>84</v>
      </c>
      <c r="AW410" s="14" t="s">
        <v>31</v>
      </c>
      <c r="AX410" s="14" t="s">
        <v>82</v>
      </c>
      <c r="AY410" s="262" t="s">
        <v>181</v>
      </c>
    </row>
    <row r="411" s="2" customFormat="1" ht="24.15" customHeight="1">
      <c r="A411" s="39"/>
      <c r="B411" s="40"/>
      <c r="C411" s="289" t="s">
        <v>555</v>
      </c>
      <c r="D411" s="289" t="s">
        <v>396</v>
      </c>
      <c r="E411" s="290" t="s">
        <v>556</v>
      </c>
      <c r="F411" s="291" t="s">
        <v>557</v>
      </c>
      <c r="G411" s="292" t="s">
        <v>320</v>
      </c>
      <c r="H411" s="293">
        <v>4</v>
      </c>
      <c r="I411" s="294"/>
      <c r="J411" s="293">
        <f>ROUND(I411*H411,2)</f>
        <v>0</v>
      </c>
      <c r="K411" s="295"/>
      <c r="L411" s="296"/>
      <c r="M411" s="297" t="s">
        <v>1</v>
      </c>
      <c r="N411" s="298" t="s">
        <v>40</v>
      </c>
      <c r="O411" s="92"/>
      <c r="P411" s="237">
        <f>O411*H411</f>
        <v>0</v>
      </c>
      <c r="Q411" s="237">
        <v>0.00029999999999999997</v>
      </c>
      <c r="R411" s="237">
        <f>Q411*H411</f>
        <v>0.0011999999999999999</v>
      </c>
      <c r="S411" s="237">
        <v>0</v>
      </c>
      <c r="T411" s="238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9" t="s">
        <v>379</v>
      </c>
      <c r="AT411" s="239" t="s">
        <v>396</v>
      </c>
      <c r="AU411" s="239" t="s">
        <v>84</v>
      </c>
      <c r="AY411" s="18" t="s">
        <v>181</v>
      </c>
      <c r="BE411" s="240">
        <f>IF(N411="základní",J411,0)</f>
        <v>0</v>
      </c>
      <c r="BF411" s="240">
        <f>IF(N411="snížená",J411,0)</f>
        <v>0</v>
      </c>
      <c r="BG411" s="240">
        <f>IF(N411="zákl. přenesená",J411,0)</f>
        <v>0</v>
      </c>
      <c r="BH411" s="240">
        <f>IF(N411="sníž. přenesená",J411,0)</f>
        <v>0</v>
      </c>
      <c r="BI411" s="240">
        <f>IF(N411="nulová",J411,0)</f>
        <v>0</v>
      </c>
      <c r="BJ411" s="18" t="s">
        <v>82</v>
      </c>
      <c r="BK411" s="240">
        <f>ROUND(I411*H411,2)</f>
        <v>0</v>
      </c>
      <c r="BL411" s="18" t="s">
        <v>283</v>
      </c>
      <c r="BM411" s="239" t="s">
        <v>558</v>
      </c>
    </row>
    <row r="412" s="13" customFormat="1">
      <c r="A412" s="13"/>
      <c r="B412" s="241"/>
      <c r="C412" s="242"/>
      <c r="D412" s="243" t="s">
        <v>190</v>
      </c>
      <c r="E412" s="244" t="s">
        <v>1</v>
      </c>
      <c r="F412" s="245" t="s">
        <v>553</v>
      </c>
      <c r="G412" s="242"/>
      <c r="H412" s="244" t="s">
        <v>1</v>
      </c>
      <c r="I412" s="246"/>
      <c r="J412" s="242"/>
      <c r="K412" s="242"/>
      <c r="L412" s="247"/>
      <c r="M412" s="248"/>
      <c r="N412" s="249"/>
      <c r="O412" s="249"/>
      <c r="P412" s="249"/>
      <c r="Q412" s="249"/>
      <c r="R412" s="249"/>
      <c r="S412" s="249"/>
      <c r="T412" s="250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1" t="s">
        <v>190</v>
      </c>
      <c r="AU412" s="251" t="s">
        <v>84</v>
      </c>
      <c r="AV412" s="13" t="s">
        <v>82</v>
      </c>
      <c r="AW412" s="13" t="s">
        <v>31</v>
      </c>
      <c r="AX412" s="13" t="s">
        <v>75</v>
      </c>
      <c r="AY412" s="251" t="s">
        <v>181</v>
      </c>
    </row>
    <row r="413" s="14" customFormat="1">
      <c r="A413" s="14"/>
      <c r="B413" s="252"/>
      <c r="C413" s="253"/>
      <c r="D413" s="243" t="s">
        <v>190</v>
      </c>
      <c r="E413" s="254" t="s">
        <v>1</v>
      </c>
      <c r="F413" s="255" t="s">
        <v>559</v>
      </c>
      <c r="G413" s="253"/>
      <c r="H413" s="256">
        <v>4</v>
      </c>
      <c r="I413" s="257"/>
      <c r="J413" s="253"/>
      <c r="K413" s="253"/>
      <c r="L413" s="258"/>
      <c r="M413" s="259"/>
      <c r="N413" s="260"/>
      <c r="O413" s="260"/>
      <c r="P413" s="260"/>
      <c r="Q413" s="260"/>
      <c r="R413" s="260"/>
      <c r="S413" s="260"/>
      <c r="T413" s="261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2" t="s">
        <v>190</v>
      </c>
      <c r="AU413" s="262" t="s">
        <v>84</v>
      </c>
      <c r="AV413" s="14" t="s">
        <v>84</v>
      </c>
      <c r="AW413" s="14" t="s">
        <v>31</v>
      </c>
      <c r="AX413" s="14" t="s">
        <v>82</v>
      </c>
      <c r="AY413" s="262" t="s">
        <v>181</v>
      </c>
    </row>
    <row r="414" s="2" customFormat="1" ht="24.15" customHeight="1">
      <c r="A414" s="39"/>
      <c r="B414" s="40"/>
      <c r="C414" s="289" t="s">
        <v>560</v>
      </c>
      <c r="D414" s="289" t="s">
        <v>396</v>
      </c>
      <c r="E414" s="290" t="s">
        <v>561</v>
      </c>
      <c r="F414" s="291" t="s">
        <v>562</v>
      </c>
      <c r="G414" s="292" t="s">
        <v>320</v>
      </c>
      <c r="H414" s="293">
        <v>9</v>
      </c>
      <c r="I414" s="294"/>
      <c r="J414" s="293">
        <f>ROUND(I414*H414,2)</f>
        <v>0</v>
      </c>
      <c r="K414" s="295"/>
      <c r="L414" s="296"/>
      <c r="M414" s="297" t="s">
        <v>1</v>
      </c>
      <c r="N414" s="298" t="s">
        <v>40</v>
      </c>
      <c r="O414" s="92"/>
      <c r="P414" s="237">
        <f>O414*H414</f>
        <v>0</v>
      </c>
      <c r="Q414" s="237">
        <v>4.0000000000000003E-05</v>
      </c>
      <c r="R414" s="237">
        <f>Q414*H414</f>
        <v>0.00036000000000000002</v>
      </c>
      <c r="S414" s="237">
        <v>0</v>
      </c>
      <c r="T414" s="238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9" t="s">
        <v>379</v>
      </c>
      <c r="AT414" s="239" t="s">
        <v>396</v>
      </c>
      <c r="AU414" s="239" t="s">
        <v>84</v>
      </c>
      <c r="AY414" s="18" t="s">
        <v>181</v>
      </c>
      <c r="BE414" s="240">
        <f>IF(N414="základní",J414,0)</f>
        <v>0</v>
      </c>
      <c r="BF414" s="240">
        <f>IF(N414="snížená",J414,0)</f>
        <v>0</v>
      </c>
      <c r="BG414" s="240">
        <f>IF(N414="zákl. přenesená",J414,0)</f>
        <v>0</v>
      </c>
      <c r="BH414" s="240">
        <f>IF(N414="sníž. přenesená",J414,0)</f>
        <v>0</v>
      </c>
      <c r="BI414" s="240">
        <f>IF(N414="nulová",J414,0)</f>
        <v>0</v>
      </c>
      <c r="BJ414" s="18" t="s">
        <v>82</v>
      </c>
      <c r="BK414" s="240">
        <f>ROUND(I414*H414,2)</f>
        <v>0</v>
      </c>
      <c r="BL414" s="18" t="s">
        <v>283</v>
      </c>
      <c r="BM414" s="239" t="s">
        <v>563</v>
      </c>
    </row>
    <row r="415" s="13" customFormat="1">
      <c r="A415" s="13"/>
      <c r="B415" s="241"/>
      <c r="C415" s="242"/>
      <c r="D415" s="243" t="s">
        <v>190</v>
      </c>
      <c r="E415" s="244" t="s">
        <v>1</v>
      </c>
      <c r="F415" s="245" t="s">
        <v>553</v>
      </c>
      <c r="G415" s="242"/>
      <c r="H415" s="244" t="s">
        <v>1</v>
      </c>
      <c r="I415" s="246"/>
      <c r="J415" s="242"/>
      <c r="K415" s="242"/>
      <c r="L415" s="247"/>
      <c r="M415" s="248"/>
      <c r="N415" s="249"/>
      <c r="O415" s="249"/>
      <c r="P415" s="249"/>
      <c r="Q415" s="249"/>
      <c r="R415" s="249"/>
      <c r="S415" s="249"/>
      <c r="T415" s="250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1" t="s">
        <v>190</v>
      </c>
      <c r="AU415" s="251" t="s">
        <v>84</v>
      </c>
      <c r="AV415" s="13" t="s">
        <v>82</v>
      </c>
      <c r="AW415" s="13" t="s">
        <v>31</v>
      </c>
      <c r="AX415" s="13" t="s">
        <v>75</v>
      </c>
      <c r="AY415" s="251" t="s">
        <v>181</v>
      </c>
    </row>
    <row r="416" s="14" customFormat="1">
      <c r="A416" s="14"/>
      <c r="B416" s="252"/>
      <c r="C416" s="253"/>
      <c r="D416" s="243" t="s">
        <v>190</v>
      </c>
      <c r="E416" s="254" t="s">
        <v>1</v>
      </c>
      <c r="F416" s="255" t="s">
        <v>564</v>
      </c>
      <c r="G416" s="253"/>
      <c r="H416" s="256">
        <v>9</v>
      </c>
      <c r="I416" s="257"/>
      <c r="J416" s="253"/>
      <c r="K416" s="253"/>
      <c r="L416" s="258"/>
      <c r="M416" s="259"/>
      <c r="N416" s="260"/>
      <c r="O416" s="260"/>
      <c r="P416" s="260"/>
      <c r="Q416" s="260"/>
      <c r="R416" s="260"/>
      <c r="S416" s="260"/>
      <c r="T416" s="261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2" t="s">
        <v>190</v>
      </c>
      <c r="AU416" s="262" t="s">
        <v>84</v>
      </c>
      <c r="AV416" s="14" t="s">
        <v>84</v>
      </c>
      <c r="AW416" s="14" t="s">
        <v>31</v>
      </c>
      <c r="AX416" s="14" t="s">
        <v>82</v>
      </c>
      <c r="AY416" s="262" t="s">
        <v>181</v>
      </c>
    </row>
    <row r="417" s="2" customFormat="1" ht="24.15" customHeight="1">
      <c r="A417" s="39"/>
      <c r="B417" s="40"/>
      <c r="C417" s="289" t="s">
        <v>565</v>
      </c>
      <c r="D417" s="289" t="s">
        <v>396</v>
      </c>
      <c r="E417" s="290" t="s">
        <v>566</v>
      </c>
      <c r="F417" s="291" t="s">
        <v>567</v>
      </c>
      <c r="G417" s="292" t="s">
        <v>320</v>
      </c>
      <c r="H417" s="293">
        <v>4</v>
      </c>
      <c r="I417" s="294"/>
      <c r="J417" s="293">
        <f>ROUND(I417*H417,2)</f>
        <v>0</v>
      </c>
      <c r="K417" s="295"/>
      <c r="L417" s="296"/>
      <c r="M417" s="297" t="s">
        <v>1</v>
      </c>
      <c r="N417" s="298" t="s">
        <v>40</v>
      </c>
      <c r="O417" s="92"/>
      <c r="P417" s="237">
        <f>O417*H417</f>
        <v>0</v>
      </c>
      <c r="Q417" s="237">
        <v>0.00020000000000000001</v>
      </c>
      <c r="R417" s="237">
        <f>Q417*H417</f>
        <v>0.00080000000000000004</v>
      </c>
      <c r="S417" s="237">
        <v>0</v>
      </c>
      <c r="T417" s="238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9" t="s">
        <v>379</v>
      </c>
      <c r="AT417" s="239" t="s">
        <v>396</v>
      </c>
      <c r="AU417" s="239" t="s">
        <v>84</v>
      </c>
      <c r="AY417" s="18" t="s">
        <v>181</v>
      </c>
      <c r="BE417" s="240">
        <f>IF(N417="základní",J417,0)</f>
        <v>0</v>
      </c>
      <c r="BF417" s="240">
        <f>IF(N417="snížená",J417,0)</f>
        <v>0</v>
      </c>
      <c r="BG417" s="240">
        <f>IF(N417="zákl. přenesená",J417,0)</f>
        <v>0</v>
      </c>
      <c r="BH417" s="240">
        <f>IF(N417="sníž. přenesená",J417,0)</f>
        <v>0</v>
      </c>
      <c r="BI417" s="240">
        <f>IF(N417="nulová",J417,0)</f>
        <v>0</v>
      </c>
      <c r="BJ417" s="18" t="s">
        <v>82</v>
      </c>
      <c r="BK417" s="240">
        <f>ROUND(I417*H417,2)</f>
        <v>0</v>
      </c>
      <c r="BL417" s="18" t="s">
        <v>283</v>
      </c>
      <c r="BM417" s="239" t="s">
        <v>568</v>
      </c>
    </row>
    <row r="418" s="13" customFormat="1">
      <c r="A418" s="13"/>
      <c r="B418" s="241"/>
      <c r="C418" s="242"/>
      <c r="D418" s="243" t="s">
        <v>190</v>
      </c>
      <c r="E418" s="244" t="s">
        <v>1</v>
      </c>
      <c r="F418" s="245" t="s">
        <v>553</v>
      </c>
      <c r="G418" s="242"/>
      <c r="H418" s="244" t="s">
        <v>1</v>
      </c>
      <c r="I418" s="246"/>
      <c r="J418" s="242"/>
      <c r="K418" s="242"/>
      <c r="L418" s="247"/>
      <c r="M418" s="248"/>
      <c r="N418" s="249"/>
      <c r="O418" s="249"/>
      <c r="P418" s="249"/>
      <c r="Q418" s="249"/>
      <c r="R418" s="249"/>
      <c r="S418" s="249"/>
      <c r="T418" s="250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1" t="s">
        <v>190</v>
      </c>
      <c r="AU418" s="251" t="s">
        <v>84</v>
      </c>
      <c r="AV418" s="13" t="s">
        <v>82</v>
      </c>
      <c r="AW418" s="13" t="s">
        <v>31</v>
      </c>
      <c r="AX418" s="13" t="s">
        <v>75</v>
      </c>
      <c r="AY418" s="251" t="s">
        <v>181</v>
      </c>
    </row>
    <row r="419" s="14" customFormat="1">
      <c r="A419" s="14"/>
      <c r="B419" s="252"/>
      <c r="C419" s="253"/>
      <c r="D419" s="243" t="s">
        <v>190</v>
      </c>
      <c r="E419" s="254" t="s">
        <v>1</v>
      </c>
      <c r="F419" s="255" t="s">
        <v>569</v>
      </c>
      <c r="G419" s="253"/>
      <c r="H419" s="256">
        <v>4</v>
      </c>
      <c r="I419" s="257"/>
      <c r="J419" s="253"/>
      <c r="K419" s="253"/>
      <c r="L419" s="258"/>
      <c r="M419" s="259"/>
      <c r="N419" s="260"/>
      <c r="O419" s="260"/>
      <c r="P419" s="260"/>
      <c r="Q419" s="260"/>
      <c r="R419" s="260"/>
      <c r="S419" s="260"/>
      <c r="T419" s="261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2" t="s">
        <v>190</v>
      </c>
      <c r="AU419" s="262" t="s">
        <v>84</v>
      </c>
      <c r="AV419" s="14" t="s">
        <v>84</v>
      </c>
      <c r="AW419" s="14" t="s">
        <v>31</v>
      </c>
      <c r="AX419" s="14" t="s">
        <v>82</v>
      </c>
      <c r="AY419" s="262" t="s">
        <v>181</v>
      </c>
    </row>
    <row r="420" s="2" customFormat="1" ht="24.15" customHeight="1">
      <c r="A420" s="39"/>
      <c r="B420" s="40"/>
      <c r="C420" s="289" t="s">
        <v>570</v>
      </c>
      <c r="D420" s="289" t="s">
        <v>396</v>
      </c>
      <c r="E420" s="290" t="s">
        <v>571</v>
      </c>
      <c r="F420" s="291" t="s">
        <v>572</v>
      </c>
      <c r="G420" s="292" t="s">
        <v>320</v>
      </c>
      <c r="H420" s="293">
        <v>31</v>
      </c>
      <c r="I420" s="294"/>
      <c r="J420" s="293">
        <f>ROUND(I420*H420,2)</f>
        <v>0</v>
      </c>
      <c r="K420" s="295"/>
      <c r="L420" s="296"/>
      <c r="M420" s="297" t="s">
        <v>1</v>
      </c>
      <c r="N420" s="298" t="s">
        <v>40</v>
      </c>
      <c r="O420" s="92"/>
      <c r="P420" s="237">
        <f>O420*H420</f>
        <v>0</v>
      </c>
      <c r="Q420" s="237">
        <v>0.00050000000000000001</v>
      </c>
      <c r="R420" s="237">
        <f>Q420*H420</f>
        <v>0.0155</v>
      </c>
      <c r="S420" s="237">
        <v>0</v>
      </c>
      <c r="T420" s="238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9" t="s">
        <v>379</v>
      </c>
      <c r="AT420" s="239" t="s">
        <v>396</v>
      </c>
      <c r="AU420" s="239" t="s">
        <v>84</v>
      </c>
      <c r="AY420" s="18" t="s">
        <v>181</v>
      </c>
      <c r="BE420" s="240">
        <f>IF(N420="základní",J420,0)</f>
        <v>0</v>
      </c>
      <c r="BF420" s="240">
        <f>IF(N420="snížená",J420,0)</f>
        <v>0</v>
      </c>
      <c r="BG420" s="240">
        <f>IF(N420="zákl. přenesená",J420,0)</f>
        <v>0</v>
      </c>
      <c r="BH420" s="240">
        <f>IF(N420="sníž. přenesená",J420,0)</f>
        <v>0</v>
      </c>
      <c r="BI420" s="240">
        <f>IF(N420="nulová",J420,0)</f>
        <v>0</v>
      </c>
      <c r="BJ420" s="18" t="s">
        <v>82</v>
      </c>
      <c r="BK420" s="240">
        <f>ROUND(I420*H420,2)</f>
        <v>0</v>
      </c>
      <c r="BL420" s="18" t="s">
        <v>283</v>
      </c>
      <c r="BM420" s="239" t="s">
        <v>573</v>
      </c>
    </row>
    <row r="421" s="14" customFormat="1">
      <c r="A421" s="14"/>
      <c r="B421" s="252"/>
      <c r="C421" s="253"/>
      <c r="D421" s="243" t="s">
        <v>190</v>
      </c>
      <c r="E421" s="254" t="s">
        <v>1</v>
      </c>
      <c r="F421" s="255" t="s">
        <v>574</v>
      </c>
      <c r="G421" s="253"/>
      <c r="H421" s="256">
        <v>31</v>
      </c>
      <c r="I421" s="257"/>
      <c r="J421" s="253"/>
      <c r="K421" s="253"/>
      <c r="L421" s="258"/>
      <c r="M421" s="259"/>
      <c r="N421" s="260"/>
      <c r="O421" s="260"/>
      <c r="P421" s="260"/>
      <c r="Q421" s="260"/>
      <c r="R421" s="260"/>
      <c r="S421" s="260"/>
      <c r="T421" s="261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2" t="s">
        <v>190</v>
      </c>
      <c r="AU421" s="262" t="s">
        <v>84</v>
      </c>
      <c r="AV421" s="14" t="s">
        <v>84</v>
      </c>
      <c r="AW421" s="14" t="s">
        <v>31</v>
      </c>
      <c r="AX421" s="14" t="s">
        <v>82</v>
      </c>
      <c r="AY421" s="262" t="s">
        <v>181</v>
      </c>
    </row>
    <row r="422" s="2" customFormat="1" ht="21.75" customHeight="1">
      <c r="A422" s="39"/>
      <c r="B422" s="40"/>
      <c r="C422" s="228" t="s">
        <v>402</v>
      </c>
      <c r="D422" s="228" t="s">
        <v>184</v>
      </c>
      <c r="E422" s="229" t="s">
        <v>575</v>
      </c>
      <c r="F422" s="230" t="s">
        <v>576</v>
      </c>
      <c r="G422" s="231" t="s">
        <v>320</v>
      </c>
      <c r="H422" s="232">
        <v>101</v>
      </c>
      <c r="I422" s="233"/>
      <c r="J422" s="232">
        <f>ROUND(I422*H422,2)</f>
        <v>0</v>
      </c>
      <c r="K422" s="234"/>
      <c r="L422" s="45"/>
      <c r="M422" s="235" t="s">
        <v>1</v>
      </c>
      <c r="N422" s="236" t="s">
        <v>40</v>
      </c>
      <c r="O422" s="92"/>
      <c r="P422" s="237">
        <f>O422*H422</f>
        <v>0</v>
      </c>
      <c r="Q422" s="237">
        <v>0</v>
      </c>
      <c r="R422" s="237">
        <f>Q422*H422</f>
        <v>0</v>
      </c>
      <c r="S422" s="237">
        <v>0</v>
      </c>
      <c r="T422" s="238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9" t="s">
        <v>188</v>
      </c>
      <c r="AT422" s="239" t="s">
        <v>184</v>
      </c>
      <c r="AU422" s="239" t="s">
        <v>84</v>
      </c>
      <c r="AY422" s="18" t="s">
        <v>181</v>
      </c>
      <c r="BE422" s="240">
        <f>IF(N422="základní",J422,0)</f>
        <v>0</v>
      </c>
      <c r="BF422" s="240">
        <f>IF(N422="snížená",J422,0)</f>
        <v>0</v>
      </c>
      <c r="BG422" s="240">
        <f>IF(N422="zákl. přenesená",J422,0)</f>
        <v>0</v>
      </c>
      <c r="BH422" s="240">
        <f>IF(N422="sníž. přenesená",J422,0)</f>
        <v>0</v>
      </c>
      <c r="BI422" s="240">
        <f>IF(N422="nulová",J422,0)</f>
        <v>0</v>
      </c>
      <c r="BJ422" s="18" t="s">
        <v>82</v>
      </c>
      <c r="BK422" s="240">
        <f>ROUND(I422*H422,2)</f>
        <v>0</v>
      </c>
      <c r="BL422" s="18" t="s">
        <v>188</v>
      </c>
      <c r="BM422" s="239" t="s">
        <v>577</v>
      </c>
    </row>
    <row r="423" s="13" customFormat="1">
      <c r="A423" s="13"/>
      <c r="B423" s="241"/>
      <c r="C423" s="242"/>
      <c r="D423" s="243" t="s">
        <v>190</v>
      </c>
      <c r="E423" s="244" t="s">
        <v>1</v>
      </c>
      <c r="F423" s="245" t="s">
        <v>578</v>
      </c>
      <c r="G423" s="242"/>
      <c r="H423" s="244" t="s">
        <v>1</v>
      </c>
      <c r="I423" s="246"/>
      <c r="J423" s="242"/>
      <c r="K423" s="242"/>
      <c r="L423" s="247"/>
      <c r="M423" s="248"/>
      <c r="N423" s="249"/>
      <c r="O423" s="249"/>
      <c r="P423" s="249"/>
      <c r="Q423" s="249"/>
      <c r="R423" s="249"/>
      <c r="S423" s="249"/>
      <c r="T423" s="250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1" t="s">
        <v>190</v>
      </c>
      <c r="AU423" s="251" t="s">
        <v>84</v>
      </c>
      <c r="AV423" s="13" t="s">
        <v>82</v>
      </c>
      <c r="AW423" s="13" t="s">
        <v>31</v>
      </c>
      <c r="AX423" s="13" t="s">
        <v>75</v>
      </c>
      <c r="AY423" s="251" t="s">
        <v>181</v>
      </c>
    </row>
    <row r="424" s="14" customFormat="1">
      <c r="A424" s="14"/>
      <c r="B424" s="252"/>
      <c r="C424" s="253"/>
      <c r="D424" s="243" t="s">
        <v>190</v>
      </c>
      <c r="E424" s="254" t="s">
        <v>1</v>
      </c>
      <c r="F424" s="255" t="s">
        <v>579</v>
      </c>
      <c r="G424" s="253"/>
      <c r="H424" s="256">
        <v>12.300000000000001</v>
      </c>
      <c r="I424" s="257"/>
      <c r="J424" s="253"/>
      <c r="K424" s="253"/>
      <c r="L424" s="258"/>
      <c r="M424" s="259"/>
      <c r="N424" s="260"/>
      <c r="O424" s="260"/>
      <c r="P424" s="260"/>
      <c r="Q424" s="260"/>
      <c r="R424" s="260"/>
      <c r="S424" s="260"/>
      <c r="T424" s="261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2" t="s">
        <v>190</v>
      </c>
      <c r="AU424" s="262" t="s">
        <v>84</v>
      </c>
      <c r="AV424" s="14" t="s">
        <v>84</v>
      </c>
      <c r="AW424" s="14" t="s">
        <v>31</v>
      </c>
      <c r="AX424" s="14" t="s">
        <v>75</v>
      </c>
      <c r="AY424" s="262" t="s">
        <v>181</v>
      </c>
    </row>
    <row r="425" s="13" customFormat="1">
      <c r="A425" s="13"/>
      <c r="B425" s="241"/>
      <c r="C425" s="242"/>
      <c r="D425" s="243" t="s">
        <v>190</v>
      </c>
      <c r="E425" s="244" t="s">
        <v>1</v>
      </c>
      <c r="F425" s="245" t="s">
        <v>580</v>
      </c>
      <c r="G425" s="242"/>
      <c r="H425" s="244" t="s">
        <v>1</v>
      </c>
      <c r="I425" s="246"/>
      <c r="J425" s="242"/>
      <c r="K425" s="242"/>
      <c r="L425" s="247"/>
      <c r="M425" s="248"/>
      <c r="N425" s="249"/>
      <c r="O425" s="249"/>
      <c r="P425" s="249"/>
      <c r="Q425" s="249"/>
      <c r="R425" s="249"/>
      <c r="S425" s="249"/>
      <c r="T425" s="250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1" t="s">
        <v>190</v>
      </c>
      <c r="AU425" s="251" t="s">
        <v>84</v>
      </c>
      <c r="AV425" s="13" t="s">
        <v>82</v>
      </c>
      <c r="AW425" s="13" t="s">
        <v>31</v>
      </c>
      <c r="AX425" s="13" t="s">
        <v>75</v>
      </c>
      <c r="AY425" s="251" t="s">
        <v>181</v>
      </c>
    </row>
    <row r="426" s="14" customFormat="1">
      <c r="A426" s="14"/>
      <c r="B426" s="252"/>
      <c r="C426" s="253"/>
      <c r="D426" s="243" t="s">
        <v>190</v>
      </c>
      <c r="E426" s="254" t="s">
        <v>1</v>
      </c>
      <c r="F426" s="255" t="s">
        <v>581</v>
      </c>
      <c r="G426" s="253"/>
      <c r="H426" s="256">
        <v>72.099999999999994</v>
      </c>
      <c r="I426" s="257"/>
      <c r="J426" s="253"/>
      <c r="K426" s="253"/>
      <c r="L426" s="258"/>
      <c r="M426" s="259"/>
      <c r="N426" s="260"/>
      <c r="O426" s="260"/>
      <c r="P426" s="260"/>
      <c r="Q426" s="260"/>
      <c r="R426" s="260"/>
      <c r="S426" s="260"/>
      <c r="T426" s="261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2" t="s">
        <v>190</v>
      </c>
      <c r="AU426" s="262" t="s">
        <v>84</v>
      </c>
      <c r="AV426" s="14" t="s">
        <v>84</v>
      </c>
      <c r="AW426" s="14" t="s">
        <v>31</v>
      </c>
      <c r="AX426" s="14" t="s">
        <v>75</v>
      </c>
      <c r="AY426" s="262" t="s">
        <v>181</v>
      </c>
    </row>
    <row r="427" s="14" customFormat="1">
      <c r="A427" s="14"/>
      <c r="B427" s="252"/>
      <c r="C427" s="253"/>
      <c r="D427" s="243" t="s">
        <v>190</v>
      </c>
      <c r="E427" s="254" t="s">
        <v>1</v>
      </c>
      <c r="F427" s="255" t="s">
        <v>582</v>
      </c>
      <c r="G427" s="253"/>
      <c r="H427" s="256">
        <v>16.600000000000001</v>
      </c>
      <c r="I427" s="257"/>
      <c r="J427" s="253"/>
      <c r="K427" s="253"/>
      <c r="L427" s="258"/>
      <c r="M427" s="259"/>
      <c r="N427" s="260"/>
      <c r="O427" s="260"/>
      <c r="P427" s="260"/>
      <c r="Q427" s="260"/>
      <c r="R427" s="260"/>
      <c r="S427" s="260"/>
      <c r="T427" s="261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2" t="s">
        <v>190</v>
      </c>
      <c r="AU427" s="262" t="s">
        <v>84</v>
      </c>
      <c r="AV427" s="14" t="s">
        <v>84</v>
      </c>
      <c r="AW427" s="14" t="s">
        <v>31</v>
      </c>
      <c r="AX427" s="14" t="s">
        <v>75</v>
      </c>
      <c r="AY427" s="262" t="s">
        <v>181</v>
      </c>
    </row>
    <row r="428" s="15" customFormat="1">
      <c r="A428" s="15"/>
      <c r="B428" s="267"/>
      <c r="C428" s="268"/>
      <c r="D428" s="243" t="s">
        <v>190</v>
      </c>
      <c r="E428" s="269" t="s">
        <v>1</v>
      </c>
      <c r="F428" s="270" t="s">
        <v>208</v>
      </c>
      <c r="G428" s="268"/>
      <c r="H428" s="271">
        <v>101</v>
      </c>
      <c r="I428" s="272"/>
      <c r="J428" s="268"/>
      <c r="K428" s="268"/>
      <c r="L428" s="273"/>
      <c r="M428" s="274"/>
      <c r="N428" s="275"/>
      <c r="O428" s="275"/>
      <c r="P428" s="275"/>
      <c r="Q428" s="275"/>
      <c r="R428" s="275"/>
      <c r="S428" s="275"/>
      <c r="T428" s="276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77" t="s">
        <v>190</v>
      </c>
      <c r="AU428" s="277" t="s">
        <v>84</v>
      </c>
      <c r="AV428" s="15" t="s">
        <v>188</v>
      </c>
      <c r="AW428" s="15" t="s">
        <v>31</v>
      </c>
      <c r="AX428" s="15" t="s">
        <v>82</v>
      </c>
      <c r="AY428" s="277" t="s">
        <v>181</v>
      </c>
    </row>
    <row r="429" s="2" customFormat="1" ht="24.15" customHeight="1">
      <c r="A429" s="39"/>
      <c r="B429" s="40"/>
      <c r="C429" s="228" t="s">
        <v>473</v>
      </c>
      <c r="D429" s="228" t="s">
        <v>184</v>
      </c>
      <c r="E429" s="229" t="s">
        <v>583</v>
      </c>
      <c r="F429" s="230" t="s">
        <v>584</v>
      </c>
      <c r="G429" s="231" t="s">
        <v>320</v>
      </c>
      <c r="H429" s="232">
        <v>33.100000000000001</v>
      </c>
      <c r="I429" s="233"/>
      <c r="J429" s="232">
        <f>ROUND(I429*H429,2)</f>
        <v>0</v>
      </c>
      <c r="K429" s="234"/>
      <c r="L429" s="45"/>
      <c r="M429" s="235" t="s">
        <v>1</v>
      </c>
      <c r="N429" s="236" t="s">
        <v>40</v>
      </c>
      <c r="O429" s="92"/>
      <c r="P429" s="237">
        <f>O429*H429</f>
        <v>0</v>
      </c>
      <c r="Q429" s="237">
        <v>0.00033</v>
      </c>
      <c r="R429" s="237">
        <f>Q429*H429</f>
        <v>0.010923</v>
      </c>
      <c r="S429" s="237">
        <v>0</v>
      </c>
      <c r="T429" s="238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9" t="s">
        <v>188</v>
      </c>
      <c r="AT429" s="239" t="s">
        <v>184</v>
      </c>
      <c r="AU429" s="239" t="s">
        <v>84</v>
      </c>
      <c r="AY429" s="18" t="s">
        <v>181</v>
      </c>
      <c r="BE429" s="240">
        <f>IF(N429="základní",J429,0)</f>
        <v>0</v>
      </c>
      <c r="BF429" s="240">
        <f>IF(N429="snížená",J429,0)</f>
        <v>0</v>
      </c>
      <c r="BG429" s="240">
        <f>IF(N429="zákl. přenesená",J429,0)</f>
        <v>0</v>
      </c>
      <c r="BH429" s="240">
        <f>IF(N429="sníž. přenesená",J429,0)</f>
        <v>0</v>
      </c>
      <c r="BI429" s="240">
        <f>IF(N429="nulová",J429,0)</f>
        <v>0</v>
      </c>
      <c r="BJ429" s="18" t="s">
        <v>82</v>
      </c>
      <c r="BK429" s="240">
        <f>ROUND(I429*H429,2)</f>
        <v>0</v>
      </c>
      <c r="BL429" s="18" t="s">
        <v>188</v>
      </c>
      <c r="BM429" s="239" t="s">
        <v>585</v>
      </c>
    </row>
    <row r="430" s="13" customFormat="1">
      <c r="A430" s="13"/>
      <c r="B430" s="241"/>
      <c r="C430" s="242"/>
      <c r="D430" s="243" t="s">
        <v>190</v>
      </c>
      <c r="E430" s="244" t="s">
        <v>1</v>
      </c>
      <c r="F430" s="245" t="s">
        <v>586</v>
      </c>
      <c r="G430" s="242"/>
      <c r="H430" s="244" t="s">
        <v>1</v>
      </c>
      <c r="I430" s="246"/>
      <c r="J430" s="242"/>
      <c r="K430" s="242"/>
      <c r="L430" s="247"/>
      <c r="M430" s="248"/>
      <c r="N430" s="249"/>
      <c r="O430" s="249"/>
      <c r="P430" s="249"/>
      <c r="Q430" s="249"/>
      <c r="R430" s="249"/>
      <c r="S430" s="249"/>
      <c r="T430" s="250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1" t="s">
        <v>190</v>
      </c>
      <c r="AU430" s="251" t="s">
        <v>84</v>
      </c>
      <c r="AV430" s="13" t="s">
        <v>82</v>
      </c>
      <c r="AW430" s="13" t="s">
        <v>31</v>
      </c>
      <c r="AX430" s="13" t="s">
        <v>75</v>
      </c>
      <c r="AY430" s="251" t="s">
        <v>181</v>
      </c>
    </row>
    <row r="431" s="14" customFormat="1">
      <c r="A431" s="14"/>
      <c r="B431" s="252"/>
      <c r="C431" s="253"/>
      <c r="D431" s="243" t="s">
        <v>190</v>
      </c>
      <c r="E431" s="254" t="s">
        <v>1</v>
      </c>
      <c r="F431" s="255" t="s">
        <v>587</v>
      </c>
      <c r="G431" s="253"/>
      <c r="H431" s="256">
        <v>33.100000000000001</v>
      </c>
      <c r="I431" s="257"/>
      <c r="J431" s="253"/>
      <c r="K431" s="253"/>
      <c r="L431" s="258"/>
      <c r="M431" s="259"/>
      <c r="N431" s="260"/>
      <c r="O431" s="260"/>
      <c r="P431" s="260"/>
      <c r="Q431" s="260"/>
      <c r="R431" s="260"/>
      <c r="S431" s="260"/>
      <c r="T431" s="261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2" t="s">
        <v>190</v>
      </c>
      <c r="AU431" s="262" t="s">
        <v>84</v>
      </c>
      <c r="AV431" s="14" t="s">
        <v>84</v>
      </c>
      <c r="AW431" s="14" t="s">
        <v>31</v>
      </c>
      <c r="AX431" s="14" t="s">
        <v>82</v>
      </c>
      <c r="AY431" s="262" t="s">
        <v>181</v>
      </c>
    </row>
    <row r="432" s="2" customFormat="1" ht="21.75" customHeight="1">
      <c r="A432" s="39"/>
      <c r="B432" s="40"/>
      <c r="C432" s="228" t="s">
        <v>588</v>
      </c>
      <c r="D432" s="228" t="s">
        <v>184</v>
      </c>
      <c r="E432" s="229" t="s">
        <v>589</v>
      </c>
      <c r="F432" s="230" t="s">
        <v>590</v>
      </c>
      <c r="G432" s="231" t="s">
        <v>197</v>
      </c>
      <c r="H432" s="232">
        <v>54</v>
      </c>
      <c r="I432" s="233"/>
      <c r="J432" s="232">
        <f>ROUND(I432*H432,2)</f>
        <v>0</v>
      </c>
      <c r="K432" s="234"/>
      <c r="L432" s="45"/>
      <c r="M432" s="235" t="s">
        <v>1</v>
      </c>
      <c r="N432" s="236" t="s">
        <v>40</v>
      </c>
      <c r="O432" s="92"/>
      <c r="P432" s="237">
        <f>O432*H432</f>
        <v>0</v>
      </c>
      <c r="Q432" s="237">
        <v>0</v>
      </c>
      <c r="R432" s="237">
        <f>Q432*H432</f>
        <v>0</v>
      </c>
      <c r="S432" s="237">
        <v>0</v>
      </c>
      <c r="T432" s="238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9" t="s">
        <v>188</v>
      </c>
      <c r="AT432" s="239" t="s">
        <v>184</v>
      </c>
      <c r="AU432" s="239" t="s">
        <v>84</v>
      </c>
      <c r="AY432" s="18" t="s">
        <v>181</v>
      </c>
      <c r="BE432" s="240">
        <f>IF(N432="základní",J432,0)</f>
        <v>0</v>
      </c>
      <c r="BF432" s="240">
        <f>IF(N432="snížená",J432,0)</f>
        <v>0</v>
      </c>
      <c r="BG432" s="240">
        <f>IF(N432="zákl. přenesená",J432,0)</f>
        <v>0</v>
      </c>
      <c r="BH432" s="240">
        <f>IF(N432="sníž. přenesená",J432,0)</f>
        <v>0</v>
      </c>
      <c r="BI432" s="240">
        <f>IF(N432="nulová",J432,0)</f>
        <v>0</v>
      </c>
      <c r="BJ432" s="18" t="s">
        <v>82</v>
      </c>
      <c r="BK432" s="240">
        <f>ROUND(I432*H432,2)</f>
        <v>0</v>
      </c>
      <c r="BL432" s="18" t="s">
        <v>188</v>
      </c>
      <c r="BM432" s="239" t="s">
        <v>591</v>
      </c>
    </row>
    <row r="433" s="12" customFormat="1" ht="22.8" customHeight="1">
      <c r="A433" s="12"/>
      <c r="B433" s="212"/>
      <c r="C433" s="213"/>
      <c r="D433" s="214" t="s">
        <v>74</v>
      </c>
      <c r="E433" s="226" t="s">
        <v>588</v>
      </c>
      <c r="F433" s="226" t="s">
        <v>592</v>
      </c>
      <c r="G433" s="213"/>
      <c r="H433" s="213"/>
      <c r="I433" s="216"/>
      <c r="J433" s="227">
        <f>BK433</f>
        <v>0</v>
      </c>
      <c r="K433" s="213"/>
      <c r="L433" s="218"/>
      <c r="M433" s="219"/>
      <c r="N433" s="220"/>
      <c r="O433" s="220"/>
      <c r="P433" s="221">
        <f>SUM(P434:P480)</f>
        <v>0</v>
      </c>
      <c r="Q433" s="220"/>
      <c r="R433" s="221">
        <f>SUM(R434:R480)</f>
        <v>8.3351185999999995</v>
      </c>
      <c r="S433" s="220"/>
      <c r="T433" s="222">
        <f>SUM(T434:T480)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23" t="s">
        <v>82</v>
      </c>
      <c r="AT433" s="224" t="s">
        <v>74</v>
      </c>
      <c r="AU433" s="224" t="s">
        <v>82</v>
      </c>
      <c r="AY433" s="223" t="s">
        <v>181</v>
      </c>
      <c r="BK433" s="225">
        <f>SUM(BK434:BK480)</f>
        <v>0</v>
      </c>
    </row>
    <row r="434" s="2" customFormat="1" ht="24.15" customHeight="1">
      <c r="A434" s="39"/>
      <c r="B434" s="40"/>
      <c r="C434" s="228" t="s">
        <v>593</v>
      </c>
      <c r="D434" s="228" t="s">
        <v>184</v>
      </c>
      <c r="E434" s="229" t="s">
        <v>594</v>
      </c>
      <c r="F434" s="230" t="s">
        <v>595</v>
      </c>
      <c r="G434" s="231" t="s">
        <v>260</v>
      </c>
      <c r="H434" s="232">
        <v>3</v>
      </c>
      <c r="I434" s="233"/>
      <c r="J434" s="232">
        <f>ROUND(I434*H434,2)</f>
        <v>0</v>
      </c>
      <c r="K434" s="234"/>
      <c r="L434" s="45"/>
      <c r="M434" s="235" t="s">
        <v>1</v>
      </c>
      <c r="N434" s="236" t="s">
        <v>40</v>
      </c>
      <c r="O434" s="92"/>
      <c r="P434" s="237">
        <f>O434*H434</f>
        <v>0</v>
      </c>
      <c r="Q434" s="237">
        <v>0</v>
      </c>
      <c r="R434" s="237">
        <f>Q434*H434</f>
        <v>0</v>
      </c>
      <c r="S434" s="237">
        <v>0</v>
      </c>
      <c r="T434" s="238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9" t="s">
        <v>188</v>
      </c>
      <c r="AT434" s="239" t="s">
        <v>184</v>
      </c>
      <c r="AU434" s="239" t="s">
        <v>84</v>
      </c>
      <c r="AY434" s="18" t="s">
        <v>181</v>
      </c>
      <c r="BE434" s="240">
        <f>IF(N434="základní",J434,0)</f>
        <v>0</v>
      </c>
      <c r="BF434" s="240">
        <f>IF(N434="snížená",J434,0)</f>
        <v>0</v>
      </c>
      <c r="BG434" s="240">
        <f>IF(N434="zákl. přenesená",J434,0)</f>
        <v>0</v>
      </c>
      <c r="BH434" s="240">
        <f>IF(N434="sníž. přenesená",J434,0)</f>
        <v>0</v>
      </c>
      <c r="BI434" s="240">
        <f>IF(N434="nulová",J434,0)</f>
        <v>0</v>
      </c>
      <c r="BJ434" s="18" t="s">
        <v>82</v>
      </c>
      <c r="BK434" s="240">
        <f>ROUND(I434*H434,2)</f>
        <v>0</v>
      </c>
      <c r="BL434" s="18" t="s">
        <v>188</v>
      </c>
      <c r="BM434" s="239" t="s">
        <v>596</v>
      </c>
    </row>
    <row r="435" s="2" customFormat="1">
      <c r="A435" s="39"/>
      <c r="B435" s="40"/>
      <c r="C435" s="41"/>
      <c r="D435" s="243" t="s">
        <v>199</v>
      </c>
      <c r="E435" s="41"/>
      <c r="F435" s="263" t="s">
        <v>597</v>
      </c>
      <c r="G435" s="41"/>
      <c r="H435" s="41"/>
      <c r="I435" s="264"/>
      <c r="J435" s="41"/>
      <c r="K435" s="41"/>
      <c r="L435" s="45"/>
      <c r="M435" s="265"/>
      <c r="N435" s="266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199</v>
      </c>
      <c r="AU435" s="18" t="s">
        <v>84</v>
      </c>
    </row>
    <row r="436" s="13" customFormat="1">
      <c r="A436" s="13"/>
      <c r="B436" s="241"/>
      <c r="C436" s="242"/>
      <c r="D436" s="243" t="s">
        <v>190</v>
      </c>
      <c r="E436" s="244" t="s">
        <v>1</v>
      </c>
      <c r="F436" s="245" t="s">
        <v>598</v>
      </c>
      <c r="G436" s="242"/>
      <c r="H436" s="244" t="s">
        <v>1</v>
      </c>
      <c r="I436" s="246"/>
      <c r="J436" s="242"/>
      <c r="K436" s="242"/>
      <c r="L436" s="247"/>
      <c r="M436" s="248"/>
      <c r="N436" s="249"/>
      <c r="O436" s="249"/>
      <c r="P436" s="249"/>
      <c r="Q436" s="249"/>
      <c r="R436" s="249"/>
      <c r="S436" s="249"/>
      <c r="T436" s="250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1" t="s">
        <v>190</v>
      </c>
      <c r="AU436" s="251" t="s">
        <v>84</v>
      </c>
      <c r="AV436" s="13" t="s">
        <v>82</v>
      </c>
      <c r="AW436" s="13" t="s">
        <v>31</v>
      </c>
      <c r="AX436" s="13" t="s">
        <v>75</v>
      </c>
      <c r="AY436" s="251" t="s">
        <v>181</v>
      </c>
    </row>
    <row r="437" s="14" customFormat="1">
      <c r="A437" s="14"/>
      <c r="B437" s="252"/>
      <c r="C437" s="253"/>
      <c r="D437" s="243" t="s">
        <v>190</v>
      </c>
      <c r="E437" s="254" t="s">
        <v>1</v>
      </c>
      <c r="F437" s="255" t="s">
        <v>182</v>
      </c>
      <c r="G437" s="253"/>
      <c r="H437" s="256">
        <v>3</v>
      </c>
      <c r="I437" s="257"/>
      <c r="J437" s="253"/>
      <c r="K437" s="253"/>
      <c r="L437" s="258"/>
      <c r="M437" s="259"/>
      <c r="N437" s="260"/>
      <c r="O437" s="260"/>
      <c r="P437" s="260"/>
      <c r="Q437" s="260"/>
      <c r="R437" s="260"/>
      <c r="S437" s="260"/>
      <c r="T437" s="261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2" t="s">
        <v>190</v>
      </c>
      <c r="AU437" s="262" t="s">
        <v>84</v>
      </c>
      <c r="AV437" s="14" t="s">
        <v>84</v>
      </c>
      <c r="AW437" s="14" t="s">
        <v>31</v>
      </c>
      <c r="AX437" s="14" t="s">
        <v>82</v>
      </c>
      <c r="AY437" s="262" t="s">
        <v>181</v>
      </c>
    </row>
    <row r="438" s="2" customFormat="1" ht="24.15" customHeight="1">
      <c r="A438" s="39"/>
      <c r="B438" s="40"/>
      <c r="C438" s="228" t="s">
        <v>599</v>
      </c>
      <c r="D438" s="228" t="s">
        <v>184</v>
      </c>
      <c r="E438" s="229" t="s">
        <v>600</v>
      </c>
      <c r="F438" s="230" t="s">
        <v>595</v>
      </c>
      <c r="G438" s="231" t="s">
        <v>260</v>
      </c>
      <c r="H438" s="232">
        <v>1</v>
      </c>
      <c r="I438" s="233"/>
      <c r="J438" s="232">
        <f>ROUND(I438*H438,2)</f>
        <v>0</v>
      </c>
      <c r="K438" s="234"/>
      <c r="L438" s="45"/>
      <c r="M438" s="235" t="s">
        <v>1</v>
      </c>
      <c r="N438" s="236" t="s">
        <v>40</v>
      </c>
      <c r="O438" s="92"/>
      <c r="P438" s="237">
        <f>O438*H438</f>
        <v>0</v>
      </c>
      <c r="Q438" s="237">
        <v>0</v>
      </c>
      <c r="R438" s="237">
        <f>Q438*H438</f>
        <v>0</v>
      </c>
      <c r="S438" s="237">
        <v>0</v>
      </c>
      <c r="T438" s="238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9" t="s">
        <v>188</v>
      </c>
      <c r="AT438" s="239" t="s">
        <v>184</v>
      </c>
      <c r="AU438" s="239" t="s">
        <v>84</v>
      </c>
      <c r="AY438" s="18" t="s">
        <v>181</v>
      </c>
      <c r="BE438" s="240">
        <f>IF(N438="základní",J438,0)</f>
        <v>0</v>
      </c>
      <c r="BF438" s="240">
        <f>IF(N438="snížená",J438,0)</f>
        <v>0</v>
      </c>
      <c r="BG438" s="240">
        <f>IF(N438="zákl. přenesená",J438,0)</f>
        <v>0</v>
      </c>
      <c r="BH438" s="240">
        <f>IF(N438="sníž. přenesená",J438,0)</f>
        <v>0</v>
      </c>
      <c r="BI438" s="240">
        <f>IF(N438="nulová",J438,0)</f>
        <v>0</v>
      </c>
      <c r="BJ438" s="18" t="s">
        <v>82</v>
      </c>
      <c r="BK438" s="240">
        <f>ROUND(I438*H438,2)</f>
        <v>0</v>
      </c>
      <c r="BL438" s="18" t="s">
        <v>188</v>
      </c>
      <c r="BM438" s="239" t="s">
        <v>601</v>
      </c>
    </row>
    <row r="439" s="2" customFormat="1">
      <c r="A439" s="39"/>
      <c r="B439" s="40"/>
      <c r="C439" s="41"/>
      <c r="D439" s="243" t="s">
        <v>199</v>
      </c>
      <c r="E439" s="41"/>
      <c r="F439" s="263" t="s">
        <v>602</v>
      </c>
      <c r="G439" s="41"/>
      <c r="H439" s="41"/>
      <c r="I439" s="264"/>
      <c r="J439" s="41"/>
      <c r="K439" s="41"/>
      <c r="L439" s="45"/>
      <c r="M439" s="265"/>
      <c r="N439" s="266"/>
      <c r="O439" s="92"/>
      <c r="P439" s="92"/>
      <c r="Q439" s="92"/>
      <c r="R439" s="92"/>
      <c r="S439" s="92"/>
      <c r="T439" s="93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199</v>
      </c>
      <c r="AU439" s="18" t="s">
        <v>84</v>
      </c>
    </row>
    <row r="440" s="13" customFormat="1">
      <c r="A440" s="13"/>
      <c r="B440" s="241"/>
      <c r="C440" s="242"/>
      <c r="D440" s="243" t="s">
        <v>190</v>
      </c>
      <c r="E440" s="244" t="s">
        <v>1</v>
      </c>
      <c r="F440" s="245" t="s">
        <v>603</v>
      </c>
      <c r="G440" s="242"/>
      <c r="H440" s="244" t="s">
        <v>1</v>
      </c>
      <c r="I440" s="246"/>
      <c r="J440" s="242"/>
      <c r="K440" s="242"/>
      <c r="L440" s="247"/>
      <c r="M440" s="248"/>
      <c r="N440" s="249"/>
      <c r="O440" s="249"/>
      <c r="P440" s="249"/>
      <c r="Q440" s="249"/>
      <c r="R440" s="249"/>
      <c r="S440" s="249"/>
      <c r="T440" s="250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1" t="s">
        <v>190</v>
      </c>
      <c r="AU440" s="251" t="s">
        <v>84</v>
      </c>
      <c r="AV440" s="13" t="s">
        <v>82</v>
      </c>
      <c r="AW440" s="13" t="s">
        <v>31</v>
      </c>
      <c r="AX440" s="13" t="s">
        <v>75</v>
      </c>
      <c r="AY440" s="251" t="s">
        <v>181</v>
      </c>
    </row>
    <row r="441" s="14" customFormat="1">
      <c r="A441" s="14"/>
      <c r="B441" s="252"/>
      <c r="C441" s="253"/>
      <c r="D441" s="243" t="s">
        <v>190</v>
      </c>
      <c r="E441" s="254" t="s">
        <v>1</v>
      </c>
      <c r="F441" s="255" t="s">
        <v>82</v>
      </c>
      <c r="G441" s="253"/>
      <c r="H441" s="256">
        <v>1</v>
      </c>
      <c r="I441" s="257"/>
      <c r="J441" s="253"/>
      <c r="K441" s="253"/>
      <c r="L441" s="258"/>
      <c r="M441" s="259"/>
      <c r="N441" s="260"/>
      <c r="O441" s="260"/>
      <c r="P441" s="260"/>
      <c r="Q441" s="260"/>
      <c r="R441" s="260"/>
      <c r="S441" s="260"/>
      <c r="T441" s="261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2" t="s">
        <v>190</v>
      </c>
      <c r="AU441" s="262" t="s">
        <v>84</v>
      </c>
      <c r="AV441" s="14" t="s">
        <v>84</v>
      </c>
      <c r="AW441" s="14" t="s">
        <v>31</v>
      </c>
      <c r="AX441" s="14" t="s">
        <v>82</v>
      </c>
      <c r="AY441" s="262" t="s">
        <v>181</v>
      </c>
    </row>
    <row r="442" s="2" customFormat="1" ht="33" customHeight="1">
      <c r="A442" s="39"/>
      <c r="B442" s="40"/>
      <c r="C442" s="228" t="s">
        <v>604</v>
      </c>
      <c r="D442" s="228" t="s">
        <v>184</v>
      </c>
      <c r="E442" s="229" t="s">
        <v>605</v>
      </c>
      <c r="F442" s="230" t="s">
        <v>606</v>
      </c>
      <c r="G442" s="231" t="s">
        <v>187</v>
      </c>
      <c r="H442" s="232">
        <v>1.3600000000000001</v>
      </c>
      <c r="I442" s="233"/>
      <c r="J442" s="232">
        <f>ROUND(I442*H442,2)</f>
        <v>0</v>
      </c>
      <c r="K442" s="234"/>
      <c r="L442" s="45"/>
      <c r="M442" s="235" t="s">
        <v>1</v>
      </c>
      <c r="N442" s="236" t="s">
        <v>40</v>
      </c>
      <c r="O442" s="92"/>
      <c r="P442" s="237">
        <f>O442*H442</f>
        <v>0</v>
      </c>
      <c r="Q442" s="237">
        <v>2.5018699999999998</v>
      </c>
      <c r="R442" s="237">
        <f>Q442*H442</f>
        <v>3.4025432000000002</v>
      </c>
      <c r="S442" s="237">
        <v>0</v>
      </c>
      <c r="T442" s="238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9" t="s">
        <v>188</v>
      </c>
      <c r="AT442" s="239" t="s">
        <v>184</v>
      </c>
      <c r="AU442" s="239" t="s">
        <v>84</v>
      </c>
      <c r="AY442" s="18" t="s">
        <v>181</v>
      </c>
      <c r="BE442" s="240">
        <f>IF(N442="základní",J442,0)</f>
        <v>0</v>
      </c>
      <c r="BF442" s="240">
        <f>IF(N442="snížená",J442,0)</f>
        <v>0</v>
      </c>
      <c r="BG442" s="240">
        <f>IF(N442="zákl. přenesená",J442,0)</f>
        <v>0</v>
      </c>
      <c r="BH442" s="240">
        <f>IF(N442="sníž. přenesená",J442,0)</f>
        <v>0</v>
      </c>
      <c r="BI442" s="240">
        <f>IF(N442="nulová",J442,0)</f>
        <v>0</v>
      </c>
      <c r="BJ442" s="18" t="s">
        <v>82</v>
      </c>
      <c r="BK442" s="240">
        <f>ROUND(I442*H442,2)</f>
        <v>0</v>
      </c>
      <c r="BL442" s="18" t="s">
        <v>188</v>
      </c>
      <c r="BM442" s="239" t="s">
        <v>607</v>
      </c>
    </row>
    <row r="443" s="13" customFormat="1">
      <c r="A443" s="13"/>
      <c r="B443" s="241"/>
      <c r="C443" s="242"/>
      <c r="D443" s="243" t="s">
        <v>190</v>
      </c>
      <c r="E443" s="244" t="s">
        <v>1</v>
      </c>
      <c r="F443" s="245" t="s">
        <v>608</v>
      </c>
      <c r="G443" s="242"/>
      <c r="H443" s="244" t="s">
        <v>1</v>
      </c>
      <c r="I443" s="246"/>
      <c r="J443" s="242"/>
      <c r="K443" s="242"/>
      <c r="L443" s="247"/>
      <c r="M443" s="248"/>
      <c r="N443" s="249"/>
      <c r="O443" s="249"/>
      <c r="P443" s="249"/>
      <c r="Q443" s="249"/>
      <c r="R443" s="249"/>
      <c r="S443" s="249"/>
      <c r="T443" s="250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1" t="s">
        <v>190</v>
      </c>
      <c r="AU443" s="251" t="s">
        <v>84</v>
      </c>
      <c r="AV443" s="13" t="s">
        <v>82</v>
      </c>
      <c r="AW443" s="13" t="s">
        <v>31</v>
      </c>
      <c r="AX443" s="13" t="s">
        <v>75</v>
      </c>
      <c r="AY443" s="251" t="s">
        <v>181</v>
      </c>
    </row>
    <row r="444" s="14" customFormat="1">
      <c r="A444" s="14"/>
      <c r="B444" s="252"/>
      <c r="C444" s="253"/>
      <c r="D444" s="243" t="s">
        <v>190</v>
      </c>
      <c r="E444" s="254" t="s">
        <v>1</v>
      </c>
      <c r="F444" s="255" t="s">
        <v>609</v>
      </c>
      <c r="G444" s="253"/>
      <c r="H444" s="256">
        <v>1.3600000000000001</v>
      </c>
      <c r="I444" s="257"/>
      <c r="J444" s="253"/>
      <c r="K444" s="253"/>
      <c r="L444" s="258"/>
      <c r="M444" s="259"/>
      <c r="N444" s="260"/>
      <c r="O444" s="260"/>
      <c r="P444" s="260"/>
      <c r="Q444" s="260"/>
      <c r="R444" s="260"/>
      <c r="S444" s="260"/>
      <c r="T444" s="261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2" t="s">
        <v>190</v>
      </c>
      <c r="AU444" s="262" t="s">
        <v>84</v>
      </c>
      <c r="AV444" s="14" t="s">
        <v>84</v>
      </c>
      <c r="AW444" s="14" t="s">
        <v>31</v>
      </c>
      <c r="AX444" s="14" t="s">
        <v>82</v>
      </c>
      <c r="AY444" s="262" t="s">
        <v>181</v>
      </c>
    </row>
    <row r="445" s="2" customFormat="1" ht="33" customHeight="1">
      <c r="A445" s="39"/>
      <c r="B445" s="40"/>
      <c r="C445" s="228" t="s">
        <v>610</v>
      </c>
      <c r="D445" s="228" t="s">
        <v>184</v>
      </c>
      <c r="E445" s="229" t="s">
        <v>611</v>
      </c>
      <c r="F445" s="230" t="s">
        <v>612</v>
      </c>
      <c r="G445" s="231" t="s">
        <v>187</v>
      </c>
      <c r="H445" s="232">
        <v>1.3600000000000001</v>
      </c>
      <c r="I445" s="233"/>
      <c r="J445" s="232">
        <f>ROUND(I445*H445,2)</f>
        <v>0</v>
      </c>
      <c r="K445" s="234"/>
      <c r="L445" s="45"/>
      <c r="M445" s="235" t="s">
        <v>1</v>
      </c>
      <c r="N445" s="236" t="s">
        <v>40</v>
      </c>
      <c r="O445" s="92"/>
      <c r="P445" s="237">
        <f>O445*H445</f>
        <v>0</v>
      </c>
      <c r="Q445" s="237">
        <v>0</v>
      </c>
      <c r="R445" s="237">
        <f>Q445*H445</f>
        <v>0</v>
      </c>
      <c r="S445" s="237">
        <v>0</v>
      </c>
      <c r="T445" s="238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9" t="s">
        <v>188</v>
      </c>
      <c r="AT445" s="239" t="s">
        <v>184</v>
      </c>
      <c r="AU445" s="239" t="s">
        <v>84</v>
      </c>
      <c r="AY445" s="18" t="s">
        <v>181</v>
      </c>
      <c r="BE445" s="240">
        <f>IF(N445="základní",J445,0)</f>
        <v>0</v>
      </c>
      <c r="BF445" s="240">
        <f>IF(N445="snížená",J445,0)</f>
        <v>0</v>
      </c>
      <c r="BG445" s="240">
        <f>IF(N445="zákl. přenesená",J445,0)</f>
        <v>0</v>
      </c>
      <c r="BH445" s="240">
        <f>IF(N445="sníž. přenesená",J445,0)</f>
        <v>0</v>
      </c>
      <c r="BI445" s="240">
        <f>IF(N445="nulová",J445,0)</f>
        <v>0</v>
      </c>
      <c r="BJ445" s="18" t="s">
        <v>82</v>
      </c>
      <c r="BK445" s="240">
        <f>ROUND(I445*H445,2)</f>
        <v>0</v>
      </c>
      <c r="BL445" s="18" t="s">
        <v>188</v>
      </c>
      <c r="BM445" s="239" t="s">
        <v>613</v>
      </c>
    </row>
    <row r="446" s="2" customFormat="1" ht="16.5" customHeight="1">
      <c r="A446" s="39"/>
      <c r="B446" s="40"/>
      <c r="C446" s="228" t="s">
        <v>614</v>
      </c>
      <c r="D446" s="228" t="s">
        <v>184</v>
      </c>
      <c r="E446" s="229" t="s">
        <v>615</v>
      </c>
      <c r="F446" s="230" t="s">
        <v>616</v>
      </c>
      <c r="G446" s="231" t="s">
        <v>197</v>
      </c>
      <c r="H446" s="232">
        <v>5.4500000000000002</v>
      </c>
      <c r="I446" s="233"/>
      <c r="J446" s="232">
        <f>ROUND(I446*H446,2)</f>
        <v>0</v>
      </c>
      <c r="K446" s="234"/>
      <c r="L446" s="45"/>
      <c r="M446" s="235" t="s">
        <v>1</v>
      </c>
      <c r="N446" s="236" t="s">
        <v>40</v>
      </c>
      <c r="O446" s="92"/>
      <c r="P446" s="237">
        <f>O446*H446</f>
        <v>0</v>
      </c>
      <c r="Q446" s="237">
        <v>0.016070000000000001</v>
      </c>
      <c r="R446" s="237">
        <f>Q446*H446</f>
        <v>0.087581500000000007</v>
      </c>
      <c r="S446" s="237">
        <v>0</v>
      </c>
      <c r="T446" s="238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9" t="s">
        <v>188</v>
      </c>
      <c r="AT446" s="239" t="s">
        <v>184</v>
      </c>
      <c r="AU446" s="239" t="s">
        <v>84</v>
      </c>
      <c r="AY446" s="18" t="s">
        <v>181</v>
      </c>
      <c r="BE446" s="240">
        <f>IF(N446="základní",J446,0)</f>
        <v>0</v>
      </c>
      <c r="BF446" s="240">
        <f>IF(N446="snížená",J446,0)</f>
        <v>0</v>
      </c>
      <c r="BG446" s="240">
        <f>IF(N446="zákl. přenesená",J446,0)</f>
        <v>0</v>
      </c>
      <c r="BH446" s="240">
        <f>IF(N446="sníž. přenesená",J446,0)</f>
        <v>0</v>
      </c>
      <c r="BI446" s="240">
        <f>IF(N446="nulová",J446,0)</f>
        <v>0</v>
      </c>
      <c r="BJ446" s="18" t="s">
        <v>82</v>
      </c>
      <c r="BK446" s="240">
        <f>ROUND(I446*H446,2)</f>
        <v>0</v>
      </c>
      <c r="BL446" s="18" t="s">
        <v>188</v>
      </c>
      <c r="BM446" s="239" t="s">
        <v>617</v>
      </c>
    </row>
    <row r="447" s="13" customFormat="1">
      <c r="A447" s="13"/>
      <c r="B447" s="241"/>
      <c r="C447" s="242"/>
      <c r="D447" s="243" t="s">
        <v>190</v>
      </c>
      <c r="E447" s="244" t="s">
        <v>1</v>
      </c>
      <c r="F447" s="245" t="s">
        <v>618</v>
      </c>
      <c r="G447" s="242"/>
      <c r="H447" s="244" t="s">
        <v>1</v>
      </c>
      <c r="I447" s="246"/>
      <c r="J447" s="242"/>
      <c r="K447" s="242"/>
      <c r="L447" s="247"/>
      <c r="M447" s="248"/>
      <c r="N447" s="249"/>
      <c r="O447" s="249"/>
      <c r="P447" s="249"/>
      <c r="Q447" s="249"/>
      <c r="R447" s="249"/>
      <c r="S447" s="249"/>
      <c r="T447" s="250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1" t="s">
        <v>190</v>
      </c>
      <c r="AU447" s="251" t="s">
        <v>84</v>
      </c>
      <c r="AV447" s="13" t="s">
        <v>82</v>
      </c>
      <c r="AW447" s="13" t="s">
        <v>31</v>
      </c>
      <c r="AX447" s="13" t="s">
        <v>75</v>
      </c>
      <c r="AY447" s="251" t="s">
        <v>181</v>
      </c>
    </row>
    <row r="448" s="14" customFormat="1">
      <c r="A448" s="14"/>
      <c r="B448" s="252"/>
      <c r="C448" s="253"/>
      <c r="D448" s="243" t="s">
        <v>190</v>
      </c>
      <c r="E448" s="254" t="s">
        <v>1</v>
      </c>
      <c r="F448" s="255" t="s">
        <v>619</v>
      </c>
      <c r="G448" s="253"/>
      <c r="H448" s="256">
        <v>5.4500000000000002</v>
      </c>
      <c r="I448" s="257"/>
      <c r="J448" s="253"/>
      <c r="K448" s="253"/>
      <c r="L448" s="258"/>
      <c r="M448" s="259"/>
      <c r="N448" s="260"/>
      <c r="O448" s="260"/>
      <c r="P448" s="260"/>
      <c r="Q448" s="260"/>
      <c r="R448" s="260"/>
      <c r="S448" s="260"/>
      <c r="T448" s="261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2" t="s">
        <v>190</v>
      </c>
      <c r="AU448" s="262" t="s">
        <v>84</v>
      </c>
      <c r="AV448" s="14" t="s">
        <v>84</v>
      </c>
      <c r="AW448" s="14" t="s">
        <v>31</v>
      </c>
      <c r="AX448" s="14" t="s">
        <v>82</v>
      </c>
      <c r="AY448" s="262" t="s">
        <v>181</v>
      </c>
    </row>
    <row r="449" s="2" customFormat="1" ht="16.5" customHeight="1">
      <c r="A449" s="39"/>
      <c r="B449" s="40"/>
      <c r="C449" s="228" t="s">
        <v>620</v>
      </c>
      <c r="D449" s="228" t="s">
        <v>184</v>
      </c>
      <c r="E449" s="229" t="s">
        <v>621</v>
      </c>
      <c r="F449" s="230" t="s">
        <v>622</v>
      </c>
      <c r="G449" s="231" t="s">
        <v>197</v>
      </c>
      <c r="H449" s="232">
        <v>5.4500000000000002</v>
      </c>
      <c r="I449" s="233"/>
      <c r="J449" s="232">
        <f>ROUND(I449*H449,2)</f>
        <v>0</v>
      </c>
      <c r="K449" s="234"/>
      <c r="L449" s="45"/>
      <c r="M449" s="235" t="s">
        <v>1</v>
      </c>
      <c r="N449" s="236" t="s">
        <v>40</v>
      </c>
      <c r="O449" s="92"/>
      <c r="P449" s="237">
        <f>O449*H449</f>
        <v>0</v>
      </c>
      <c r="Q449" s="237">
        <v>0</v>
      </c>
      <c r="R449" s="237">
        <f>Q449*H449</f>
        <v>0</v>
      </c>
      <c r="S449" s="237">
        <v>0</v>
      </c>
      <c r="T449" s="238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9" t="s">
        <v>188</v>
      </c>
      <c r="AT449" s="239" t="s">
        <v>184</v>
      </c>
      <c r="AU449" s="239" t="s">
        <v>84</v>
      </c>
      <c r="AY449" s="18" t="s">
        <v>181</v>
      </c>
      <c r="BE449" s="240">
        <f>IF(N449="základní",J449,0)</f>
        <v>0</v>
      </c>
      <c r="BF449" s="240">
        <f>IF(N449="snížená",J449,0)</f>
        <v>0</v>
      </c>
      <c r="BG449" s="240">
        <f>IF(N449="zákl. přenesená",J449,0)</f>
        <v>0</v>
      </c>
      <c r="BH449" s="240">
        <f>IF(N449="sníž. přenesená",J449,0)</f>
        <v>0</v>
      </c>
      <c r="BI449" s="240">
        <f>IF(N449="nulová",J449,0)</f>
        <v>0</v>
      </c>
      <c r="BJ449" s="18" t="s">
        <v>82</v>
      </c>
      <c r="BK449" s="240">
        <f>ROUND(I449*H449,2)</f>
        <v>0</v>
      </c>
      <c r="BL449" s="18" t="s">
        <v>188</v>
      </c>
      <c r="BM449" s="239" t="s">
        <v>623</v>
      </c>
    </row>
    <row r="450" s="2" customFormat="1" ht="16.5" customHeight="1">
      <c r="A450" s="39"/>
      <c r="B450" s="40"/>
      <c r="C450" s="228" t="s">
        <v>624</v>
      </c>
      <c r="D450" s="228" t="s">
        <v>184</v>
      </c>
      <c r="E450" s="229" t="s">
        <v>625</v>
      </c>
      <c r="F450" s="230" t="s">
        <v>626</v>
      </c>
      <c r="G450" s="231" t="s">
        <v>242</v>
      </c>
      <c r="H450" s="232">
        <v>0.070000000000000007</v>
      </c>
      <c r="I450" s="233"/>
      <c r="J450" s="232">
        <f>ROUND(I450*H450,2)</f>
        <v>0</v>
      </c>
      <c r="K450" s="234"/>
      <c r="L450" s="45"/>
      <c r="M450" s="235" t="s">
        <v>1</v>
      </c>
      <c r="N450" s="236" t="s">
        <v>40</v>
      </c>
      <c r="O450" s="92"/>
      <c r="P450" s="237">
        <f>O450*H450</f>
        <v>0</v>
      </c>
      <c r="Q450" s="237">
        <v>1.06277</v>
      </c>
      <c r="R450" s="237">
        <f>Q450*H450</f>
        <v>0.074393900000000013</v>
      </c>
      <c r="S450" s="237">
        <v>0</v>
      </c>
      <c r="T450" s="238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9" t="s">
        <v>188</v>
      </c>
      <c r="AT450" s="239" t="s">
        <v>184</v>
      </c>
      <c r="AU450" s="239" t="s">
        <v>84</v>
      </c>
      <c r="AY450" s="18" t="s">
        <v>181</v>
      </c>
      <c r="BE450" s="240">
        <f>IF(N450="základní",J450,0)</f>
        <v>0</v>
      </c>
      <c r="BF450" s="240">
        <f>IF(N450="snížená",J450,0)</f>
        <v>0</v>
      </c>
      <c r="BG450" s="240">
        <f>IF(N450="zákl. přenesená",J450,0)</f>
        <v>0</v>
      </c>
      <c r="BH450" s="240">
        <f>IF(N450="sníž. přenesená",J450,0)</f>
        <v>0</v>
      </c>
      <c r="BI450" s="240">
        <f>IF(N450="nulová",J450,0)</f>
        <v>0</v>
      </c>
      <c r="BJ450" s="18" t="s">
        <v>82</v>
      </c>
      <c r="BK450" s="240">
        <f>ROUND(I450*H450,2)</f>
        <v>0</v>
      </c>
      <c r="BL450" s="18" t="s">
        <v>188</v>
      </c>
      <c r="BM450" s="239" t="s">
        <v>627</v>
      </c>
    </row>
    <row r="451" s="13" customFormat="1">
      <c r="A451" s="13"/>
      <c r="B451" s="241"/>
      <c r="C451" s="242"/>
      <c r="D451" s="243" t="s">
        <v>190</v>
      </c>
      <c r="E451" s="244" t="s">
        <v>1</v>
      </c>
      <c r="F451" s="245" t="s">
        <v>628</v>
      </c>
      <c r="G451" s="242"/>
      <c r="H451" s="244" t="s">
        <v>1</v>
      </c>
      <c r="I451" s="246"/>
      <c r="J451" s="242"/>
      <c r="K451" s="242"/>
      <c r="L451" s="247"/>
      <c r="M451" s="248"/>
      <c r="N451" s="249"/>
      <c r="O451" s="249"/>
      <c r="P451" s="249"/>
      <c r="Q451" s="249"/>
      <c r="R451" s="249"/>
      <c r="S451" s="249"/>
      <c r="T451" s="250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1" t="s">
        <v>190</v>
      </c>
      <c r="AU451" s="251" t="s">
        <v>84</v>
      </c>
      <c r="AV451" s="13" t="s">
        <v>82</v>
      </c>
      <c r="AW451" s="13" t="s">
        <v>31</v>
      </c>
      <c r="AX451" s="13" t="s">
        <v>75</v>
      </c>
      <c r="AY451" s="251" t="s">
        <v>181</v>
      </c>
    </row>
    <row r="452" s="13" customFormat="1">
      <c r="A452" s="13"/>
      <c r="B452" s="241"/>
      <c r="C452" s="242"/>
      <c r="D452" s="243" t="s">
        <v>190</v>
      </c>
      <c r="E452" s="244" t="s">
        <v>1</v>
      </c>
      <c r="F452" s="245" t="s">
        <v>629</v>
      </c>
      <c r="G452" s="242"/>
      <c r="H452" s="244" t="s">
        <v>1</v>
      </c>
      <c r="I452" s="246"/>
      <c r="J452" s="242"/>
      <c r="K452" s="242"/>
      <c r="L452" s="247"/>
      <c r="M452" s="248"/>
      <c r="N452" s="249"/>
      <c r="O452" s="249"/>
      <c r="P452" s="249"/>
      <c r="Q452" s="249"/>
      <c r="R452" s="249"/>
      <c r="S452" s="249"/>
      <c r="T452" s="250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1" t="s">
        <v>190</v>
      </c>
      <c r="AU452" s="251" t="s">
        <v>84</v>
      </c>
      <c r="AV452" s="13" t="s">
        <v>82</v>
      </c>
      <c r="AW452" s="13" t="s">
        <v>31</v>
      </c>
      <c r="AX452" s="13" t="s">
        <v>75</v>
      </c>
      <c r="AY452" s="251" t="s">
        <v>181</v>
      </c>
    </row>
    <row r="453" s="14" customFormat="1">
      <c r="A453" s="14"/>
      <c r="B453" s="252"/>
      <c r="C453" s="253"/>
      <c r="D453" s="243" t="s">
        <v>190</v>
      </c>
      <c r="E453" s="254" t="s">
        <v>1</v>
      </c>
      <c r="F453" s="255" t="s">
        <v>630</v>
      </c>
      <c r="G453" s="253"/>
      <c r="H453" s="256">
        <v>0.070000000000000007</v>
      </c>
      <c r="I453" s="257"/>
      <c r="J453" s="253"/>
      <c r="K453" s="253"/>
      <c r="L453" s="258"/>
      <c r="M453" s="259"/>
      <c r="N453" s="260"/>
      <c r="O453" s="260"/>
      <c r="P453" s="260"/>
      <c r="Q453" s="260"/>
      <c r="R453" s="260"/>
      <c r="S453" s="260"/>
      <c r="T453" s="261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2" t="s">
        <v>190</v>
      </c>
      <c r="AU453" s="262" t="s">
        <v>84</v>
      </c>
      <c r="AV453" s="14" t="s">
        <v>84</v>
      </c>
      <c r="AW453" s="14" t="s">
        <v>31</v>
      </c>
      <c r="AX453" s="14" t="s">
        <v>82</v>
      </c>
      <c r="AY453" s="262" t="s">
        <v>181</v>
      </c>
    </row>
    <row r="454" s="2" customFormat="1" ht="24.15" customHeight="1">
      <c r="A454" s="39"/>
      <c r="B454" s="40"/>
      <c r="C454" s="228" t="s">
        <v>631</v>
      </c>
      <c r="D454" s="228" t="s">
        <v>184</v>
      </c>
      <c r="E454" s="229" t="s">
        <v>632</v>
      </c>
      <c r="F454" s="230" t="s">
        <v>633</v>
      </c>
      <c r="G454" s="231" t="s">
        <v>197</v>
      </c>
      <c r="H454" s="232">
        <v>4</v>
      </c>
      <c r="I454" s="233"/>
      <c r="J454" s="232">
        <f>ROUND(I454*H454,2)</f>
        <v>0</v>
      </c>
      <c r="K454" s="234"/>
      <c r="L454" s="45"/>
      <c r="M454" s="235" t="s">
        <v>1</v>
      </c>
      <c r="N454" s="236" t="s">
        <v>40</v>
      </c>
      <c r="O454" s="92"/>
      <c r="P454" s="237">
        <f>O454*H454</f>
        <v>0</v>
      </c>
      <c r="Q454" s="237">
        <v>0.049840000000000002</v>
      </c>
      <c r="R454" s="237">
        <f>Q454*H454</f>
        <v>0.19936000000000001</v>
      </c>
      <c r="S454" s="237">
        <v>0</v>
      </c>
      <c r="T454" s="238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9" t="s">
        <v>188</v>
      </c>
      <c r="AT454" s="239" t="s">
        <v>184</v>
      </c>
      <c r="AU454" s="239" t="s">
        <v>84</v>
      </c>
      <c r="AY454" s="18" t="s">
        <v>181</v>
      </c>
      <c r="BE454" s="240">
        <f>IF(N454="základní",J454,0)</f>
        <v>0</v>
      </c>
      <c r="BF454" s="240">
        <f>IF(N454="snížená",J454,0)</f>
        <v>0</v>
      </c>
      <c r="BG454" s="240">
        <f>IF(N454="zákl. přenesená",J454,0)</f>
        <v>0</v>
      </c>
      <c r="BH454" s="240">
        <f>IF(N454="sníž. přenesená",J454,0)</f>
        <v>0</v>
      </c>
      <c r="BI454" s="240">
        <f>IF(N454="nulová",J454,0)</f>
        <v>0</v>
      </c>
      <c r="BJ454" s="18" t="s">
        <v>82</v>
      </c>
      <c r="BK454" s="240">
        <f>ROUND(I454*H454,2)</f>
        <v>0</v>
      </c>
      <c r="BL454" s="18" t="s">
        <v>188</v>
      </c>
      <c r="BM454" s="239" t="s">
        <v>634</v>
      </c>
    </row>
    <row r="455" s="13" customFormat="1">
      <c r="A455" s="13"/>
      <c r="B455" s="241"/>
      <c r="C455" s="242"/>
      <c r="D455" s="243" t="s">
        <v>190</v>
      </c>
      <c r="E455" s="244" t="s">
        <v>1</v>
      </c>
      <c r="F455" s="245" t="s">
        <v>635</v>
      </c>
      <c r="G455" s="242"/>
      <c r="H455" s="244" t="s">
        <v>1</v>
      </c>
      <c r="I455" s="246"/>
      <c r="J455" s="242"/>
      <c r="K455" s="242"/>
      <c r="L455" s="247"/>
      <c r="M455" s="248"/>
      <c r="N455" s="249"/>
      <c r="O455" s="249"/>
      <c r="P455" s="249"/>
      <c r="Q455" s="249"/>
      <c r="R455" s="249"/>
      <c r="S455" s="249"/>
      <c r="T455" s="250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1" t="s">
        <v>190</v>
      </c>
      <c r="AU455" s="251" t="s">
        <v>84</v>
      </c>
      <c r="AV455" s="13" t="s">
        <v>82</v>
      </c>
      <c r="AW455" s="13" t="s">
        <v>31</v>
      </c>
      <c r="AX455" s="13" t="s">
        <v>75</v>
      </c>
      <c r="AY455" s="251" t="s">
        <v>181</v>
      </c>
    </row>
    <row r="456" s="13" customFormat="1">
      <c r="A456" s="13"/>
      <c r="B456" s="241"/>
      <c r="C456" s="242"/>
      <c r="D456" s="243" t="s">
        <v>190</v>
      </c>
      <c r="E456" s="244" t="s">
        <v>1</v>
      </c>
      <c r="F456" s="245" t="s">
        <v>636</v>
      </c>
      <c r="G456" s="242"/>
      <c r="H456" s="244" t="s">
        <v>1</v>
      </c>
      <c r="I456" s="246"/>
      <c r="J456" s="242"/>
      <c r="K456" s="242"/>
      <c r="L456" s="247"/>
      <c r="M456" s="248"/>
      <c r="N456" s="249"/>
      <c r="O456" s="249"/>
      <c r="P456" s="249"/>
      <c r="Q456" s="249"/>
      <c r="R456" s="249"/>
      <c r="S456" s="249"/>
      <c r="T456" s="250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1" t="s">
        <v>190</v>
      </c>
      <c r="AU456" s="251" t="s">
        <v>84</v>
      </c>
      <c r="AV456" s="13" t="s">
        <v>82</v>
      </c>
      <c r="AW456" s="13" t="s">
        <v>31</v>
      </c>
      <c r="AX456" s="13" t="s">
        <v>75</v>
      </c>
      <c r="AY456" s="251" t="s">
        <v>181</v>
      </c>
    </row>
    <row r="457" s="14" customFormat="1">
      <c r="A457" s="14"/>
      <c r="B457" s="252"/>
      <c r="C457" s="253"/>
      <c r="D457" s="243" t="s">
        <v>190</v>
      </c>
      <c r="E457" s="254" t="s">
        <v>1</v>
      </c>
      <c r="F457" s="255" t="s">
        <v>637</v>
      </c>
      <c r="G457" s="253"/>
      <c r="H457" s="256">
        <v>4</v>
      </c>
      <c r="I457" s="257"/>
      <c r="J457" s="253"/>
      <c r="K457" s="253"/>
      <c r="L457" s="258"/>
      <c r="M457" s="259"/>
      <c r="N457" s="260"/>
      <c r="O457" s="260"/>
      <c r="P457" s="260"/>
      <c r="Q457" s="260"/>
      <c r="R457" s="260"/>
      <c r="S457" s="260"/>
      <c r="T457" s="261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2" t="s">
        <v>190</v>
      </c>
      <c r="AU457" s="262" t="s">
        <v>84</v>
      </c>
      <c r="AV457" s="14" t="s">
        <v>84</v>
      </c>
      <c r="AW457" s="14" t="s">
        <v>31</v>
      </c>
      <c r="AX457" s="14" t="s">
        <v>82</v>
      </c>
      <c r="AY457" s="262" t="s">
        <v>181</v>
      </c>
    </row>
    <row r="458" s="2" customFormat="1" ht="16.5" customHeight="1">
      <c r="A458" s="39"/>
      <c r="B458" s="40"/>
      <c r="C458" s="228" t="s">
        <v>638</v>
      </c>
      <c r="D458" s="228" t="s">
        <v>184</v>
      </c>
      <c r="E458" s="229" t="s">
        <v>639</v>
      </c>
      <c r="F458" s="230" t="s">
        <v>640</v>
      </c>
      <c r="G458" s="231" t="s">
        <v>197</v>
      </c>
      <c r="H458" s="232">
        <v>35</v>
      </c>
      <c r="I458" s="233"/>
      <c r="J458" s="232">
        <f>ROUND(I458*H458,2)</f>
        <v>0</v>
      </c>
      <c r="K458" s="234"/>
      <c r="L458" s="45"/>
      <c r="M458" s="235" t="s">
        <v>1</v>
      </c>
      <c r="N458" s="236" t="s">
        <v>40</v>
      </c>
      <c r="O458" s="92"/>
      <c r="P458" s="237">
        <f>O458*H458</f>
        <v>0</v>
      </c>
      <c r="Q458" s="237">
        <v>0.022339999999999999</v>
      </c>
      <c r="R458" s="237">
        <f>Q458*H458</f>
        <v>0.78189999999999993</v>
      </c>
      <c r="S458" s="237">
        <v>0</v>
      </c>
      <c r="T458" s="238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9" t="s">
        <v>188</v>
      </c>
      <c r="AT458" s="239" t="s">
        <v>184</v>
      </c>
      <c r="AU458" s="239" t="s">
        <v>84</v>
      </c>
      <c r="AY458" s="18" t="s">
        <v>181</v>
      </c>
      <c r="BE458" s="240">
        <f>IF(N458="základní",J458,0)</f>
        <v>0</v>
      </c>
      <c r="BF458" s="240">
        <f>IF(N458="snížená",J458,0)</f>
        <v>0</v>
      </c>
      <c r="BG458" s="240">
        <f>IF(N458="zákl. přenesená",J458,0)</f>
        <v>0</v>
      </c>
      <c r="BH458" s="240">
        <f>IF(N458="sníž. přenesená",J458,0)</f>
        <v>0</v>
      </c>
      <c r="BI458" s="240">
        <f>IF(N458="nulová",J458,0)</f>
        <v>0</v>
      </c>
      <c r="BJ458" s="18" t="s">
        <v>82</v>
      </c>
      <c r="BK458" s="240">
        <f>ROUND(I458*H458,2)</f>
        <v>0</v>
      </c>
      <c r="BL458" s="18" t="s">
        <v>188</v>
      </c>
      <c r="BM458" s="239" t="s">
        <v>641</v>
      </c>
    </row>
    <row r="459" s="13" customFormat="1">
      <c r="A459" s="13"/>
      <c r="B459" s="241"/>
      <c r="C459" s="242"/>
      <c r="D459" s="243" t="s">
        <v>190</v>
      </c>
      <c r="E459" s="244" t="s">
        <v>1</v>
      </c>
      <c r="F459" s="245" t="s">
        <v>642</v>
      </c>
      <c r="G459" s="242"/>
      <c r="H459" s="244" t="s">
        <v>1</v>
      </c>
      <c r="I459" s="246"/>
      <c r="J459" s="242"/>
      <c r="K459" s="242"/>
      <c r="L459" s="247"/>
      <c r="M459" s="248"/>
      <c r="N459" s="249"/>
      <c r="O459" s="249"/>
      <c r="P459" s="249"/>
      <c r="Q459" s="249"/>
      <c r="R459" s="249"/>
      <c r="S459" s="249"/>
      <c r="T459" s="250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1" t="s">
        <v>190</v>
      </c>
      <c r="AU459" s="251" t="s">
        <v>84</v>
      </c>
      <c r="AV459" s="13" t="s">
        <v>82</v>
      </c>
      <c r="AW459" s="13" t="s">
        <v>31</v>
      </c>
      <c r="AX459" s="13" t="s">
        <v>75</v>
      </c>
      <c r="AY459" s="251" t="s">
        <v>181</v>
      </c>
    </row>
    <row r="460" s="13" customFormat="1">
      <c r="A460" s="13"/>
      <c r="B460" s="241"/>
      <c r="C460" s="242"/>
      <c r="D460" s="243" t="s">
        <v>190</v>
      </c>
      <c r="E460" s="244" t="s">
        <v>1</v>
      </c>
      <c r="F460" s="245" t="s">
        <v>191</v>
      </c>
      <c r="G460" s="242"/>
      <c r="H460" s="244" t="s">
        <v>1</v>
      </c>
      <c r="I460" s="246"/>
      <c r="J460" s="242"/>
      <c r="K460" s="242"/>
      <c r="L460" s="247"/>
      <c r="M460" s="248"/>
      <c r="N460" s="249"/>
      <c r="O460" s="249"/>
      <c r="P460" s="249"/>
      <c r="Q460" s="249"/>
      <c r="R460" s="249"/>
      <c r="S460" s="249"/>
      <c r="T460" s="250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1" t="s">
        <v>190</v>
      </c>
      <c r="AU460" s="251" t="s">
        <v>84</v>
      </c>
      <c r="AV460" s="13" t="s">
        <v>82</v>
      </c>
      <c r="AW460" s="13" t="s">
        <v>31</v>
      </c>
      <c r="AX460" s="13" t="s">
        <v>75</v>
      </c>
      <c r="AY460" s="251" t="s">
        <v>181</v>
      </c>
    </row>
    <row r="461" s="14" customFormat="1">
      <c r="A461" s="14"/>
      <c r="B461" s="252"/>
      <c r="C461" s="253"/>
      <c r="D461" s="243" t="s">
        <v>190</v>
      </c>
      <c r="E461" s="254" t="s">
        <v>1</v>
      </c>
      <c r="F461" s="255" t="s">
        <v>643</v>
      </c>
      <c r="G461" s="253"/>
      <c r="H461" s="256">
        <v>35</v>
      </c>
      <c r="I461" s="257"/>
      <c r="J461" s="253"/>
      <c r="K461" s="253"/>
      <c r="L461" s="258"/>
      <c r="M461" s="259"/>
      <c r="N461" s="260"/>
      <c r="O461" s="260"/>
      <c r="P461" s="260"/>
      <c r="Q461" s="260"/>
      <c r="R461" s="260"/>
      <c r="S461" s="260"/>
      <c r="T461" s="261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2" t="s">
        <v>190</v>
      </c>
      <c r="AU461" s="262" t="s">
        <v>84</v>
      </c>
      <c r="AV461" s="14" t="s">
        <v>84</v>
      </c>
      <c r="AW461" s="14" t="s">
        <v>31</v>
      </c>
      <c r="AX461" s="14" t="s">
        <v>82</v>
      </c>
      <c r="AY461" s="262" t="s">
        <v>181</v>
      </c>
    </row>
    <row r="462" s="2" customFormat="1" ht="16.5" customHeight="1">
      <c r="A462" s="39"/>
      <c r="B462" s="40"/>
      <c r="C462" s="228" t="s">
        <v>644</v>
      </c>
      <c r="D462" s="228" t="s">
        <v>184</v>
      </c>
      <c r="E462" s="229" t="s">
        <v>645</v>
      </c>
      <c r="F462" s="230" t="s">
        <v>646</v>
      </c>
      <c r="G462" s="231" t="s">
        <v>197</v>
      </c>
      <c r="H462" s="232">
        <v>106</v>
      </c>
      <c r="I462" s="233"/>
      <c r="J462" s="232">
        <f>ROUND(I462*H462,2)</f>
        <v>0</v>
      </c>
      <c r="K462" s="234"/>
      <c r="L462" s="45"/>
      <c r="M462" s="235" t="s">
        <v>1</v>
      </c>
      <c r="N462" s="236" t="s">
        <v>40</v>
      </c>
      <c r="O462" s="92"/>
      <c r="P462" s="237">
        <f>O462*H462</f>
        <v>0</v>
      </c>
      <c r="Q462" s="237">
        <v>0.022339999999999999</v>
      </c>
      <c r="R462" s="237">
        <f>Q462*H462</f>
        <v>2.3680399999999997</v>
      </c>
      <c r="S462" s="237">
        <v>0</v>
      </c>
      <c r="T462" s="238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9" t="s">
        <v>188</v>
      </c>
      <c r="AT462" s="239" t="s">
        <v>184</v>
      </c>
      <c r="AU462" s="239" t="s">
        <v>84</v>
      </c>
      <c r="AY462" s="18" t="s">
        <v>181</v>
      </c>
      <c r="BE462" s="240">
        <f>IF(N462="základní",J462,0)</f>
        <v>0</v>
      </c>
      <c r="BF462" s="240">
        <f>IF(N462="snížená",J462,0)</f>
        <v>0</v>
      </c>
      <c r="BG462" s="240">
        <f>IF(N462="zákl. přenesená",J462,0)</f>
        <v>0</v>
      </c>
      <c r="BH462" s="240">
        <f>IF(N462="sníž. přenesená",J462,0)</f>
        <v>0</v>
      </c>
      <c r="BI462" s="240">
        <f>IF(N462="nulová",J462,0)</f>
        <v>0</v>
      </c>
      <c r="BJ462" s="18" t="s">
        <v>82</v>
      </c>
      <c r="BK462" s="240">
        <f>ROUND(I462*H462,2)</f>
        <v>0</v>
      </c>
      <c r="BL462" s="18" t="s">
        <v>188</v>
      </c>
      <c r="BM462" s="239" t="s">
        <v>647</v>
      </c>
    </row>
    <row r="463" s="13" customFormat="1">
      <c r="A463" s="13"/>
      <c r="B463" s="241"/>
      <c r="C463" s="242"/>
      <c r="D463" s="243" t="s">
        <v>190</v>
      </c>
      <c r="E463" s="244" t="s">
        <v>1</v>
      </c>
      <c r="F463" s="245" t="s">
        <v>191</v>
      </c>
      <c r="G463" s="242"/>
      <c r="H463" s="244" t="s">
        <v>1</v>
      </c>
      <c r="I463" s="246"/>
      <c r="J463" s="242"/>
      <c r="K463" s="242"/>
      <c r="L463" s="247"/>
      <c r="M463" s="248"/>
      <c r="N463" s="249"/>
      <c r="O463" s="249"/>
      <c r="P463" s="249"/>
      <c r="Q463" s="249"/>
      <c r="R463" s="249"/>
      <c r="S463" s="249"/>
      <c r="T463" s="250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1" t="s">
        <v>190</v>
      </c>
      <c r="AU463" s="251" t="s">
        <v>84</v>
      </c>
      <c r="AV463" s="13" t="s">
        <v>82</v>
      </c>
      <c r="AW463" s="13" t="s">
        <v>31</v>
      </c>
      <c r="AX463" s="13" t="s">
        <v>75</v>
      </c>
      <c r="AY463" s="251" t="s">
        <v>181</v>
      </c>
    </row>
    <row r="464" s="13" customFormat="1">
      <c r="A464" s="13"/>
      <c r="B464" s="241"/>
      <c r="C464" s="242"/>
      <c r="D464" s="243" t="s">
        <v>190</v>
      </c>
      <c r="E464" s="244" t="s">
        <v>1</v>
      </c>
      <c r="F464" s="245" t="s">
        <v>648</v>
      </c>
      <c r="G464" s="242"/>
      <c r="H464" s="244" t="s">
        <v>1</v>
      </c>
      <c r="I464" s="246"/>
      <c r="J464" s="242"/>
      <c r="K464" s="242"/>
      <c r="L464" s="247"/>
      <c r="M464" s="248"/>
      <c r="N464" s="249"/>
      <c r="O464" s="249"/>
      <c r="P464" s="249"/>
      <c r="Q464" s="249"/>
      <c r="R464" s="249"/>
      <c r="S464" s="249"/>
      <c r="T464" s="250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1" t="s">
        <v>190</v>
      </c>
      <c r="AU464" s="251" t="s">
        <v>84</v>
      </c>
      <c r="AV464" s="13" t="s">
        <v>82</v>
      </c>
      <c r="AW464" s="13" t="s">
        <v>31</v>
      </c>
      <c r="AX464" s="13" t="s">
        <v>75</v>
      </c>
      <c r="AY464" s="251" t="s">
        <v>181</v>
      </c>
    </row>
    <row r="465" s="14" customFormat="1">
      <c r="A465" s="14"/>
      <c r="B465" s="252"/>
      <c r="C465" s="253"/>
      <c r="D465" s="243" t="s">
        <v>190</v>
      </c>
      <c r="E465" s="254" t="s">
        <v>1</v>
      </c>
      <c r="F465" s="255" t="s">
        <v>450</v>
      </c>
      <c r="G465" s="253"/>
      <c r="H465" s="256">
        <v>40</v>
      </c>
      <c r="I465" s="257"/>
      <c r="J465" s="253"/>
      <c r="K465" s="253"/>
      <c r="L465" s="258"/>
      <c r="M465" s="259"/>
      <c r="N465" s="260"/>
      <c r="O465" s="260"/>
      <c r="P465" s="260"/>
      <c r="Q465" s="260"/>
      <c r="R465" s="260"/>
      <c r="S465" s="260"/>
      <c r="T465" s="261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2" t="s">
        <v>190</v>
      </c>
      <c r="AU465" s="262" t="s">
        <v>84</v>
      </c>
      <c r="AV465" s="14" t="s">
        <v>84</v>
      </c>
      <c r="AW465" s="14" t="s">
        <v>31</v>
      </c>
      <c r="AX465" s="14" t="s">
        <v>75</v>
      </c>
      <c r="AY465" s="262" t="s">
        <v>181</v>
      </c>
    </row>
    <row r="466" s="13" customFormat="1">
      <c r="A466" s="13"/>
      <c r="B466" s="241"/>
      <c r="C466" s="242"/>
      <c r="D466" s="243" t="s">
        <v>190</v>
      </c>
      <c r="E466" s="244" t="s">
        <v>1</v>
      </c>
      <c r="F466" s="245" t="s">
        <v>649</v>
      </c>
      <c r="G466" s="242"/>
      <c r="H466" s="244" t="s">
        <v>1</v>
      </c>
      <c r="I466" s="246"/>
      <c r="J466" s="242"/>
      <c r="K466" s="242"/>
      <c r="L466" s="247"/>
      <c r="M466" s="248"/>
      <c r="N466" s="249"/>
      <c r="O466" s="249"/>
      <c r="P466" s="249"/>
      <c r="Q466" s="249"/>
      <c r="R466" s="249"/>
      <c r="S466" s="249"/>
      <c r="T466" s="250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1" t="s">
        <v>190</v>
      </c>
      <c r="AU466" s="251" t="s">
        <v>84</v>
      </c>
      <c r="AV466" s="13" t="s">
        <v>82</v>
      </c>
      <c r="AW466" s="13" t="s">
        <v>31</v>
      </c>
      <c r="AX466" s="13" t="s">
        <v>75</v>
      </c>
      <c r="AY466" s="251" t="s">
        <v>181</v>
      </c>
    </row>
    <row r="467" s="14" customFormat="1">
      <c r="A467" s="14"/>
      <c r="B467" s="252"/>
      <c r="C467" s="253"/>
      <c r="D467" s="243" t="s">
        <v>190</v>
      </c>
      <c r="E467" s="254" t="s">
        <v>1</v>
      </c>
      <c r="F467" s="255" t="s">
        <v>650</v>
      </c>
      <c r="G467" s="253"/>
      <c r="H467" s="256">
        <v>29</v>
      </c>
      <c r="I467" s="257"/>
      <c r="J467" s="253"/>
      <c r="K467" s="253"/>
      <c r="L467" s="258"/>
      <c r="M467" s="259"/>
      <c r="N467" s="260"/>
      <c r="O467" s="260"/>
      <c r="P467" s="260"/>
      <c r="Q467" s="260"/>
      <c r="R467" s="260"/>
      <c r="S467" s="260"/>
      <c r="T467" s="261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2" t="s">
        <v>190</v>
      </c>
      <c r="AU467" s="262" t="s">
        <v>84</v>
      </c>
      <c r="AV467" s="14" t="s">
        <v>84</v>
      </c>
      <c r="AW467" s="14" t="s">
        <v>31</v>
      </c>
      <c r="AX467" s="14" t="s">
        <v>75</v>
      </c>
      <c r="AY467" s="262" t="s">
        <v>181</v>
      </c>
    </row>
    <row r="468" s="13" customFormat="1">
      <c r="A468" s="13"/>
      <c r="B468" s="241"/>
      <c r="C468" s="242"/>
      <c r="D468" s="243" t="s">
        <v>190</v>
      </c>
      <c r="E468" s="244" t="s">
        <v>1</v>
      </c>
      <c r="F468" s="245" t="s">
        <v>651</v>
      </c>
      <c r="G468" s="242"/>
      <c r="H468" s="244" t="s">
        <v>1</v>
      </c>
      <c r="I468" s="246"/>
      <c r="J468" s="242"/>
      <c r="K468" s="242"/>
      <c r="L468" s="247"/>
      <c r="M468" s="248"/>
      <c r="N468" s="249"/>
      <c r="O468" s="249"/>
      <c r="P468" s="249"/>
      <c r="Q468" s="249"/>
      <c r="R468" s="249"/>
      <c r="S468" s="249"/>
      <c r="T468" s="250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1" t="s">
        <v>190</v>
      </c>
      <c r="AU468" s="251" t="s">
        <v>84</v>
      </c>
      <c r="AV468" s="13" t="s">
        <v>82</v>
      </c>
      <c r="AW468" s="13" t="s">
        <v>31</v>
      </c>
      <c r="AX468" s="13" t="s">
        <v>75</v>
      </c>
      <c r="AY468" s="251" t="s">
        <v>181</v>
      </c>
    </row>
    <row r="469" s="14" customFormat="1">
      <c r="A469" s="14"/>
      <c r="B469" s="252"/>
      <c r="C469" s="253"/>
      <c r="D469" s="243" t="s">
        <v>190</v>
      </c>
      <c r="E469" s="254" t="s">
        <v>1</v>
      </c>
      <c r="F469" s="255" t="s">
        <v>379</v>
      </c>
      <c r="G469" s="253"/>
      <c r="H469" s="256">
        <v>32</v>
      </c>
      <c r="I469" s="257"/>
      <c r="J469" s="253"/>
      <c r="K469" s="253"/>
      <c r="L469" s="258"/>
      <c r="M469" s="259"/>
      <c r="N469" s="260"/>
      <c r="O469" s="260"/>
      <c r="P469" s="260"/>
      <c r="Q469" s="260"/>
      <c r="R469" s="260"/>
      <c r="S469" s="260"/>
      <c r="T469" s="261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2" t="s">
        <v>190</v>
      </c>
      <c r="AU469" s="262" t="s">
        <v>84</v>
      </c>
      <c r="AV469" s="14" t="s">
        <v>84</v>
      </c>
      <c r="AW469" s="14" t="s">
        <v>31</v>
      </c>
      <c r="AX469" s="14" t="s">
        <v>75</v>
      </c>
      <c r="AY469" s="262" t="s">
        <v>181</v>
      </c>
    </row>
    <row r="470" s="14" customFormat="1">
      <c r="A470" s="14"/>
      <c r="B470" s="252"/>
      <c r="C470" s="253"/>
      <c r="D470" s="243" t="s">
        <v>190</v>
      </c>
      <c r="E470" s="254" t="s">
        <v>1</v>
      </c>
      <c r="F470" s="255" t="s">
        <v>213</v>
      </c>
      <c r="G470" s="253"/>
      <c r="H470" s="256">
        <v>5</v>
      </c>
      <c r="I470" s="257"/>
      <c r="J470" s="253"/>
      <c r="K470" s="253"/>
      <c r="L470" s="258"/>
      <c r="M470" s="259"/>
      <c r="N470" s="260"/>
      <c r="O470" s="260"/>
      <c r="P470" s="260"/>
      <c r="Q470" s="260"/>
      <c r="R470" s="260"/>
      <c r="S470" s="260"/>
      <c r="T470" s="261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2" t="s">
        <v>190</v>
      </c>
      <c r="AU470" s="262" t="s">
        <v>84</v>
      </c>
      <c r="AV470" s="14" t="s">
        <v>84</v>
      </c>
      <c r="AW470" s="14" t="s">
        <v>31</v>
      </c>
      <c r="AX470" s="14" t="s">
        <v>75</v>
      </c>
      <c r="AY470" s="262" t="s">
        <v>181</v>
      </c>
    </row>
    <row r="471" s="15" customFormat="1">
      <c r="A471" s="15"/>
      <c r="B471" s="267"/>
      <c r="C471" s="268"/>
      <c r="D471" s="243" t="s">
        <v>190</v>
      </c>
      <c r="E471" s="269" t="s">
        <v>1</v>
      </c>
      <c r="F471" s="270" t="s">
        <v>208</v>
      </c>
      <c r="G471" s="268"/>
      <c r="H471" s="271">
        <v>106</v>
      </c>
      <c r="I471" s="272"/>
      <c r="J471" s="268"/>
      <c r="K471" s="268"/>
      <c r="L471" s="273"/>
      <c r="M471" s="274"/>
      <c r="N471" s="275"/>
      <c r="O471" s="275"/>
      <c r="P471" s="275"/>
      <c r="Q471" s="275"/>
      <c r="R471" s="275"/>
      <c r="S471" s="275"/>
      <c r="T471" s="276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77" t="s">
        <v>190</v>
      </c>
      <c r="AU471" s="277" t="s">
        <v>84</v>
      </c>
      <c r="AV471" s="15" t="s">
        <v>188</v>
      </c>
      <c r="AW471" s="15" t="s">
        <v>31</v>
      </c>
      <c r="AX471" s="15" t="s">
        <v>82</v>
      </c>
      <c r="AY471" s="277" t="s">
        <v>181</v>
      </c>
    </row>
    <row r="472" s="2" customFormat="1" ht="16.5" customHeight="1">
      <c r="A472" s="39"/>
      <c r="B472" s="40"/>
      <c r="C472" s="228" t="s">
        <v>652</v>
      </c>
      <c r="D472" s="228" t="s">
        <v>184</v>
      </c>
      <c r="E472" s="229" t="s">
        <v>653</v>
      </c>
      <c r="F472" s="230" t="s">
        <v>654</v>
      </c>
      <c r="G472" s="231" t="s">
        <v>197</v>
      </c>
      <c r="H472" s="232">
        <v>5</v>
      </c>
      <c r="I472" s="233"/>
      <c r="J472" s="232">
        <f>ROUND(I472*H472,2)</f>
        <v>0</v>
      </c>
      <c r="K472" s="234"/>
      <c r="L472" s="45"/>
      <c r="M472" s="235" t="s">
        <v>1</v>
      </c>
      <c r="N472" s="236" t="s">
        <v>40</v>
      </c>
      <c r="O472" s="92"/>
      <c r="P472" s="237">
        <f>O472*H472</f>
        <v>0</v>
      </c>
      <c r="Q472" s="237">
        <v>0.00056999999999999998</v>
      </c>
      <c r="R472" s="237">
        <f>Q472*H472</f>
        <v>0.0028500000000000001</v>
      </c>
      <c r="S472" s="237">
        <v>0</v>
      </c>
      <c r="T472" s="238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9" t="s">
        <v>188</v>
      </c>
      <c r="AT472" s="239" t="s">
        <v>184</v>
      </c>
      <c r="AU472" s="239" t="s">
        <v>84</v>
      </c>
      <c r="AY472" s="18" t="s">
        <v>181</v>
      </c>
      <c r="BE472" s="240">
        <f>IF(N472="základní",J472,0)</f>
        <v>0</v>
      </c>
      <c r="BF472" s="240">
        <f>IF(N472="snížená",J472,0)</f>
        <v>0</v>
      </c>
      <c r="BG472" s="240">
        <f>IF(N472="zákl. přenesená",J472,0)</f>
        <v>0</v>
      </c>
      <c r="BH472" s="240">
        <f>IF(N472="sníž. přenesená",J472,0)</f>
        <v>0</v>
      </c>
      <c r="BI472" s="240">
        <f>IF(N472="nulová",J472,0)</f>
        <v>0</v>
      </c>
      <c r="BJ472" s="18" t="s">
        <v>82</v>
      </c>
      <c r="BK472" s="240">
        <f>ROUND(I472*H472,2)</f>
        <v>0</v>
      </c>
      <c r="BL472" s="18" t="s">
        <v>188</v>
      </c>
      <c r="BM472" s="239" t="s">
        <v>655</v>
      </c>
    </row>
    <row r="473" s="13" customFormat="1">
      <c r="A473" s="13"/>
      <c r="B473" s="241"/>
      <c r="C473" s="242"/>
      <c r="D473" s="243" t="s">
        <v>190</v>
      </c>
      <c r="E473" s="244" t="s">
        <v>1</v>
      </c>
      <c r="F473" s="245" t="s">
        <v>656</v>
      </c>
      <c r="G473" s="242"/>
      <c r="H473" s="244" t="s">
        <v>1</v>
      </c>
      <c r="I473" s="246"/>
      <c r="J473" s="242"/>
      <c r="K473" s="242"/>
      <c r="L473" s="247"/>
      <c r="M473" s="248"/>
      <c r="N473" s="249"/>
      <c r="O473" s="249"/>
      <c r="P473" s="249"/>
      <c r="Q473" s="249"/>
      <c r="R473" s="249"/>
      <c r="S473" s="249"/>
      <c r="T473" s="250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1" t="s">
        <v>190</v>
      </c>
      <c r="AU473" s="251" t="s">
        <v>84</v>
      </c>
      <c r="AV473" s="13" t="s">
        <v>82</v>
      </c>
      <c r="AW473" s="13" t="s">
        <v>31</v>
      </c>
      <c r="AX473" s="13" t="s">
        <v>75</v>
      </c>
      <c r="AY473" s="251" t="s">
        <v>181</v>
      </c>
    </row>
    <row r="474" s="14" customFormat="1">
      <c r="A474" s="14"/>
      <c r="B474" s="252"/>
      <c r="C474" s="253"/>
      <c r="D474" s="243" t="s">
        <v>190</v>
      </c>
      <c r="E474" s="254" t="s">
        <v>1</v>
      </c>
      <c r="F474" s="255" t="s">
        <v>213</v>
      </c>
      <c r="G474" s="253"/>
      <c r="H474" s="256">
        <v>5</v>
      </c>
      <c r="I474" s="257"/>
      <c r="J474" s="253"/>
      <c r="K474" s="253"/>
      <c r="L474" s="258"/>
      <c r="M474" s="259"/>
      <c r="N474" s="260"/>
      <c r="O474" s="260"/>
      <c r="P474" s="260"/>
      <c r="Q474" s="260"/>
      <c r="R474" s="260"/>
      <c r="S474" s="260"/>
      <c r="T474" s="261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2" t="s">
        <v>190</v>
      </c>
      <c r="AU474" s="262" t="s">
        <v>84</v>
      </c>
      <c r="AV474" s="14" t="s">
        <v>84</v>
      </c>
      <c r="AW474" s="14" t="s">
        <v>31</v>
      </c>
      <c r="AX474" s="14" t="s">
        <v>82</v>
      </c>
      <c r="AY474" s="262" t="s">
        <v>181</v>
      </c>
    </row>
    <row r="475" s="2" customFormat="1" ht="21.75" customHeight="1">
      <c r="A475" s="39"/>
      <c r="B475" s="40"/>
      <c r="C475" s="228" t="s">
        <v>657</v>
      </c>
      <c r="D475" s="228" t="s">
        <v>184</v>
      </c>
      <c r="E475" s="229" t="s">
        <v>658</v>
      </c>
      <c r="F475" s="230" t="s">
        <v>659</v>
      </c>
      <c r="G475" s="231" t="s">
        <v>320</v>
      </c>
      <c r="H475" s="232">
        <v>11</v>
      </c>
      <c r="I475" s="233"/>
      <c r="J475" s="232">
        <f>ROUND(I475*H475,2)</f>
        <v>0</v>
      </c>
      <c r="K475" s="234"/>
      <c r="L475" s="45"/>
      <c r="M475" s="235" t="s">
        <v>1</v>
      </c>
      <c r="N475" s="236" t="s">
        <v>40</v>
      </c>
      <c r="O475" s="92"/>
      <c r="P475" s="237">
        <f>O475*H475</f>
        <v>0</v>
      </c>
      <c r="Q475" s="237">
        <v>0.12895000000000001</v>
      </c>
      <c r="R475" s="237">
        <f>Q475*H475</f>
        <v>1.41845</v>
      </c>
      <c r="S475" s="237">
        <v>0</v>
      </c>
      <c r="T475" s="238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9" t="s">
        <v>188</v>
      </c>
      <c r="AT475" s="239" t="s">
        <v>184</v>
      </c>
      <c r="AU475" s="239" t="s">
        <v>84</v>
      </c>
      <c r="AY475" s="18" t="s">
        <v>181</v>
      </c>
      <c r="BE475" s="240">
        <f>IF(N475="základní",J475,0)</f>
        <v>0</v>
      </c>
      <c r="BF475" s="240">
        <f>IF(N475="snížená",J475,0)</f>
        <v>0</v>
      </c>
      <c r="BG475" s="240">
        <f>IF(N475="zákl. přenesená",J475,0)</f>
        <v>0</v>
      </c>
      <c r="BH475" s="240">
        <f>IF(N475="sníž. přenesená",J475,0)</f>
        <v>0</v>
      </c>
      <c r="BI475" s="240">
        <f>IF(N475="nulová",J475,0)</f>
        <v>0</v>
      </c>
      <c r="BJ475" s="18" t="s">
        <v>82</v>
      </c>
      <c r="BK475" s="240">
        <f>ROUND(I475*H475,2)</f>
        <v>0</v>
      </c>
      <c r="BL475" s="18" t="s">
        <v>188</v>
      </c>
      <c r="BM475" s="239" t="s">
        <v>660</v>
      </c>
    </row>
    <row r="476" s="2" customFormat="1">
      <c r="A476" s="39"/>
      <c r="B476" s="40"/>
      <c r="C476" s="41"/>
      <c r="D476" s="243" t="s">
        <v>199</v>
      </c>
      <c r="E476" s="41"/>
      <c r="F476" s="263" t="s">
        <v>661</v>
      </c>
      <c r="G476" s="41"/>
      <c r="H476" s="41"/>
      <c r="I476" s="264"/>
      <c r="J476" s="41"/>
      <c r="K476" s="41"/>
      <c r="L476" s="45"/>
      <c r="M476" s="265"/>
      <c r="N476" s="266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199</v>
      </c>
      <c r="AU476" s="18" t="s">
        <v>84</v>
      </c>
    </row>
    <row r="477" s="13" customFormat="1">
      <c r="A477" s="13"/>
      <c r="B477" s="241"/>
      <c r="C477" s="242"/>
      <c r="D477" s="243" t="s">
        <v>190</v>
      </c>
      <c r="E477" s="244" t="s">
        <v>1</v>
      </c>
      <c r="F477" s="245" t="s">
        <v>662</v>
      </c>
      <c r="G477" s="242"/>
      <c r="H477" s="244" t="s">
        <v>1</v>
      </c>
      <c r="I477" s="246"/>
      <c r="J477" s="242"/>
      <c r="K477" s="242"/>
      <c r="L477" s="247"/>
      <c r="M477" s="248"/>
      <c r="N477" s="249"/>
      <c r="O477" s="249"/>
      <c r="P477" s="249"/>
      <c r="Q477" s="249"/>
      <c r="R477" s="249"/>
      <c r="S477" s="249"/>
      <c r="T477" s="250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1" t="s">
        <v>190</v>
      </c>
      <c r="AU477" s="251" t="s">
        <v>84</v>
      </c>
      <c r="AV477" s="13" t="s">
        <v>82</v>
      </c>
      <c r="AW477" s="13" t="s">
        <v>31</v>
      </c>
      <c r="AX477" s="13" t="s">
        <v>75</v>
      </c>
      <c r="AY477" s="251" t="s">
        <v>181</v>
      </c>
    </row>
    <row r="478" s="13" customFormat="1">
      <c r="A478" s="13"/>
      <c r="B478" s="241"/>
      <c r="C478" s="242"/>
      <c r="D478" s="243" t="s">
        <v>190</v>
      </c>
      <c r="E478" s="244" t="s">
        <v>1</v>
      </c>
      <c r="F478" s="245" t="s">
        <v>663</v>
      </c>
      <c r="G478" s="242"/>
      <c r="H478" s="244" t="s">
        <v>1</v>
      </c>
      <c r="I478" s="246"/>
      <c r="J478" s="242"/>
      <c r="K478" s="242"/>
      <c r="L478" s="247"/>
      <c r="M478" s="248"/>
      <c r="N478" s="249"/>
      <c r="O478" s="249"/>
      <c r="P478" s="249"/>
      <c r="Q478" s="249"/>
      <c r="R478" s="249"/>
      <c r="S478" s="249"/>
      <c r="T478" s="250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1" t="s">
        <v>190</v>
      </c>
      <c r="AU478" s="251" t="s">
        <v>84</v>
      </c>
      <c r="AV478" s="13" t="s">
        <v>82</v>
      </c>
      <c r="AW478" s="13" t="s">
        <v>31</v>
      </c>
      <c r="AX478" s="13" t="s">
        <v>75</v>
      </c>
      <c r="AY478" s="251" t="s">
        <v>181</v>
      </c>
    </row>
    <row r="479" s="13" customFormat="1">
      <c r="A479" s="13"/>
      <c r="B479" s="241"/>
      <c r="C479" s="242"/>
      <c r="D479" s="243" t="s">
        <v>190</v>
      </c>
      <c r="E479" s="244" t="s">
        <v>1</v>
      </c>
      <c r="F479" s="245" t="s">
        <v>664</v>
      </c>
      <c r="G479" s="242"/>
      <c r="H479" s="244" t="s">
        <v>1</v>
      </c>
      <c r="I479" s="246"/>
      <c r="J479" s="242"/>
      <c r="K479" s="242"/>
      <c r="L479" s="247"/>
      <c r="M479" s="248"/>
      <c r="N479" s="249"/>
      <c r="O479" s="249"/>
      <c r="P479" s="249"/>
      <c r="Q479" s="249"/>
      <c r="R479" s="249"/>
      <c r="S479" s="249"/>
      <c r="T479" s="250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1" t="s">
        <v>190</v>
      </c>
      <c r="AU479" s="251" t="s">
        <v>84</v>
      </c>
      <c r="AV479" s="13" t="s">
        <v>82</v>
      </c>
      <c r="AW479" s="13" t="s">
        <v>31</v>
      </c>
      <c r="AX479" s="13" t="s">
        <v>75</v>
      </c>
      <c r="AY479" s="251" t="s">
        <v>181</v>
      </c>
    </row>
    <row r="480" s="14" customFormat="1">
      <c r="A480" s="14"/>
      <c r="B480" s="252"/>
      <c r="C480" s="253"/>
      <c r="D480" s="243" t="s">
        <v>190</v>
      </c>
      <c r="E480" s="254" t="s">
        <v>1</v>
      </c>
      <c r="F480" s="255" t="s">
        <v>665</v>
      </c>
      <c r="G480" s="253"/>
      <c r="H480" s="256">
        <v>11</v>
      </c>
      <c r="I480" s="257"/>
      <c r="J480" s="253"/>
      <c r="K480" s="253"/>
      <c r="L480" s="258"/>
      <c r="M480" s="259"/>
      <c r="N480" s="260"/>
      <c r="O480" s="260"/>
      <c r="P480" s="260"/>
      <c r="Q480" s="260"/>
      <c r="R480" s="260"/>
      <c r="S480" s="260"/>
      <c r="T480" s="261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2" t="s">
        <v>190</v>
      </c>
      <c r="AU480" s="262" t="s">
        <v>84</v>
      </c>
      <c r="AV480" s="14" t="s">
        <v>84</v>
      </c>
      <c r="AW480" s="14" t="s">
        <v>31</v>
      </c>
      <c r="AX480" s="14" t="s">
        <v>82</v>
      </c>
      <c r="AY480" s="262" t="s">
        <v>181</v>
      </c>
    </row>
    <row r="481" s="12" customFormat="1" ht="22.8" customHeight="1">
      <c r="A481" s="12"/>
      <c r="B481" s="212"/>
      <c r="C481" s="213"/>
      <c r="D481" s="214" t="s">
        <v>74</v>
      </c>
      <c r="E481" s="226" t="s">
        <v>666</v>
      </c>
      <c r="F481" s="226" t="s">
        <v>667</v>
      </c>
      <c r="G481" s="213"/>
      <c r="H481" s="213"/>
      <c r="I481" s="216"/>
      <c r="J481" s="227">
        <f>BK481</f>
        <v>0</v>
      </c>
      <c r="K481" s="213"/>
      <c r="L481" s="218"/>
      <c r="M481" s="219"/>
      <c r="N481" s="220"/>
      <c r="O481" s="220"/>
      <c r="P481" s="221">
        <f>SUM(P482:P497)</f>
        <v>0</v>
      </c>
      <c r="Q481" s="220"/>
      <c r="R481" s="221">
        <f>SUM(R482:R497)</f>
        <v>0.028989999999999998</v>
      </c>
      <c r="S481" s="220"/>
      <c r="T481" s="222">
        <f>SUM(T482:T497)</f>
        <v>0</v>
      </c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R481" s="223" t="s">
        <v>82</v>
      </c>
      <c r="AT481" s="224" t="s">
        <v>74</v>
      </c>
      <c r="AU481" s="224" t="s">
        <v>82</v>
      </c>
      <c r="AY481" s="223" t="s">
        <v>181</v>
      </c>
      <c r="BK481" s="225">
        <f>SUM(BK482:BK497)</f>
        <v>0</v>
      </c>
    </row>
    <row r="482" s="2" customFormat="1" ht="37.8" customHeight="1">
      <c r="A482" s="39"/>
      <c r="B482" s="40"/>
      <c r="C482" s="228" t="s">
        <v>668</v>
      </c>
      <c r="D482" s="228" t="s">
        <v>184</v>
      </c>
      <c r="E482" s="229" t="s">
        <v>669</v>
      </c>
      <c r="F482" s="230" t="s">
        <v>670</v>
      </c>
      <c r="G482" s="231" t="s">
        <v>197</v>
      </c>
      <c r="H482" s="232">
        <v>84</v>
      </c>
      <c r="I482" s="233"/>
      <c r="J482" s="232">
        <f>ROUND(I482*H482,2)</f>
        <v>0</v>
      </c>
      <c r="K482" s="234"/>
      <c r="L482" s="45"/>
      <c r="M482" s="235" t="s">
        <v>1</v>
      </c>
      <c r="N482" s="236" t="s">
        <v>40</v>
      </c>
      <c r="O482" s="92"/>
      <c r="P482" s="237">
        <f>O482*H482</f>
        <v>0</v>
      </c>
      <c r="Q482" s="237">
        <v>0</v>
      </c>
      <c r="R482" s="237">
        <f>Q482*H482</f>
        <v>0</v>
      </c>
      <c r="S482" s="237">
        <v>0</v>
      </c>
      <c r="T482" s="238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9" t="s">
        <v>188</v>
      </c>
      <c r="AT482" s="239" t="s">
        <v>184</v>
      </c>
      <c r="AU482" s="239" t="s">
        <v>84</v>
      </c>
      <c r="AY482" s="18" t="s">
        <v>181</v>
      </c>
      <c r="BE482" s="240">
        <f>IF(N482="základní",J482,0)</f>
        <v>0</v>
      </c>
      <c r="BF482" s="240">
        <f>IF(N482="snížená",J482,0)</f>
        <v>0</v>
      </c>
      <c r="BG482" s="240">
        <f>IF(N482="zákl. přenesená",J482,0)</f>
        <v>0</v>
      </c>
      <c r="BH482" s="240">
        <f>IF(N482="sníž. přenesená",J482,0)</f>
        <v>0</v>
      </c>
      <c r="BI482" s="240">
        <f>IF(N482="nulová",J482,0)</f>
        <v>0</v>
      </c>
      <c r="BJ482" s="18" t="s">
        <v>82</v>
      </c>
      <c r="BK482" s="240">
        <f>ROUND(I482*H482,2)</f>
        <v>0</v>
      </c>
      <c r="BL482" s="18" t="s">
        <v>188</v>
      </c>
      <c r="BM482" s="239" t="s">
        <v>671</v>
      </c>
    </row>
    <row r="483" s="13" customFormat="1">
      <c r="A483" s="13"/>
      <c r="B483" s="241"/>
      <c r="C483" s="242"/>
      <c r="D483" s="243" t="s">
        <v>190</v>
      </c>
      <c r="E483" s="244" t="s">
        <v>1</v>
      </c>
      <c r="F483" s="245" t="s">
        <v>672</v>
      </c>
      <c r="G483" s="242"/>
      <c r="H483" s="244" t="s">
        <v>1</v>
      </c>
      <c r="I483" s="246"/>
      <c r="J483" s="242"/>
      <c r="K483" s="242"/>
      <c r="L483" s="247"/>
      <c r="M483" s="248"/>
      <c r="N483" s="249"/>
      <c r="O483" s="249"/>
      <c r="P483" s="249"/>
      <c r="Q483" s="249"/>
      <c r="R483" s="249"/>
      <c r="S483" s="249"/>
      <c r="T483" s="250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1" t="s">
        <v>190</v>
      </c>
      <c r="AU483" s="251" t="s">
        <v>84</v>
      </c>
      <c r="AV483" s="13" t="s">
        <v>82</v>
      </c>
      <c r="AW483" s="13" t="s">
        <v>31</v>
      </c>
      <c r="AX483" s="13" t="s">
        <v>75</v>
      </c>
      <c r="AY483" s="251" t="s">
        <v>181</v>
      </c>
    </row>
    <row r="484" s="14" customFormat="1">
      <c r="A484" s="14"/>
      <c r="B484" s="252"/>
      <c r="C484" s="253"/>
      <c r="D484" s="243" t="s">
        <v>190</v>
      </c>
      <c r="E484" s="254" t="s">
        <v>1</v>
      </c>
      <c r="F484" s="255" t="s">
        <v>673</v>
      </c>
      <c r="G484" s="253"/>
      <c r="H484" s="256">
        <v>30</v>
      </c>
      <c r="I484" s="257"/>
      <c r="J484" s="253"/>
      <c r="K484" s="253"/>
      <c r="L484" s="258"/>
      <c r="M484" s="259"/>
      <c r="N484" s="260"/>
      <c r="O484" s="260"/>
      <c r="P484" s="260"/>
      <c r="Q484" s="260"/>
      <c r="R484" s="260"/>
      <c r="S484" s="260"/>
      <c r="T484" s="261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2" t="s">
        <v>190</v>
      </c>
      <c r="AU484" s="262" t="s">
        <v>84</v>
      </c>
      <c r="AV484" s="14" t="s">
        <v>84</v>
      </c>
      <c r="AW484" s="14" t="s">
        <v>31</v>
      </c>
      <c r="AX484" s="14" t="s">
        <v>75</v>
      </c>
      <c r="AY484" s="262" t="s">
        <v>181</v>
      </c>
    </row>
    <row r="485" s="14" customFormat="1">
      <c r="A485" s="14"/>
      <c r="B485" s="252"/>
      <c r="C485" s="253"/>
      <c r="D485" s="243" t="s">
        <v>190</v>
      </c>
      <c r="E485" s="254" t="s">
        <v>1</v>
      </c>
      <c r="F485" s="255" t="s">
        <v>674</v>
      </c>
      <c r="G485" s="253"/>
      <c r="H485" s="256">
        <v>40</v>
      </c>
      <c r="I485" s="257"/>
      <c r="J485" s="253"/>
      <c r="K485" s="253"/>
      <c r="L485" s="258"/>
      <c r="M485" s="259"/>
      <c r="N485" s="260"/>
      <c r="O485" s="260"/>
      <c r="P485" s="260"/>
      <c r="Q485" s="260"/>
      <c r="R485" s="260"/>
      <c r="S485" s="260"/>
      <c r="T485" s="261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2" t="s">
        <v>190</v>
      </c>
      <c r="AU485" s="262" t="s">
        <v>84</v>
      </c>
      <c r="AV485" s="14" t="s">
        <v>84</v>
      </c>
      <c r="AW485" s="14" t="s">
        <v>31</v>
      </c>
      <c r="AX485" s="14" t="s">
        <v>75</v>
      </c>
      <c r="AY485" s="262" t="s">
        <v>181</v>
      </c>
    </row>
    <row r="486" s="14" customFormat="1">
      <c r="A486" s="14"/>
      <c r="B486" s="252"/>
      <c r="C486" s="253"/>
      <c r="D486" s="243" t="s">
        <v>190</v>
      </c>
      <c r="E486" s="254" t="s">
        <v>1</v>
      </c>
      <c r="F486" s="255" t="s">
        <v>272</v>
      </c>
      <c r="G486" s="253"/>
      <c r="H486" s="256">
        <v>14</v>
      </c>
      <c r="I486" s="257"/>
      <c r="J486" s="253"/>
      <c r="K486" s="253"/>
      <c r="L486" s="258"/>
      <c r="M486" s="259"/>
      <c r="N486" s="260"/>
      <c r="O486" s="260"/>
      <c r="P486" s="260"/>
      <c r="Q486" s="260"/>
      <c r="R486" s="260"/>
      <c r="S486" s="260"/>
      <c r="T486" s="261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2" t="s">
        <v>190</v>
      </c>
      <c r="AU486" s="262" t="s">
        <v>84</v>
      </c>
      <c r="AV486" s="14" t="s">
        <v>84</v>
      </c>
      <c r="AW486" s="14" t="s">
        <v>31</v>
      </c>
      <c r="AX486" s="14" t="s">
        <v>75</v>
      </c>
      <c r="AY486" s="262" t="s">
        <v>181</v>
      </c>
    </row>
    <row r="487" s="15" customFormat="1">
      <c r="A487" s="15"/>
      <c r="B487" s="267"/>
      <c r="C487" s="268"/>
      <c r="D487" s="243" t="s">
        <v>190</v>
      </c>
      <c r="E487" s="269" t="s">
        <v>1</v>
      </c>
      <c r="F487" s="270" t="s">
        <v>208</v>
      </c>
      <c r="G487" s="268"/>
      <c r="H487" s="271">
        <v>84</v>
      </c>
      <c r="I487" s="272"/>
      <c r="J487" s="268"/>
      <c r="K487" s="268"/>
      <c r="L487" s="273"/>
      <c r="M487" s="274"/>
      <c r="N487" s="275"/>
      <c r="O487" s="275"/>
      <c r="P487" s="275"/>
      <c r="Q487" s="275"/>
      <c r="R487" s="275"/>
      <c r="S487" s="275"/>
      <c r="T487" s="276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77" t="s">
        <v>190</v>
      </c>
      <c r="AU487" s="277" t="s">
        <v>84</v>
      </c>
      <c r="AV487" s="15" t="s">
        <v>188</v>
      </c>
      <c r="AW487" s="15" t="s">
        <v>31</v>
      </c>
      <c r="AX487" s="15" t="s">
        <v>82</v>
      </c>
      <c r="AY487" s="277" t="s">
        <v>181</v>
      </c>
    </row>
    <row r="488" s="2" customFormat="1" ht="37.8" customHeight="1">
      <c r="A488" s="39"/>
      <c r="B488" s="40"/>
      <c r="C488" s="228" t="s">
        <v>675</v>
      </c>
      <c r="D488" s="228" t="s">
        <v>184</v>
      </c>
      <c r="E488" s="229" t="s">
        <v>676</v>
      </c>
      <c r="F488" s="230" t="s">
        <v>677</v>
      </c>
      <c r="G488" s="231" t="s">
        <v>197</v>
      </c>
      <c r="H488" s="232">
        <v>5040</v>
      </c>
      <c r="I488" s="233"/>
      <c r="J488" s="232">
        <f>ROUND(I488*H488,2)</f>
        <v>0</v>
      </c>
      <c r="K488" s="234"/>
      <c r="L488" s="45"/>
      <c r="M488" s="235" t="s">
        <v>1</v>
      </c>
      <c r="N488" s="236" t="s">
        <v>40</v>
      </c>
      <c r="O488" s="92"/>
      <c r="P488" s="237">
        <f>O488*H488</f>
        <v>0</v>
      </c>
      <c r="Q488" s="237">
        <v>0</v>
      </c>
      <c r="R488" s="237">
        <f>Q488*H488</f>
        <v>0</v>
      </c>
      <c r="S488" s="237">
        <v>0</v>
      </c>
      <c r="T488" s="238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9" t="s">
        <v>188</v>
      </c>
      <c r="AT488" s="239" t="s">
        <v>184</v>
      </c>
      <c r="AU488" s="239" t="s">
        <v>84</v>
      </c>
      <c r="AY488" s="18" t="s">
        <v>181</v>
      </c>
      <c r="BE488" s="240">
        <f>IF(N488="základní",J488,0)</f>
        <v>0</v>
      </c>
      <c r="BF488" s="240">
        <f>IF(N488="snížená",J488,0)</f>
        <v>0</v>
      </c>
      <c r="BG488" s="240">
        <f>IF(N488="zákl. přenesená",J488,0)</f>
        <v>0</v>
      </c>
      <c r="BH488" s="240">
        <f>IF(N488="sníž. přenesená",J488,0)</f>
        <v>0</v>
      </c>
      <c r="BI488" s="240">
        <f>IF(N488="nulová",J488,0)</f>
        <v>0</v>
      </c>
      <c r="BJ488" s="18" t="s">
        <v>82</v>
      </c>
      <c r="BK488" s="240">
        <f>ROUND(I488*H488,2)</f>
        <v>0</v>
      </c>
      <c r="BL488" s="18" t="s">
        <v>188</v>
      </c>
      <c r="BM488" s="239" t="s">
        <v>678</v>
      </c>
    </row>
    <row r="489" s="14" customFormat="1">
      <c r="A489" s="14"/>
      <c r="B489" s="252"/>
      <c r="C489" s="253"/>
      <c r="D489" s="243" t="s">
        <v>190</v>
      </c>
      <c r="E489" s="254" t="s">
        <v>1</v>
      </c>
      <c r="F489" s="255" t="s">
        <v>679</v>
      </c>
      <c r="G489" s="253"/>
      <c r="H489" s="256">
        <v>5040</v>
      </c>
      <c r="I489" s="257"/>
      <c r="J489" s="253"/>
      <c r="K489" s="253"/>
      <c r="L489" s="258"/>
      <c r="M489" s="259"/>
      <c r="N489" s="260"/>
      <c r="O489" s="260"/>
      <c r="P489" s="260"/>
      <c r="Q489" s="260"/>
      <c r="R489" s="260"/>
      <c r="S489" s="260"/>
      <c r="T489" s="261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2" t="s">
        <v>190</v>
      </c>
      <c r="AU489" s="262" t="s">
        <v>84</v>
      </c>
      <c r="AV489" s="14" t="s">
        <v>84</v>
      </c>
      <c r="AW489" s="14" t="s">
        <v>31</v>
      </c>
      <c r="AX489" s="14" t="s">
        <v>82</v>
      </c>
      <c r="AY489" s="262" t="s">
        <v>181</v>
      </c>
    </row>
    <row r="490" s="2" customFormat="1" ht="37.8" customHeight="1">
      <c r="A490" s="39"/>
      <c r="B490" s="40"/>
      <c r="C490" s="228" t="s">
        <v>680</v>
      </c>
      <c r="D490" s="228" t="s">
        <v>184</v>
      </c>
      <c r="E490" s="229" t="s">
        <v>681</v>
      </c>
      <c r="F490" s="230" t="s">
        <v>682</v>
      </c>
      <c r="G490" s="231" t="s">
        <v>197</v>
      </c>
      <c r="H490" s="232">
        <v>84</v>
      </c>
      <c r="I490" s="233"/>
      <c r="J490" s="232">
        <f>ROUND(I490*H490,2)</f>
        <v>0</v>
      </c>
      <c r="K490" s="234"/>
      <c r="L490" s="45"/>
      <c r="M490" s="235" t="s">
        <v>1</v>
      </c>
      <c r="N490" s="236" t="s">
        <v>40</v>
      </c>
      <c r="O490" s="92"/>
      <c r="P490" s="237">
        <f>O490*H490</f>
        <v>0</v>
      </c>
      <c r="Q490" s="237">
        <v>0</v>
      </c>
      <c r="R490" s="237">
        <f>Q490*H490</f>
        <v>0</v>
      </c>
      <c r="S490" s="237">
        <v>0</v>
      </c>
      <c r="T490" s="238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9" t="s">
        <v>188</v>
      </c>
      <c r="AT490" s="239" t="s">
        <v>184</v>
      </c>
      <c r="AU490" s="239" t="s">
        <v>84</v>
      </c>
      <c r="AY490" s="18" t="s">
        <v>181</v>
      </c>
      <c r="BE490" s="240">
        <f>IF(N490="základní",J490,0)</f>
        <v>0</v>
      </c>
      <c r="BF490" s="240">
        <f>IF(N490="snížená",J490,0)</f>
        <v>0</v>
      </c>
      <c r="BG490" s="240">
        <f>IF(N490="zákl. přenesená",J490,0)</f>
        <v>0</v>
      </c>
      <c r="BH490" s="240">
        <f>IF(N490="sníž. přenesená",J490,0)</f>
        <v>0</v>
      </c>
      <c r="BI490" s="240">
        <f>IF(N490="nulová",J490,0)</f>
        <v>0</v>
      </c>
      <c r="BJ490" s="18" t="s">
        <v>82</v>
      </c>
      <c r="BK490" s="240">
        <f>ROUND(I490*H490,2)</f>
        <v>0</v>
      </c>
      <c r="BL490" s="18" t="s">
        <v>188</v>
      </c>
      <c r="BM490" s="239" t="s">
        <v>683</v>
      </c>
    </row>
    <row r="491" s="2" customFormat="1" ht="33" customHeight="1">
      <c r="A491" s="39"/>
      <c r="B491" s="40"/>
      <c r="C491" s="228" t="s">
        <v>684</v>
      </c>
      <c r="D491" s="228" t="s">
        <v>184</v>
      </c>
      <c r="E491" s="229" t="s">
        <v>685</v>
      </c>
      <c r="F491" s="230" t="s">
        <v>686</v>
      </c>
      <c r="G491" s="231" t="s">
        <v>197</v>
      </c>
      <c r="H491" s="232">
        <v>223</v>
      </c>
      <c r="I491" s="233"/>
      <c r="J491" s="232">
        <f>ROUND(I491*H491,2)</f>
        <v>0</v>
      </c>
      <c r="K491" s="234"/>
      <c r="L491" s="45"/>
      <c r="M491" s="235" t="s">
        <v>1</v>
      </c>
      <c r="N491" s="236" t="s">
        <v>40</v>
      </c>
      <c r="O491" s="92"/>
      <c r="P491" s="237">
        <f>O491*H491</f>
        <v>0</v>
      </c>
      <c r="Q491" s="237">
        <v>0.00012999999999999999</v>
      </c>
      <c r="R491" s="237">
        <f>Q491*H491</f>
        <v>0.028989999999999998</v>
      </c>
      <c r="S491" s="237">
        <v>0</v>
      </c>
      <c r="T491" s="238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9" t="s">
        <v>188</v>
      </c>
      <c r="AT491" s="239" t="s">
        <v>184</v>
      </c>
      <c r="AU491" s="239" t="s">
        <v>84</v>
      </c>
      <c r="AY491" s="18" t="s">
        <v>181</v>
      </c>
      <c r="BE491" s="240">
        <f>IF(N491="základní",J491,0)</f>
        <v>0</v>
      </c>
      <c r="BF491" s="240">
        <f>IF(N491="snížená",J491,0)</f>
        <v>0</v>
      </c>
      <c r="BG491" s="240">
        <f>IF(N491="zákl. přenesená",J491,0)</f>
        <v>0</v>
      </c>
      <c r="BH491" s="240">
        <f>IF(N491="sníž. přenesená",J491,0)</f>
        <v>0</v>
      </c>
      <c r="BI491" s="240">
        <f>IF(N491="nulová",J491,0)</f>
        <v>0</v>
      </c>
      <c r="BJ491" s="18" t="s">
        <v>82</v>
      </c>
      <c r="BK491" s="240">
        <f>ROUND(I491*H491,2)</f>
        <v>0</v>
      </c>
      <c r="BL491" s="18" t="s">
        <v>188</v>
      </c>
      <c r="BM491" s="239" t="s">
        <v>687</v>
      </c>
    </row>
    <row r="492" s="13" customFormat="1">
      <c r="A492" s="13"/>
      <c r="B492" s="241"/>
      <c r="C492" s="242"/>
      <c r="D492" s="243" t="s">
        <v>190</v>
      </c>
      <c r="E492" s="244" t="s">
        <v>1</v>
      </c>
      <c r="F492" s="245" t="s">
        <v>688</v>
      </c>
      <c r="G492" s="242"/>
      <c r="H492" s="244" t="s">
        <v>1</v>
      </c>
      <c r="I492" s="246"/>
      <c r="J492" s="242"/>
      <c r="K492" s="242"/>
      <c r="L492" s="247"/>
      <c r="M492" s="248"/>
      <c r="N492" s="249"/>
      <c r="O492" s="249"/>
      <c r="P492" s="249"/>
      <c r="Q492" s="249"/>
      <c r="R492" s="249"/>
      <c r="S492" s="249"/>
      <c r="T492" s="250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1" t="s">
        <v>190</v>
      </c>
      <c r="AU492" s="251" t="s">
        <v>84</v>
      </c>
      <c r="AV492" s="13" t="s">
        <v>82</v>
      </c>
      <c r="AW492" s="13" t="s">
        <v>31</v>
      </c>
      <c r="AX492" s="13" t="s">
        <v>75</v>
      </c>
      <c r="AY492" s="251" t="s">
        <v>181</v>
      </c>
    </row>
    <row r="493" s="13" customFormat="1">
      <c r="A493" s="13"/>
      <c r="B493" s="241"/>
      <c r="C493" s="242"/>
      <c r="D493" s="243" t="s">
        <v>190</v>
      </c>
      <c r="E493" s="244" t="s">
        <v>1</v>
      </c>
      <c r="F493" s="245" t="s">
        <v>201</v>
      </c>
      <c r="G493" s="242"/>
      <c r="H493" s="244" t="s">
        <v>1</v>
      </c>
      <c r="I493" s="246"/>
      <c r="J493" s="242"/>
      <c r="K493" s="242"/>
      <c r="L493" s="247"/>
      <c r="M493" s="248"/>
      <c r="N493" s="249"/>
      <c r="O493" s="249"/>
      <c r="P493" s="249"/>
      <c r="Q493" s="249"/>
      <c r="R493" s="249"/>
      <c r="S493" s="249"/>
      <c r="T493" s="250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1" t="s">
        <v>190</v>
      </c>
      <c r="AU493" s="251" t="s">
        <v>84</v>
      </c>
      <c r="AV493" s="13" t="s">
        <v>82</v>
      </c>
      <c r="AW493" s="13" t="s">
        <v>31</v>
      </c>
      <c r="AX493" s="13" t="s">
        <v>75</v>
      </c>
      <c r="AY493" s="251" t="s">
        <v>181</v>
      </c>
    </row>
    <row r="494" s="14" customFormat="1">
      <c r="A494" s="14"/>
      <c r="B494" s="252"/>
      <c r="C494" s="253"/>
      <c r="D494" s="243" t="s">
        <v>190</v>
      </c>
      <c r="E494" s="254" t="s">
        <v>1</v>
      </c>
      <c r="F494" s="255" t="s">
        <v>689</v>
      </c>
      <c r="G494" s="253"/>
      <c r="H494" s="256">
        <v>88</v>
      </c>
      <c r="I494" s="257"/>
      <c r="J494" s="253"/>
      <c r="K494" s="253"/>
      <c r="L494" s="258"/>
      <c r="M494" s="259"/>
      <c r="N494" s="260"/>
      <c r="O494" s="260"/>
      <c r="P494" s="260"/>
      <c r="Q494" s="260"/>
      <c r="R494" s="260"/>
      <c r="S494" s="260"/>
      <c r="T494" s="261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2" t="s">
        <v>190</v>
      </c>
      <c r="AU494" s="262" t="s">
        <v>84</v>
      </c>
      <c r="AV494" s="14" t="s">
        <v>84</v>
      </c>
      <c r="AW494" s="14" t="s">
        <v>31</v>
      </c>
      <c r="AX494" s="14" t="s">
        <v>75</v>
      </c>
      <c r="AY494" s="262" t="s">
        <v>181</v>
      </c>
    </row>
    <row r="495" s="13" customFormat="1">
      <c r="A495" s="13"/>
      <c r="B495" s="241"/>
      <c r="C495" s="242"/>
      <c r="D495" s="243" t="s">
        <v>190</v>
      </c>
      <c r="E495" s="244" t="s">
        <v>1</v>
      </c>
      <c r="F495" s="245" t="s">
        <v>191</v>
      </c>
      <c r="G495" s="242"/>
      <c r="H495" s="244" t="s">
        <v>1</v>
      </c>
      <c r="I495" s="246"/>
      <c r="J495" s="242"/>
      <c r="K495" s="242"/>
      <c r="L495" s="247"/>
      <c r="M495" s="248"/>
      <c r="N495" s="249"/>
      <c r="O495" s="249"/>
      <c r="P495" s="249"/>
      <c r="Q495" s="249"/>
      <c r="R495" s="249"/>
      <c r="S495" s="249"/>
      <c r="T495" s="250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1" t="s">
        <v>190</v>
      </c>
      <c r="AU495" s="251" t="s">
        <v>84</v>
      </c>
      <c r="AV495" s="13" t="s">
        <v>82</v>
      </c>
      <c r="AW495" s="13" t="s">
        <v>31</v>
      </c>
      <c r="AX495" s="13" t="s">
        <v>75</v>
      </c>
      <c r="AY495" s="251" t="s">
        <v>181</v>
      </c>
    </row>
    <row r="496" s="14" customFormat="1">
      <c r="A496" s="14"/>
      <c r="B496" s="252"/>
      <c r="C496" s="253"/>
      <c r="D496" s="243" t="s">
        <v>190</v>
      </c>
      <c r="E496" s="254" t="s">
        <v>1</v>
      </c>
      <c r="F496" s="255" t="s">
        <v>690</v>
      </c>
      <c r="G496" s="253"/>
      <c r="H496" s="256">
        <v>135</v>
      </c>
      <c r="I496" s="257"/>
      <c r="J496" s="253"/>
      <c r="K496" s="253"/>
      <c r="L496" s="258"/>
      <c r="M496" s="259"/>
      <c r="N496" s="260"/>
      <c r="O496" s="260"/>
      <c r="P496" s="260"/>
      <c r="Q496" s="260"/>
      <c r="R496" s="260"/>
      <c r="S496" s="260"/>
      <c r="T496" s="261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2" t="s">
        <v>190</v>
      </c>
      <c r="AU496" s="262" t="s">
        <v>84</v>
      </c>
      <c r="AV496" s="14" t="s">
        <v>84</v>
      </c>
      <c r="AW496" s="14" t="s">
        <v>31</v>
      </c>
      <c r="AX496" s="14" t="s">
        <v>75</v>
      </c>
      <c r="AY496" s="262" t="s">
        <v>181</v>
      </c>
    </row>
    <row r="497" s="15" customFormat="1">
      <c r="A497" s="15"/>
      <c r="B497" s="267"/>
      <c r="C497" s="268"/>
      <c r="D497" s="243" t="s">
        <v>190</v>
      </c>
      <c r="E497" s="269" t="s">
        <v>1</v>
      </c>
      <c r="F497" s="270" t="s">
        <v>208</v>
      </c>
      <c r="G497" s="268"/>
      <c r="H497" s="271">
        <v>223</v>
      </c>
      <c r="I497" s="272"/>
      <c r="J497" s="268"/>
      <c r="K497" s="268"/>
      <c r="L497" s="273"/>
      <c r="M497" s="274"/>
      <c r="N497" s="275"/>
      <c r="O497" s="275"/>
      <c r="P497" s="275"/>
      <c r="Q497" s="275"/>
      <c r="R497" s="275"/>
      <c r="S497" s="275"/>
      <c r="T497" s="276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77" t="s">
        <v>190</v>
      </c>
      <c r="AU497" s="277" t="s">
        <v>84</v>
      </c>
      <c r="AV497" s="15" t="s">
        <v>188</v>
      </c>
      <c r="AW497" s="15" t="s">
        <v>31</v>
      </c>
      <c r="AX497" s="15" t="s">
        <v>82</v>
      </c>
      <c r="AY497" s="277" t="s">
        <v>181</v>
      </c>
    </row>
    <row r="498" s="12" customFormat="1" ht="22.8" customHeight="1">
      <c r="A498" s="12"/>
      <c r="B498" s="212"/>
      <c r="C498" s="213"/>
      <c r="D498" s="214" t="s">
        <v>74</v>
      </c>
      <c r="E498" s="226" t="s">
        <v>691</v>
      </c>
      <c r="F498" s="226" t="s">
        <v>692</v>
      </c>
      <c r="G498" s="213"/>
      <c r="H498" s="213"/>
      <c r="I498" s="216"/>
      <c r="J498" s="227">
        <f>BK498</f>
        <v>0</v>
      </c>
      <c r="K498" s="213"/>
      <c r="L498" s="218"/>
      <c r="M498" s="219"/>
      <c r="N498" s="220"/>
      <c r="O498" s="220"/>
      <c r="P498" s="221">
        <f>SUM(P499:P560)</f>
        <v>0</v>
      </c>
      <c r="Q498" s="220"/>
      <c r="R498" s="221">
        <f>SUM(R499:R560)</f>
        <v>0.080790000000000001</v>
      </c>
      <c r="S498" s="220"/>
      <c r="T498" s="222">
        <f>SUM(T499:T560)</f>
        <v>0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223" t="s">
        <v>82</v>
      </c>
      <c r="AT498" s="224" t="s">
        <v>74</v>
      </c>
      <c r="AU498" s="224" t="s">
        <v>82</v>
      </c>
      <c r="AY498" s="223" t="s">
        <v>181</v>
      </c>
      <c r="BK498" s="225">
        <f>SUM(BK499:BK560)</f>
        <v>0</v>
      </c>
    </row>
    <row r="499" s="2" customFormat="1" ht="33" customHeight="1">
      <c r="A499" s="39"/>
      <c r="B499" s="40"/>
      <c r="C499" s="228" t="s">
        <v>693</v>
      </c>
      <c r="D499" s="228" t="s">
        <v>184</v>
      </c>
      <c r="E499" s="229" t="s">
        <v>694</v>
      </c>
      <c r="F499" s="230" t="s">
        <v>695</v>
      </c>
      <c r="G499" s="231" t="s">
        <v>260</v>
      </c>
      <c r="H499" s="232">
        <v>32</v>
      </c>
      <c r="I499" s="233"/>
      <c r="J499" s="232">
        <f>ROUND(I499*H499,2)</f>
        <v>0</v>
      </c>
      <c r="K499" s="234"/>
      <c r="L499" s="45"/>
      <c r="M499" s="235" t="s">
        <v>1</v>
      </c>
      <c r="N499" s="236" t="s">
        <v>40</v>
      </c>
      <c r="O499" s="92"/>
      <c r="P499" s="237">
        <f>O499*H499</f>
        <v>0</v>
      </c>
      <c r="Q499" s="237">
        <v>0.00020000000000000001</v>
      </c>
      <c r="R499" s="237">
        <f>Q499*H499</f>
        <v>0.0064000000000000003</v>
      </c>
      <c r="S499" s="237">
        <v>0</v>
      </c>
      <c r="T499" s="238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9" t="s">
        <v>188</v>
      </c>
      <c r="AT499" s="239" t="s">
        <v>184</v>
      </c>
      <c r="AU499" s="239" t="s">
        <v>84</v>
      </c>
      <c r="AY499" s="18" t="s">
        <v>181</v>
      </c>
      <c r="BE499" s="240">
        <f>IF(N499="základní",J499,0)</f>
        <v>0</v>
      </c>
      <c r="BF499" s="240">
        <f>IF(N499="snížená",J499,0)</f>
        <v>0</v>
      </c>
      <c r="BG499" s="240">
        <f>IF(N499="zákl. přenesená",J499,0)</f>
        <v>0</v>
      </c>
      <c r="BH499" s="240">
        <f>IF(N499="sníž. přenesená",J499,0)</f>
        <v>0</v>
      </c>
      <c r="BI499" s="240">
        <f>IF(N499="nulová",J499,0)</f>
        <v>0</v>
      </c>
      <c r="BJ499" s="18" t="s">
        <v>82</v>
      </c>
      <c r="BK499" s="240">
        <f>ROUND(I499*H499,2)</f>
        <v>0</v>
      </c>
      <c r="BL499" s="18" t="s">
        <v>188</v>
      </c>
      <c r="BM499" s="239" t="s">
        <v>696</v>
      </c>
    </row>
    <row r="500" s="13" customFormat="1">
      <c r="A500" s="13"/>
      <c r="B500" s="241"/>
      <c r="C500" s="242"/>
      <c r="D500" s="243" t="s">
        <v>190</v>
      </c>
      <c r="E500" s="244" t="s">
        <v>1</v>
      </c>
      <c r="F500" s="245" t="s">
        <v>697</v>
      </c>
      <c r="G500" s="242"/>
      <c r="H500" s="244" t="s">
        <v>1</v>
      </c>
      <c r="I500" s="246"/>
      <c r="J500" s="242"/>
      <c r="K500" s="242"/>
      <c r="L500" s="247"/>
      <c r="M500" s="248"/>
      <c r="N500" s="249"/>
      <c r="O500" s="249"/>
      <c r="P500" s="249"/>
      <c r="Q500" s="249"/>
      <c r="R500" s="249"/>
      <c r="S500" s="249"/>
      <c r="T500" s="250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1" t="s">
        <v>190</v>
      </c>
      <c r="AU500" s="251" t="s">
        <v>84</v>
      </c>
      <c r="AV500" s="13" t="s">
        <v>82</v>
      </c>
      <c r="AW500" s="13" t="s">
        <v>31</v>
      </c>
      <c r="AX500" s="13" t="s">
        <v>75</v>
      </c>
      <c r="AY500" s="251" t="s">
        <v>181</v>
      </c>
    </row>
    <row r="501" s="14" customFormat="1">
      <c r="A501" s="14"/>
      <c r="B501" s="252"/>
      <c r="C501" s="253"/>
      <c r="D501" s="243" t="s">
        <v>190</v>
      </c>
      <c r="E501" s="254" t="s">
        <v>1</v>
      </c>
      <c r="F501" s="255" t="s">
        <v>379</v>
      </c>
      <c r="G501" s="253"/>
      <c r="H501" s="256">
        <v>32</v>
      </c>
      <c r="I501" s="257"/>
      <c r="J501" s="253"/>
      <c r="K501" s="253"/>
      <c r="L501" s="258"/>
      <c r="M501" s="259"/>
      <c r="N501" s="260"/>
      <c r="O501" s="260"/>
      <c r="P501" s="260"/>
      <c r="Q501" s="260"/>
      <c r="R501" s="260"/>
      <c r="S501" s="260"/>
      <c r="T501" s="261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2" t="s">
        <v>190</v>
      </c>
      <c r="AU501" s="262" t="s">
        <v>84</v>
      </c>
      <c r="AV501" s="14" t="s">
        <v>84</v>
      </c>
      <c r="AW501" s="14" t="s">
        <v>31</v>
      </c>
      <c r="AX501" s="14" t="s">
        <v>82</v>
      </c>
      <c r="AY501" s="262" t="s">
        <v>181</v>
      </c>
    </row>
    <row r="502" s="2" customFormat="1" ht="33" customHeight="1">
      <c r="A502" s="39"/>
      <c r="B502" s="40"/>
      <c r="C502" s="228" t="s">
        <v>698</v>
      </c>
      <c r="D502" s="228" t="s">
        <v>184</v>
      </c>
      <c r="E502" s="229" t="s">
        <v>699</v>
      </c>
      <c r="F502" s="230" t="s">
        <v>700</v>
      </c>
      <c r="G502" s="231" t="s">
        <v>260</v>
      </c>
      <c r="H502" s="232">
        <v>14</v>
      </c>
      <c r="I502" s="233"/>
      <c r="J502" s="232">
        <f>ROUND(I502*H502,2)</f>
        <v>0</v>
      </c>
      <c r="K502" s="234"/>
      <c r="L502" s="45"/>
      <c r="M502" s="235" t="s">
        <v>1</v>
      </c>
      <c r="N502" s="236" t="s">
        <v>40</v>
      </c>
      <c r="O502" s="92"/>
      <c r="P502" s="237">
        <f>O502*H502</f>
        <v>0</v>
      </c>
      <c r="Q502" s="237">
        <v>0.00029999999999999997</v>
      </c>
      <c r="R502" s="237">
        <f>Q502*H502</f>
        <v>0.0041999999999999997</v>
      </c>
      <c r="S502" s="237">
        <v>0</v>
      </c>
      <c r="T502" s="238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9" t="s">
        <v>188</v>
      </c>
      <c r="AT502" s="239" t="s">
        <v>184</v>
      </c>
      <c r="AU502" s="239" t="s">
        <v>84</v>
      </c>
      <c r="AY502" s="18" t="s">
        <v>181</v>
      </c>
      <c r="BE502" s="240">
        <f>IF(N502="základní",J502,0)</f>
        <v>0</v>
      </c>
      <c r="BF502" s="240">
        <f>IF(N502="snížená",J502,0)</f>
        <v>0</v>
      </c>
      <c r="BG502" s="240">
        <f>IF(N502="zákl. přenesená",J502,0)</f>
        <v>0</v>
      </c>
      <c r="BH502" s="240">
        <f>IF(N502="sníž. přenesená",J502,0)</f>
        <v>0</v>
      </c>
      <c r="BI502" s="240">
        <f>IF(N502="nulová",J502,0)</f>
        <v>0</v>
      </c>
      <c r="BJ502" s="18" t="s">
        <v>82</v>
      </c>
      <c r="BK502" s="240">
        <f>ROUND(I502*H502,2)</f>
        <v>0</v>
      </c>
      <c r="BL502" s="18" t="s">
        <v>188</v>
      </c>
      <c r="BM502" s="239" t="s">
        <v>701</v>
      </c>
    </row>
    <row r="503" s="13" customFormat="1">
      <c r="A503" s="13"/>
      <c r="B503" s="241"/>
      <c r="C503" s="242"/>
      <c r="D503" s="243" t="s">
        <v>190</v>
      </c>
      <c r="E503" s="244" t="s">
        <v>1</v>
      </c>
      <c r="F503" s="245" t="s">
        <v>702</v>
      </c>
      <c r="G503" s="242"/>
      <c r="H503" s="244" t="s">
        <v>1</v>
      </c>
      <c r="I503" s="246"/>
      <c r="J503" s="242"/>
      <c r="K503" s="242"/>
      <c r="L503" s="247"/>
      <c r="M503" s="248"/>
      <c r="N503" s="249"/>
      <c r="O503" s="249"/>
      <c r="P503" s="249"/>
      <c r="Q503" s="249"/>
      <c r="R503" s="249"/>
      <c r="S503" s="249"/>
      <c r="T503" s="250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1" t="s">
        <v>190</v>
      </c>
      <c r="AU503" s="251" t="s">
        <v>84</v>
      </c>
      <c r="AV503" s="13" t="s">
        <v>82</v>
      </c>
      <c r="AW503" s="13" t="s">
        <v>31</v>
      </c>
      <c r="AX503" s="13" t="s">
        <v>75</v>
      </c>
      <c r="AY503" s="251" t="s">
        <v>181</v>
      </c>
    </row>
    <row r="504" s="14" customFormat="1">
      <c r="A504" s="14"/>
      <c r="B504" s="252"/>
      <c r="C504" s="253"/>
      <c r="D504" s="243" t="s">
        <v>190</v>
      </c>
      <c r="E504" s="254" t="s">
        <v>1</v>
      </c>
      <c r="F504" s="255" t="s">
        <v>239</v>
      </c>
      <c r="G504" s="253"/>
      <c r="H504" s="256">
        <v>8</v>
      </c>
      <c r="I504" s="257"/>
      <c r="J504" s="253"/>
      <c r="K504" s="253"/>
      <c r="L504" s="258"/>
      <c r="M504" s="259"/>
      <c r="N504" s="260"/>
      <c r="O504" s="260"/>
      <c r="P504" s="260"/>
      <c r="Q504" s="260"/>
      <c r="R504" s="260"/>
      <c r="S504" s="260"/>
      <c r="T504" s="261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2" t="s">
        <v>190</v>
      </c>
      <c r="AU504" s="262" t="s">
        <v>84</v>
      </c>
      <c r="AV504" s="14" t="s">
        <v>84</v>
      </c>
      <c r="AW504" s="14" t="s">
        <v>31</v>
      </c>
      <c r="AX504" s="14" t="s">
        <v>75</v>
      </c>
      <c r="AY504" s="262" t="s">
        <v>181</v>
      </c>
    </row>
    <row r="505" s="13" customFormat="1">
      <c r="A505" s="13"/>
      <c r="B505" s="241"/>
      <c r="C505" s="242"/>
      <c r="D505" s="243" t="s">
        <v>190</v>
      </c>
      <c r="E505" s="244" t="s">
        <v>1</v>
      </c>
      <c r="F505" s="245" t="s">
        <v>703</v>
      </c>
      <c r="G505" s="242"/>
      <c r="H505" s="244" t="s">
        <v>1</v>
      </c>
      <c r="I505" s="246"/>
      <c r="J505" s="242"/>
      <c r="K505" s="242"/>
      <c r="L505" s="247"/>
      <c r="M505" s="248"/>
      <c r="N505" s="249"/>
      <c r="O505" s="249"/>
      <c r="P505" s="249"/>
      <c r="Q505" s="249"/>
      <c r="R505" s="249"/>
      <c r="S505" s="249"/>
      <c r="T505" s="250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1" t="s">
        <v>190</v>
      </c>
      <c r="AU505" s="251" t="s">
        <v>84</v>
      </c>
      <c r="AV505" s="13" t="s">
        <v>82</v>
      </c>
      <c r="AW505" s="13" t="s">
        <v>31</v>
      </c>
      <c r="AX505" s="13" t="s">
        <v>75</v>
      </c>
      <c r="AY505" s="251" t="s">
        <v>181</v>
      </c>
    </row>
    <row r="506" s="14" customFormat="1">
      <c r="A506" s="14"/>
      <c r="B506" s="252"/>
      <c r="C506" s="253"/>
      <c r="D506" s="243" t="s">
        <v>190</v>
      </c>
      <c r="E506" s="254" t="s">
        <v>1</v>
      </c>
      <c r="F506" s="255" t="s">
        <v>704</v>
      </c>
      <c r="G506" s="253"/>
      <c r="H506" s="256">
        <v>6</v>
      </c>
      <c r="I506" s="257"/>
      <c r="J506" s="253"/>
      <c r="K506" s="253"/>
      <c r="L506" s="258"/>
      <c r="M506" s="259"/>
      <c r="N506" s="260"/>
      <c r="O506" s="260"/>
      <c r="P506" s="260"/>
      <c r="Q506" s="260"/>
      <c r="R506" s="260"/>
      <c r="S506" s="260"/>
      <c r="T506" s="261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2" t="s">
        <v>190</v>
      </c>
      <c r="AU506" s="262" t="s">
        <v>84</v>
      </c>
      <c r="AV506" s="14" t="s">
        <v>84</v>
      </c>
      <c r="AW506" s="14" t="s">
        <v>31</v>
      </c>
      <c r="AX506" s="14" t="s">
        <v>75</v>
      </c>
      <c r="AY506" s="262" t="s">
        <v>181</v>
      </c>
    </row>
    <row r="507" s="15" customFormat="1">
      <c r="A507" s="15"/>
      <c r="B507" s="267"/>
      <c r="C507" s="268"/>
      <c r="D507" s="243" t="s">
        <v>190</v>
      </c>
      <c r="E507" s="269" t="s">
        <v>1</v>
      </c>
      <c r="F507" s="270" t="s">
        <v>208</v>
      </c>
      <c r="G507" s="268"/>
      <c r="H507" s="271">
        <v>14</v>
      </c>
      <c r="I507" s="272"/>
      <c r="J507" s="268"/>
      <c r="K507" s="268"/>
      <c r="L507" s="273"/>
      <c r="M507" s="274"/>
      <c r="N507" s="275"/>
      <c r="O507" s="275"/>
      <c r="P507" s="275"/>
      <c r="Q507" s="275"/>
      <c r="R507" s="275"/>
      <c r="S507" s="275"/>
      <c r="T507" s="276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77" t="s">
        <v>190</v>
      </c>
      <c r="AU507" s="277" t="s">
        <v>84</v>
      </c>
      <c r="AV507" s="15" t="s">
        <v>188</v>
      </c>
      <c r="AW507" s="15" t="s">
        <v>31</v>
      </c>
      <c r="AX507" s="15" t="s">
        <v>82</v>
      </c>
      <c r="AY507" s="277" t="s">
        <v>181</v>
      </c>
    </row>
    <row r="508" s="2" customFormat="1" ht="24.15" customHeight="1">
      <c r="A508" s="39"/>
      <c r="B508" s="40"/>
      <c r="C508" s="228" t="s">
        <v>705</v>
      </c>
      <c r="D508" s="228" t="s">
        <v>184</v>
      </c>
      <c r="E508" s="229" t="s">
        <v>706</v>
      </c>
      <c r="F508" s="230" t="s">
        <v>707</v>
      </c>
      <c r="G508" s="231" t="s">
        <v>260</v>
      </c>
      <c r="H508" s="232">
        <v>7</v>
      </c>
      <c r="I508" s="233"/>
      <c r="J508" s="232">
        <f>ROUND(I508*H508,2)</f>
        <v>0</v>
      </c>
      <c r="K508" s="234"/>
      <c r="L508" s="45"/>
      <c r="M508" s="235" t="s">
        <v>1</v>
      </c>
      <c r="N508" s="236" t="s">
        <v>40</v>
      </c>
      <c r="O508" s="92"/>
      <c r="P508" s="237">
        <f>O508*H508</f>
        <v>0</v>
      </c>
      <c r="Q508" s="237">
        <v>1.0000000000000001E-05</v>
      </c>
      <c r="R508" s="237">
        <f>Q508*H508</f>
        <v>7.0000000000000007E-05</v>
      </c>
      <c r="S508" s="237">
        <v>0</v>
      </c>
      <c r="T508" s="238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9" t="s">
        <v>188</v>
      </c>
      <c r="AT508" s="239" t="s">
        <v>184</v>
      </c>
      <c r="AU508" s="239" t="s">
        <v>84</v>
      </c>
      <c r="AY508" s="18" t="s">
        <v>181</v>
      </c>
      <c r="BE508" s="240">
        <f>IF(N508="základní",J508,0)</f>
        <v>0</v>
      </c>
      <c r="BF508" s="240">
        <f>IF(N508="snížená",J508,0)</f>
        <v>0</v>
      </c>
      <c r="BG508" s="240">
        <f>IF(N508="zákl. přenesená",J508,0)</f>
        <v>0</v>
      </c>
      <c r="BH508" s="240">
        <f>IF(N508="sníž. přenesená",J508,0)</f>
        <v>0</v>
      </c>
      <c r="BI508" s="240">
        <f>IF(N508="nulová",J508,0)</f>
        <v>0</v>
      </c>
      <c r="BJ508" s="18" t="s">
        <v>82</v>
      </c>
      <c r="BK508" s="240">
        <f>ROUND(I508*H508,2)</f>
        <v>0</v>
      </c>
      <c r="BL508" s="18" t="s">
        <v>188</v>
      </c>
      <c r="BM508" s="239" t="s">
        <v>708</v>
      </c>
    </row>
    <row r="509" s="13" customFormat="1">
      <c r="A509" s="13"/>
      <c r="B509" s="241"/>
      <c r="C509" s="242"/>
      <c r="D509" s="243" t="s">
        <v>190</v>
      </c>
      <c r="E509" s="244" t="s">
        <v>1</v>
      </c>
      <c r="F509" s="245" t="s">
        <v>709</v>
      </c>
      <c r="G509" s="242"/>
      <c r="H509" s="244" t="s">
        <v>1</v>
      </c>
      <c r="I509" s="246"/>
      <c r="J509" s="242"/>
      <c r="K509" s="242"/>
      <c r="L509" s="247"/>
      <c r="M509" s="248"/>
      <c r="N509" s="249"/>
      <c r="O509" s="249"/>
      <c r="P509" s="249"/>
      <c r="Q509" s="249"/>
      <c r="R509" s="249"/>
      <c r="S509" s="249"/>
      <c r="T509" s="250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1" t="s">
        <v>190</v>
      </c>
      <c r="AU509" s="251" t="s">
        <v>84</v>
      </c>
      <c r="AV509" s="13" t="s">
        <v>82</v>
      </c>
      <c r="AW509" s="13" t="s">
        <v>31</v>
      </c>
      <c r="AX509" s="13" t="s">
        <v>75</v>
      </c>
      <c r="AY509" s="251" t="s">
        <v>181</v>
      </c>
    </row>
    <row r="510" s="14" customFormat="1">
      <c r="A510" s="14"/>
      <c r="B510" s="252"/>
      <c r="C510" s="253"/>
      <c r="D510" s="243" t="s">
        <v>190</v>
      </c>
      <c r="E510" s="254" t="s">
        <v>1</v>
      </c>
      <c r="F510" s="255" t="s">
        <v>235</v>
      </c>
      <c r="G510" s="253"/>
      <c r="H510" s="256">
        <v>7</v>
      </c>
      <c r="I510" s="257"/>
      <c r="J510" s="253"/>
      <c r="K510" s="253"/>
      <c r="L510" s="258"/>
      <c r="M510" s="259"/>
      <c r="N510" s="260"/>
      <c r="O510" s="260"/>
      <c r="P510" s="260"/>
      <c r="Q510" s="260"/>
      <c r="R510" s="260"/>
      <c r="S510" s="260"/>
      <c r="T510" s="261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2" t="s">
        <v>190</v>
      </c>
      <c r="AU510" s="262" t="s">
        <v>84</v>
      </c>
      <c r="AV510" s="14" t="s">
        <v>84</v>
      </c>
      <c r="AW510" s="14" t="s">
        <v>31</v>
      </c>
      <c r="AX510" s="14" t="s">
        <v>82</v>
      </c>
      <c r="AY510" s="262" t="s">
        <v>181</v>
      </c>
    </row>
    <row r="511" s="2" customFormat="1" ht="21.75" customHeight="1">
      <c r="A511" s="39"/>
      <c r="B511" s="40"/>
      <c r="C511" s="228" t="s">
        <v>710</v>
      </c>
      <c r="D511" s="228" t="s">
        <v>184</v>
      </c>
      <c r="E511" s="229" t="s">
        <v>711</v>
      </c>
      <c r="F511" s="230" t="s">
        <v>712</v>
      </c>
      <c r="G511" s="231" t="s">
        <v>260</v>
      </c>
      <c r="H511" s="232">
        <v>7</v>
      </c>
      <c r="I511" s="233"/>
      <c r="J511" s="232">
        <f>ROUND(I511*H511,2)</f>
        <v>0</v>
      </c>
      <c r="K511" s="234"/>
      <c r="L511" s="45"/>
      <c r="M511" s="235" t="s">
        <v>1</v>
      </c>
      <c r="N511" s="236" t="s">
        <v>40</v>
      </c>
      <c r="O511" s="92"/>
      <c r="P511" s="237">
        <f>O511*H511</f>
        <v>0</v>
      </c>
      <c r="Q511" s="237">
        <v>4.0000000000000003E-05</v>
      </c>
      <c r="R511" s="237">
        <f>Q511*H511</f>
        <v>0.00028000000000000003</v>
      </c>
      <c r="S511" s="237">
        <v>0</v>
      </c>
      <c r="T511" s="238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9" t="s">
        <v>188</v>
      </c>
      <c r="AT511" s="239" t="s">
        <v>184</v>
      </c>
      <c r="AU511" s="239" t="s">
        <v>84</v>
      </c>
      <c r="AY511" s="18" t="s">
        <v>181</v>
      </c>
      <c r="BE511" s="240">
        <f>IF(N511="základní",J511,0)</f>
        <v>0</v>
      </c>
      <c r="BF511" s="240">
        <f>IF(N511="snížená",J511,0)</f>
        <v>0</v>
      </c>
      <c r="BG511" s="240">
        <f>IF(N511="zákl. přenesená",J511,0)</f>
        <v>0</v>
      </c>
      <c r="BH511" s="240">
        <f>IF(N511="sníž. přenesená",J511,0)</f>
        <v>0</v>
      </c>
      <c r="BI511" s="240">
        <f>IF(N511="nulová",J511,0)</f>
        <v>0</v>
      </c>
      <c r="BJ511" s="18" t="s">
        <v>82</v>
      </c>
      <c r="BK511" s="240">
        <f>ROUND(I511*H511,2)</f>
        <v>0</v>
      </c>
      <c r="BL511" s="18" t="s">
        <v>188</v>
      </c>
      <c r="BM511" s="239" t="s">
        <v>713</v>
      </c>
    </row>
    <row r="512" s="13" customFormat="1">
      <c r="A512" s="13"/>
      <c r="B512" s="241"/>
      <c r="C512" s="242"/>
      <c r="D512" s="243" t="s">
        <v>190</v>
      </c>
      <c r="E512" s="244" t="s">
        <v>1</v>
      </c>
      <c r="F512" s="245" t="s">
        <v>709</v>
      </c>
      <c r="G512" s="242"/>
      <c r="H512" s="244" t="s">
        <v>1</v>
      </c>
      <c r="I512" s="246"/>
      <c r="J512" s="242"/>
      <c r="K512" s="242"/>
      <c r="L512" s="247"/>
      <c r="M512" s="248"/>
      <c r="N512" s="249"/>
      <c r="O512" s="249"/>
      <c r="P512" s="249"/>
      <c r="Q512" s="249"/>
      <c r="R512" s="249"/>
      <c r="S512" s="249"/>
      <c r="T512" s="250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1" t="s">
        <v>190</v>
      </c>
      <c r="AU512" s="251" t="s">
        <v>84</v>
      </c>
      <c r="AV512" s="13" t="s">
        <v>82</v>
      </c>
      <c r="AW512" s="13" t="s">
        <v>31</v>
      </c>
      <c r="AX512" s="13" t="s">
        <v>75</v>
      </c>
      <c r="AY512" s="251" t="s">
        <v>181</v>
      </c>
    </row>
    <row r="513" s="14" customFormat="1">
      <c r="A513" s="14"/>
      <c r="B513" s="252"/>
      <c r="C513" s="253"/>
      <c r="D513" s="243" t="s">
        <v>190</v>
      </c>
      <c r="E513" s="254" t="s">
        <v>1</v>
      </c>
      <c r="F513" s="255" t="s">
        <v>235</v>
      </c>
      <c r="G513" s="253"/>
      <c r="H513" s="256">
        <v>7</v>
      </c>
      <c r="I513" s="257"/>
      <c r="J513" s="253"/>
      <c r="K513" s="253"/>
      <c r="L513" s="258"/>
      <c r="M513" s="259"/>
      <c r="N513" s="260"/>
      <c r="O513" s="260"/>
      <c r="P513" s="260"/>
      <c r="Q513" s="260"/>
      <c r="R513" s="260"/>
      <c r="S513" s="260"/>
      <c r="T513" s="261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2" t="s">
        <v>190</v>
      </c>
      <c r="AU513" s="262" t="s">
        <v>84</v>
      </c>
      <c r="AV513" s="14" t="s">
        <v>84</v>
      </c>
      <c r="AW513" s="14" t="s">
        <v>31</v>
      </c>
      <c r="AX513" s="14" t="s">
        <v>82</v>
      </c>
      <c r="AY513" s="262" t="s">
        <v>181</v>
      </c>
    </row>
    <row r="514" s="2" customFormat="1" ht="24.15" customHeight="1">
      <c r="A514" s="39"/>
      <c r="B514" s="40"/>
      <c r="C514" s="228" t="s">
        <v>714</v>
      </c>
      <c r="D514" s="228" t="s">
        <v>184</v>
      </c>
      <c r="E514" s="229" t="s">
        <v>715</v>
      </c>
      <c r="F514" s="230" t="s">
        <v>716</v>
      </c>
      <c r="G514" s="231" t="s">
        <v>260</v>
      </c>
      <c r="H514" s="232">
        <v>2</v>
      </c>
      <c r="I514" s="233"/>
      <c r="J514" s="232">
        <f>ROUND(I514*H514,2)</f>
        <v>0</v>
      </c>
      <c r="K514" s="234"/>
      <c r="L514" s="45"/>
      <c r="M514" s="235" t="s">
        <v>1</v>
      </c>
      <c r="N514" s="236" t="s">
        <v>40</v>
      </c>
      <c r="O514" s="92"/>
      <c r="P514" s="237">
        <f>O514*H514</f>
        <v>0</v>
      </c>
      <c r="Q514" s="237">
        <v>1.0000000000000001E-05</v>
      </c>
      <c r="R514" s="237">
        <f>Q514*H514</f>
        <v>2.0000000000000002E-05</v>
      </c>
      <c r="S514" s="237">
        <v>0</v>
      </c>
      <c r="T514" s="238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9" t="s">
        <v>188</v>
      </c>
      <c r="AT514" s="239" t="s">
        <v>184</v>
      </c>
      <c r="AU514" s="239" t="s">
        <v>84</v>
      </c>
      <c r="AY514" s="18" t="s">
        <v>181</v>
      </c>
      <c r="BE514" s="240">
        <f>IF(N514="základní",J514,0)</f>
        <v>0</v>
      </c>
      <c r="BF514" s="240">
        <f>IF(N514="snížená",J514,0)</f>
        <v>0</v>
      </c>
      <c r="BG514" s="240">
        <f>IF(N514="zákl. přenesená",J514,0)</f>
        <v>0</v>
      </c>
      <c r="BH514" s="240">
        <f>IF(N514="sníž. přenesená",J514,0)</f>
        <v>0</v>
      </c>
      <c r="BI514" s="240">
        <f>IF(N514="nulová",J514,0)</f>
        <v>0</v>
      </c>
      <c r="BJ514" s="18" t="s">
        <v>82</v>
      </c>
      <c r="BK514" s="240">
        <f>ROUND(I514*H514,2)</f>
        <v>0</v>
      </c>
      <c r="BL514" s="18" t="s">
        <v>188</v>
      </c>
      <c r="BM514" s="239" t="s">
        <v>717</v>
      </c>
    </row>
    <row r="515" s="13" customFormat="1">
      <c r="A515" s="13"/>
      <c r="B515" s="241"/>
      <c r="C515" s="242"/>
      <c r="D515" s="243" t="s">
        <v>190</v>
      </c>
      <c r="E515" s="244" t="s">
        <v>1</v>
      </c>
      <c r="F515" s="245" t="s">
        <v>718</v>
      </c>
      <c r="G515" s="242"/>
      <c r="H515" s="244" t="s">
        <v>1</v>
      </c>
      <c r="I515" s="246"/>
      <c r="J515" s="242"/>
      <c r="K515" s="242"/>
      <c r="L515" s="247"/>
      <c r="M515" s="248"/>
      <c r="N515" s="249"/>
      <c r="O515" s="249"/>
      <c r="P515" s="249"/>
      <c r="Q515" s="249"/>
      <c r="R515" s="249"/>
      <c r="S515" s="249"/>
      <c r="T515" s="250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1" t="s">
        <v>190</v>
      </c>
      <c r="AU515" s="251" t="s">
        <v>84</v>
      </c>
      <c r="AV515" s="13" t="s">
        <v>82</v>
      </c>
      <c r="AW515" s="13" t="s">
        <v>31</v>
      </c>
      <c r="AX515" s="13" t="s">
        <v>75</v>
      </c>
      <c r="AY515" s="251" t="s">
        <v>181</v>
      </c>
    </row>
    <row r="516" s="14" customFormat="1">
      <c r="A516" s="14"/>
      <c r="B516" s="252"/>
      <c r="C516" s="253"/>
      <c r="D516" s="243" t="s">
        <v>190</v>
      </c>
      <c r="E516" s="254" t="s">
        <v>1</v>
      </c>
      <c r="F516" s="255" t="s">
        <v>84</v>
      </c>
      <c r="G516" s="253"/>
      <c r="H516" s="256">
        <v>2</v>
      </c>
      <c r="I516" s="257"/>
      <c r="J516" s="253"/>
      <c r="K516" s="253"/>
      <c r="L516" s="258"/>
      <c r="M516" s="259"/>
      <c r="N516" s="260"/>
      <c r="O516" s="260"/>
      <c r="P516" s="260"/>
      <c r="Q516" s="260"/>
      <c r="R516" s="260"/>
      <c r="S516" s="260"/>
      <c r="T516" s="261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2" t="s">
        <v>190</v>
      </c>
      <c r="AU516" s="262" t="s">
        <v>84</v>
      </c>
      <c r="AV516" s="14" t="s">
        <v>84</v>
      </c>
      <c r="AW516" s="14" t="s">
        <v>31</v>
      </c>
      <c r="AX516" s="14" t="s">
        <v>82</v>
      </c>
      <c r="AY516" s="262" t="s">
        <v>181</v>
      </c>
    </row>
    <row r="517" s="2" customFormat="1" ht="21.75" customHeight="1">
      <c r="A517" s="39"/>
      <c r="B517" s="40"/>
      <c r="C517" s="228" t="s">
        <v>719</v>
      </c>
      <c r="D517" s="228" t="s">
        <v>184</v>
      </c>
      <c r="E517" s="229" t="s">
        <v>720</v>
      </c>
      <c r="F517" s="230" t="s">
        <v>721</v>
      </c>
      <c r="G517" s="231" t="s">
        <v>260</v>
      </c>
      <c r="H517" s="232">
        <v>2</v>
      </c>
      <c r="I517" s="233"/>
      <c r="J517" s="232">
        <f>ROUND(I517*H517,2)</f>
        <v>0</v>
      </c>
      <c r="K517" s="234"/>
      <c r="L517" s="45"/>
      <c r="M517" s="235" t="s">
        <v>1</v>
      </c>
      <c r="N517" s="236" t="s">
        <v>40</v>
      </c>
      <c r="O517" s="92"/>
      <c r="P517" s="237">
        <f>O517*H517</f>
        <v>0</v>
      </c>
      <c r="Q517" s="237">
        <v>6.9999999999999994E-05</v>
      </c>
      <c r="R517" s="237">
        <f>Q517*H517</f>
        <v>0.00013999999999999999</v>
      </c>
      <c r="S517" s="237">
        <v>0</v>
      </c>
      <c r="T517" s="238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9" t="s">
        <v>188</v>
      </c>
      <c r="AT517" s="239" t="s">
        <v>184</v>
      </c>
      <c r="AU517" s="239" t="s">
        <v>84</v>
      </c>
      <c r="AY517" s="18" t="s">
        <v>181</v>
      </c>
      <c r="BE517" s="240">
        <f>IF(N517="základní",J517,0)</f>
        <v>0</v>
      </c>
      <c r="BF517" s="240">
        <f>IF(N517="snížená",J517,0)</f>
        <v>0</v>
      </c>
      <c r="BG517" s="240">
        <f>IF(N517="zákl. přenesená",J517,0)</f>
        <v>0</v>
      </c>
      <c r="BH517" s="240">
        <f>IF(N517="sníž. přenesená",J517,0)</f>
        <v>0</v>
      </c>
      <c r="BI517" s="240">
        <f>IF(N517="nulová",J517,0)</f>
        <v>0</v>
      </c>
      <c r="BJ517" s="18" t="s">
        <v>82</v>
      </c>
      <c r="BK517" s="240">
        <f>ROUND(I517*H517,2)</f>
        <v>0</v>
      </c>
      <c r="BL517" s="18" t="s">
        <v>188</v>
      </c>
      <c r="BM517" s="239" t="s">
        <v>722</v>
      </c>
    </row>
    <row r="518" s="13" customFormat="1">
      <c r="A518" s="13"/>
      <c r="B518" s="241"/>
      <c r="C518" s="242"/>
      <c r="D518" s="243" t="s">
        <v>190</v>
      </c>
      <c r="E518" s="244" t="s">
        <v>1</v>
      </c>
      <c r="F518" s="245" t="s">
        <v>718</v>
      </c>
      <c r="G518" s="242"/>
      <c r="H518" s="244" t="s">
        <v>1</v>
      </c>
      <c r="I518" s="246"/>
      <c r="J518" s="242"/>
      <c r="K518" s="242"/>
      <c r="L518" s="247"/>
      <c r="M518" s="248"/>
      <c r="N518" s="249"/>
      <c r="O518" s="249"/>
      <c r="P518" s="249"/>
      <c r="Q518" s="249"/>
      <c r="R518" s="249"/>
      <c r="S518" s="249"/>
      <c r="T518" s="250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1" t="s">
        <v>190</v>
      </c>
      <c r="AU518" s="251" t="s">
        <v>84</v>
      </c>
      <c r="AV518" s="13" t="s">
        <v>82</v>
      </c>
      <c r="AW518" s="13" t="s">
        <v>31</v>
      </c>
      <c r="AX518" s="13" t="s">
        <v>75</v>
      </c>
      <c r="AY518" s="251" t="s">
        <v>181</v>
      </c>
    </row>
    <row r="519" s="14" customFormat="1">
      <c r="A519" s="14"/>
      <c r="B519" s="252"/>
      <c r="C519" s="253"/>
      <c r="D519" s="243" t="s">
        <v>190</v>
      </c>
      <c r="E519" s="254" t="s">
        <v>1</v>
      </c>
      <c r="F519" s="255" t="s">
        <v>84</v>
      </c>
      <c r="G519" s="253"/>
      <c r="H519" s="256">
        <v>2</v>
      </c>
      <c r="I519" s="257"/>
      <c r="J519" s="253"/>
      <c r="K519" s="253"/>
      <c r="L519" s="258"/>
      <c r="M519" s="259"/>
      <c r="N519" s="260"/>
      <c r="O519" s="260"/>
      <c r="P519" s="260"/>
      <c r="Q519" s="260"/>
      <c r="R519" s="260"/>
      <c r="S519" s="260"/>
      <c r="T519" s="261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2" t="s">
        <v>190</v>
      </c>
      <c r="AU519" s="262" t="s">
        <v>84</v>
      </c>
      <c r="AV519" s="14" t="s">
        <v>84</v>
      </c>
      <c r="AW519" s="14" t="s">
        <v>31</v>
      </c>
      <c r="AX519" s="14" t="s">
        <v>82</v>
      </c>
      <c r="AY519" s="262" t="s">
        <v>181</v>
      </c>
    </row>
    <row r="520" s="2" customFormat="1" ht="24.15" customHeight="1">
      <c r="A520" s="39"/>
      <c r="B520" s="40"/>
      <c r="C520" s="228" t="s">
        <v>723</v>
      </c>
      <c r="D520" s="228" t="s">
        <v>184</v>
      </c>
      <c r="E520" s="229" t="s">
        <v>724</v>
      </c>
      <c r="F520" s="230" t="s">
        <v>725</v>
      </c>
      <c r="G520" s="231" t="s">
        <v>260</v>
      </c>
      <c r="H520" s="232">
        <v>10</v>
      </c>
      <c r="I520" s="233"/>
      <c r="J520" s="232">
        <f>ROUND(I520*H520,2)</f>
        <v>0</v>
      </c>
      <c r="K520" s="234"/>
      <c r="L520" s="45"/>
      <c r="M520" s="235" t="s">
        <v>1</v>
      </c>
      <c r="N520" s="236" t="s">
        <v>40</v>
      </c>
      <c r="O520" s="92"/>
      <c r="P520" s="237">
        <f>O520*H520</f>
        <v>0</v>
      </c>
      <c r="Q520" s="237">
        <v>1.0000000000000001E-05</v>
      </c>
      <c r="R520" s="237">
        <f>Q520*H520</f>
        <v>0.00010000000000000001</v>
      </c>
      <c r="S520" s="237">
        <v>0</v>
      </c>
      <c r="T520" s="238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9" t="s">
        <v>188</v>
      </c>
      <c r="AT520" s="239" t="s">
        <v>184</v>
      </c>
      <c r="AU520" s="239" t="s">
        <v>84</v>
      </c>
      <c r="AY520" s="18" t="s">
        <v>181</v>
      </c>
      <c r="BE520" s="240">
        <f>IF(N520="základní",J520,0)</f>
        <v>0</v>
      </c>
      <c r="BF520" s="240">
        <f>IF(N520="snížená",J520,0)</f>
        <v>0</v>
      </c>
      <c r="BG520" s="240">
        <f>IF(N520="zákl. přenesená",J520,0)</f>
        <v>0</v>
      </c>
      <c r="BH520" s="240">
        <f>IF(N520="sníž. přenesená",J520,0)</f>
        <v>0</v>
      </c>
      <c r="BI520" s="240">
        <f>IF(N520="nulová",J520,0)</f>
        <v>0</v>
      </c>
      <c r="BJ520" s="18" t="s">
        <v>82</v>
      </c>
      <c r="BK520" s="240">
        <f>ROUND(I520*H520,2)</f>
        <v>0</v>
      </c>
      <c r="BL520" s="18" t="s">
        <v>188</v>
      </c>
      <c r="BM520" s="239" t="s">
        <v>726</v>
      </c>
    </row>
    <row r="521" s="13" customFormat="1">
      <c r="A521" s="13"/>
      <c r="B521" s="241"/>
      <c r="C521" s="242"/>
      <c r="D521" s="243" t="s">
        <v>190</v>
      </c>
      <c r="E521" s="244" t="s">
        <v>1</v>
      </c>
      <c r="F521" s="245" t="s">
        <v>727</v>
      </c>
      <c r="G521" s="242"/>
      <c r="H521" s="244" t="s">
        <v>1</v>
      </c>
      <c r="I521" s="246"/>
      <c r="J521" s="242"/>
      <c r="K521" s="242"/>
      <c r="L521" s="247"/>
      <c r="M521" s="248"/>
      <c r="N521" s="249"/>
      <c r="O521" s="249"/>
      <c r="P521" s="249"/>
      <c r="Q521" s="249"/>
      <c r="R521" s="249"/>
      <c r="S521" s="249"/>
      <c r="T521" s="250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1" t="s">
        <v>190</v>
      </c>
      <c r="AU521" s="251" t="s">
        <v>84</v>
      </c>
      <c r="AV521" s="13" t="s">
        <v>82</v>
      </c>
      <c r="AW521" s="13" t="s">
        <v>31</v>
      </c>
      <c r="AX521" s="13" t="s">
        <v>75</v>
      </c>
      <c r="AY521" s="251" t="s">
        <v>181</v>
      </c>
    </row>
    <row r="522" s="14" customFormat="1">
      <c r="A522" s="14"/>
      <c r="B522" s="252"/>
      <c r="C522" s="253"/>
      <c r="D522" s="243" t="s">
        <v>190</v>
      </c>
      <c r="E522" s="254" t="s">
        <v>1</v>
      </c>
      <c r="F522" s="255" t="s">
        <v>188</v>
      </c>
      <c r="G522" s="253"/>
      <c r="H522" s="256">
        <v>4</v>
      </c>
      <c r="I522" s="257"/>
      <c r="J522" s="253"/>
      <c r="K522" s="253"/>
      <c r="L522" s="258"/>
      <c r="M522" s="259"/>
      <c r="N522" s="260"/>
      <c r="O522" s="260"/>
      <c r="P522" s="260"/>
      <c r="Q522" s="260"/>
      <c r="R522" s="260"/>
      <c r="S522" s="260"/>
      <c r="T522" s="261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2" t="s">
        <v>190</v>
      </c>
      <c r="AU522" s="262" t="s">
        <v>84</v>
      </c>
      <c r="AV522" s="14" t="s">
        <v>84</v>
      </c>
      <c r="AW522" s="14" t="s">
        <v>31</v>
      </c>
      <c r="AX522" s="14" t="s">
        <v>75</v>
      </c>
      <c r="AY522" s="262" t="s">
        <v>181</v>
      </c>
    </row>
    <row r="523" s="13" customFormat="1">
      <c r="A523" s="13"/>
      <c r="B523" s="241"/>
      <c r="C523" s="242"/>
      <c r="D523" s="243" t="s">
        <v>190</v>
      </c>
      <c r="E523" s="244" t="s">
        <v>1</v>
      </c>
      <c r="F523" s="245" t="s">
        <v>728</v>
      </c>
      <c r="G523" s="242"/>
      <c r="H523" s="244" t="s">
        <v>1</v>
      </c>
      <c r="I523" s="246"/>
      <c r="J523" s="242"/>
      <c r="K523" s="242"/>
      <c r="L523" s="247"/>
      <c r="M523" s="248"/>
      <c r="N523" s="249"/>
      <c r="O523" s="249"/>
      <c r="P523" s="249"/>
      <c r="Q523" s="249"/>
      <c r="R523" s="249"/>
      <c r="S523" s="249"/>
      <c r="T523" s="250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1" t="s">
        <v>190</v>
      </c>
      <c r="AU523" s="251" t="s">
        <v>84</v>
      </c>
      <c r="AV523" s="13" t="s">
        <v>82</v>
      </c>
      <c r="AW523" s="13" t="s">
        <v>31</v>
      </c>
      <c r="AX523" s="13" t="s">
        <v>75</v>
      </c>
      <c r="AY523" s="251" t="s">
        <v>181</v>
      </c>
    </row>
    <row r="524" s="14" customFormat="1">
      <c r="A524" s="14"/>
      <c r="B524" s="252"/>
      <c r="C524" s="253"/>
      <c r="D524" s="243" t="s">
        <v>190</v>
      </c>
      <c r="E524" s="254" t="s">
        <v>1</v>
      </c>
      <c r="F524" s="255" t="s">
        <v>224</v>
      </c>
      <c r="G524" s="253"/>
      <c r="H524" s="256">
        <v>6</v>
      </c>
      <c r="I524" s="257"/>
      <c r="J524" s="253"/>
      <c r="K524" s="253"/>
      <c r="L524" s="258"/>
      <c r="M524" s="259"/>
      <c r="N524" s="260"/>
      <c r="O524" s="260"/>
      <c r="P524" s="260"/>
      <c r="Q524" s="260"/>
      <c r="R524" s="260"/>
      <c r="S524" s="260"/>
      <c r="T524" s="261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2" t="s">
        <v>190</v>
      </c>
      <c r="AU524" s="262" t="s">
        <v>84</v>
      </c>
      <c r="AV524" s="14" t="s">
        <v>84</v>
      </c>
      <c r="AW524" s="14" t="s">
        <v>31</v>
      </c>
      <c r="AX524" s="14" t="s">
        <v>75</v>
      </c>
      <c r="AY524" s="262" t="s">
        <v>181</v>
      </c>
    </row>
    <row r="525" s="15" customFormat="1">
      <c r="A525" s="15"/>
      <c r="B525" s="267"/>
      <c r="C525" s="268"/>
      <c r="D525" s="243" t="s">
        <v>190</v>
      </c>
      <c r="E525" s="269" t="s">
        <v>1</v>
      </c>
      <c r="F525" s="270" t="s">
        <v>208</v>
      </c>
      <c r="G525" s="268"/>
      <c r="H525" s="271">
        <v>10</v>
      </c>
      <c r="I525" s="272"/>
      <c r="J525" s="268"/>
      <c r="K525" s="268"/>
      <c r="L525" s="273"/>
      <c r="M525" s="274"/>
      <c r="N525" s="275"/>
      <c r="O525" s="275"/>
      <c r="P525" s="275"/>
      <c r="Q525" s="275"/>
      <c r="R525" s="275"/>
      <c r="S525" s="275"/>
      <c r="T525" s="276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77" t="s">
        <v>190</v>
      </c>
      <c r="AU525" s="277" t="s">
        <v>84</v>
      </c>
      <c r="AV525" s="15" t="s">
        <v>188</v>
      </c>
      <c r="AW525" s="15" t="s">
        <v>31</v>
      </c>
      <c r="AX525" s="15" t="s">
        <v>82</v>
      </c>
      <c r="AY525" s="277" t="s">
        <v>181</v>
      </c>
    </row>
    <row r="526" s="2" customFormat="1" ht="21.75" customHeight="1">
      <c r="A526" s="39"/>
      <c r="B526" s="40"/>
      <c r="C526" s="228" t="s">
        <v>729</v>
      </c>
      <c r="D526" s="228" t="s">
        <v>184</v>
      </c>
      <c r="E526" s="229" t="s">
        <v>730</v>
      </c>
      <c r="F526" s="230" t="s">
        <v>731</v>
      </c>
      <c r="G526" s="231" t="s">
        <v>260</v>
      </c>
      <c r="H526" s="232">
        <v>10</v>
      </c>
      <c r="I526" s="233"/>
      <c r="J526" s="232">
        <f>ROUND(I526*H526,2)</f>
        <v>0</v>
      </c>
      <c r="K526" s="234"/>
      <c r="L526" s="45"/>
      <c r="M526" s="235" t="s">
        <v>1</v>
      </c>
      <c r="N526" s="236" t="s">
        <v>40</v>
      </c>
      <c r="O526" s="92"/>
      <c r="P526" s="237">
        <f>O526*H526</f>
        <v>0</v>
      </c>
      <c r="Q526" s="237">
        <v>0.00012999999999999999</v>
      </c>
      <c r="R526" s="237">
        <f>Q526*H526</f>
        <v>0.0012999999999999999</v>
      </c>
      <c r="S526" s="237">
        <v>0</v>
      </c>
      <c r="T526" s="238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39" t="s">
        <v>188</v>
      </c>
      <c r="AT526" s="239" t="s">
        <v>184</v>
      </c>
      <c r="AU526" s="239" t="s">
        <v>84</v>
      </c>
      <c r="AY526" s="18" t="s">
        <v>181</v>
      </c>
      <c r="BE526" s="240">
        <f>IF(N526="základní",J526,0)</f>
        <v>0</v>
      </c>
      <c r="BF526" s="240">
        <f>IF(N526="snížená",J526,0)</f>
        <v>0</v>
      </c>
      <c r="BG526" s="240">
        <f>IF(N526="zákl. přenesená",J526,0)</f>
        <v>0</v>
      </c>
      <c r="BH526" s="240">
        <f>IF(N526="sníž. přenesená",J526,0)</f>
        <v>0</v>
      </c>
      <c r="BI526" s="240">
        <f>IF(N526="nulová",J526,0)</f>
        <v>0</v>
      </c>
      <c r="BJ526" s="18" t="s">
        <v>82</v>
      </c>
      <c r="BK526" s="240">
        <f>ROUND(I526*H526,2)</f>
        <v>0</v>
      </c>
      <c r="BL526" s="18" t="s">
        <v>188</v>
      </c>
      <c r="BM526" s="239" t="s">
        <v>732</v>
      </c>
    </row>
    <row r="527" s="13" customFormat="1">
      <c r="A527" s="13"/>
      <c r="B527" s="241"/>
      <c r="C527" s="242"/>
      <c r="D527" s="243" t="s">
        <v>190</v>
      </c>
      <c r="E527" s="244" t="s">
        <v>1</v>
      </c>
      <c r="F527" s="245" t="s">
        <v>727</v>
      </c>
      <c r="G527" s="242"/>
      <c r="H527" s="244" t="s">
        <v>1</v>
      </c>
      <c r="I527" s="246"/>
      <c r="J527" s="242"/>
      <c r="K527" s="242"/>
      <c r="L527" s="247"/>
      <c r="M527" s="248"/>
      <c r="N527" s="249"/>
      <c r="O527" s="249"/>
      <c r="P527" s="249"/>
      <c r="Q527" s="249"/>
      <c r="R527" s="249"/>
      <c r="S527" s="249"/>
      <c r="T527" s="250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1" t="s">
        <v>190</v>
      </c>
      <c r="AU527" s="251" t="s">
        <v>84</v>
      </c>
      <c r="AV527" s="13" t="s">
        <v>82</v>
      </c>
      <c r="AW527" s="13" t="s">
        <v>31</v>
      </c>
      <c r="AX527" s="13" t="s">
        <v>75</v>
      </c>
      <c r="AY527" s="251" t="s">
        <v>181</v>
      </c>
    </row>
    <row r="528" s="14" customFormat="1">
      <c r="A528" s="14"/>
      <c r="B528" s="252"/>
      <c r="C528" s="253"/>
      <c r="D528" s="243" t="s">
        <v>190</v>
      </c>
      <c r="E528" s="254" t="s">
        <v>1</v>
      </c>
      <c r="F528" s="255" t="s">
        <v>188</v>
      </c>
      <c r="G528" s="253"/>
      <c r="H528" s="256">
        <v>4</v>
      </c>
      <c r="I528" s="257"/>
      <c r="J528" s="253"/>
      <c r="K528" s="253"/>
      <c r="L528" s="258"/>
      <c r="M528" s="259"/>
      <c r="N528" s="260"/>
      <c r="O528" s="260"/>
      <c r="P528" s="260"/>
      <c r="Q528" s="260"/>
      <c r="R528" s="260"/>
      <c r="S528" s="260"/>
      <c r="T528" s="261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2" t="s">
        <v>190</v>
      </c>
      <c r="AU528" s="262" t="s">
        <v>84</v>
      </c>
      <c r="AV528" s="14" t="s">
        <v>84</v>
      </c>
      <c r="AW528" s="14" t="s">
        <v>31</v>
      </c>
      <c r="AX528" s="14" t="s">
        <v>75</v>
      </c>
      <c r="AY528" s="262" t="s">
        <v>181</v>
      </c>
    </row>
    <row r="529" s="13" customFormat="1">
      <c r="A529" s="13"/>
      <c r="B529" s="241"/>
      <c r="C529" s="242"/>
      <c r="D529" s="243" t="s">
        <v>190</v>
      </c>
      <c r="E529" s="244" t="s">
        <v>1</v>
      </c>
      <c r="F529" s="245" t="s">
        <v>728</v>
      </c>
      <c r="G529" s="242"/>
      <c r="H529" s="244" t="s">
        <v>1</v>
      </c>
      <c r="I529" s="246"/>
      <c r="J529" s="242"/>
      <c r="K529" s="242"/>
      <c r="L529" s="247"/>
      <c r="M529" s="248"/>
      <c r="N529" s="249"/>
      <c r="O529" s="249"/>
      <c r="P529" s="249"/>
      <c r="Q529" s="249"/>
      <c r="R529" s="249"/>
      <c r="S529" s="249"/>
      <c r="T529" s="250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1" t="s">
        <v>190</v>
      </c>
      <c r="AU529" s="251" t="s">
        <v>84</v>
      </c>
      <c r="AV529" s="13" t="s">
        <v>82</v>
      </c>
      <c r="AW529" s="13" t="s">
        <v>31</v>
      </c>
      <c r="AX529" s="13" t="s">
        <v>75</v>
      </c>
      <c r="AY529" s="251" t="s">
        <v>181</v>
      </c>
    </row>
    <row r="530" s="14" customFormat="1">
      <c r="A530" s="14"/>
      <c r="B530" s="252"/>
      <c r="C530" s="253"/>
      <c r="D530" s="243" t="s">
        <v>190</v>
      </c>
      <c r="E530" s="254" t="s">
        <v>1</v>
      </c>
      <c r="F530" s="255" t="s">
        <v>224</v>
      </c>
      <c r="G530" s="253"/>
      <c r="H530" s="256">
        <v>6</v>
      </c>
      <c r="I530" s="257"/>
      <c r="J530" s="253"/>
      <c r="K530" s="253"/>
      <c r="L530" s="258"/>
      <c r="M530" s="259"/>
      <c r="N530" s="260"/>
      <c r="O530" s="260"/>
      <c r="P530" s="260"/>
      <c r="Q530" s="260"/>
      <c r="R530" s="260"/>
      <c r="S530" s="260"/>
      <c r="T530" s="261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2" t="s">
        <v>190</v>
      </c>
      <c r="AU530" s="262" t="s">
        <v>84</v>
      </c>
      <c r="AV530" s="14" t="s">
        <v>84</v>
      </c>
      <c r="AW530" s="14" t="s">
        <v>31</v>
      </c>
      <c r="AX530" s="14" t="s">
        <v>75</v>
      </c>
      <c r="AY530" s="262" t="s">
        <v>181</v>
      </c>
    </row>
    <row r="531" s="15" customFormat="1">
      <c r="A531" s="15"/>
      <c r="B531" s="267"/>
      <c r="C531" s="268"/>
      <c r="D531" s="243" t="s">
        <v>190</v>
      </c>
      <c r="E531" s="269" t="s">
        <v>1</v>
      </c>
      <c r="F531" s="270" t="s">
        <v>208</v>
      </c>
      <c r="G531" s="268"/>
      <c r="H531" s="271">
        <v>10</v>
      </c>
      <c r="I531" s="272"/>
      <c r="J531" s="268"/>
      <c r="K531" s="268"/>
      <c r="L531" s="273"/>
      <c r="M531" s="274"/>
      <c r="N531" s="275"/>
      <c r="O531" s="275"/>
      <c r="P531" s="275"/>
      <c r="Q531" s="275"/>
      <c r="R531" s="275"/>
      <c r="S531" s="275"/>
      <c r="T531" s="276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77" t="s">
        <v>190</v>
      </c>
      <c r="AU531" s="277" t="s">
        <v>84</v>
      </c>
      <c r="AV531" s="15" t="s">
        <v>188</v>
      </c>
      <c r="AW531" s="15" t="s">
        <v>31</v>
      </c>
      <c r="AX531" s="15" t="s">
        <v>82</v>
      </c>
      <c r="AY531" s="277" t="s">
        <v>181</v>
      </c>
    </row>
    <row r="532" s="2" customFormat="1" ht="24.15" customHeight="1">
      <c r="A532" s="39"/>
      <c r="B532" s="40"/>
      <c r="C532" s="228" t="s">
        <v>733</v>
      </c>
      <c r="D532" s="228" t="s">
        <v>184</v>
      </c>
      <c r="E532" s="229" t="s">
        <v>734</v>
      </c>
      <c r="F532" s="230" t="s">
        <v>735</v>
      </c>
      <c r="G532" s="231" t="s">
        <v>260</v>
      </c>
      <c r="H532" s="232">
        <v>380</v>
      </c>
      <c r="I532" s="233"/>
      <c r="J532" s="232">
        <f>ROUND(I532*H532,2)</f>
        <v>0</v>
      </c>
      <c r="K532" s="234"/>
      <c r="L532" s="45"/>
      <c r="M532" s="235" t="s">
        <v>1</v>
      </c>
      <c r="N532" s="236" t="s">
        <v>40</v>
      </c>
      <c r="O532" s="92"/>
      <c r="P532" s="237">
        <f>O532*H532</f>
        <v>0</v>
      </c>
      <c r="Q532" s="237">
        <v>0</v>
      </c>
      <c r="R532" s="237">
        <f>Q532*H532</f>
        <v>0</v>
      </c>
      <c r="S532" s="237">
        <v>0</v>
      </c>
      <c r="T532" s="238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9" t="s">
        <v>188</v>
      </c>
      <c r="AT532" s="239" t="s">
        <v>184</v>
      </c>
      <c r="AU532" s="239" t="s">
        <v>84</v>
      </c>
      <c r="AY532" s="18" t="s">
        <v>181</v>
      </c>
      <c r="BE532" s="240">
        <f>IF(N532="základní",J532,0)</f>
        <v>0</v>
      </c>
      <c r="BF532" s="240">
        <f>IF(N532="snížená",J532,0)</f>
        <v>0</v>
      </c>
      <c r="BG532" s="240">
        <f>IF(N532="zákl. přenesená",J532,0)</f>
        <v>0</v>
      </c>
      <c r="BH532" s="240">
        <f>IF(N532="sníž. přenesená",J532,0)</f>
        <v>0</v>
      </c>
      <c r="BI532" s="240">
        <f>IF(N532="nulová",J532,0)</f>
        <v>0</v>
      </c>
      <c r="BJ532" s="18" t="s">
        <v>82</v>
      </c>
      <c r="BK532" s="240">
        <f>ROUND(I532*H532,2)</f>
        <v>0</v>
      </c>
      <c r="BL532" s="18" t="s">
        <v>188</v>
      </c>
      <c r="BM532" s="239" t="s">
        <v>736</v>
      </c>
    </row>
    <row r="533" s="13" customFormat="1">
      <c r="A533" s="13"/>
      <c r="B533" s="241"/>
      <c r="C533" s="242"/>
      <c r="D533" s="243" t="s">
        <v>190</v>
      </c>
      <c r="E533" s="244" t="s">
        <v>1</v>
      </c>
      <c r="F533" s="245" t="s">
        <v>737</v>
      </c>
      <c r="G533" s="242"/>
      <c r="H533" s="244" t="s">
        <v>1</v>
      </c>
      <c r="I533" s="246"/>
      <c r="J533" s="242"/>
      <c r="K533" s="242"/>
      <c r="L533" s="247"/>
      <c r="M533" s="248"/>
      <c r="N533" s="249"/>
      <c r="O533" s="249"/>
      <c r="P533" s="249"/>
      <c r="Q533" s="249"/>
      <c r="R533" s="249"/>
      <c r="S533" s="249"/>
      <c r="T533" s="250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1" t="s">
        <v>190</v>
      </c>
      <c r="AU533" s="251" t="s">
        <v>84</v>
      </c>
      <c r="AV533" s="13" t="s">
        <v>82</v>
      </c>
      <c r="AW533" s="13" t="s">
        <v>31</v>
      </c>
      <c r="AX533" s="13" t="s">
        <v>75</v>
      </c>
      <c r="AY533" s="251" t="s">
        <v>181</v>
      </c>
    </row>
    <row r="534" s="13" customFormat="1">
      <c r="A534" s="13"/>
      <c r="B534" s="241"/>
      <c r="C534" s="242"/>
      <c r="D534" s="243" t="s">
        <v>190</v>
      </c>
      <c r="E534" s="244" t="s">
        <v>1</v>
      </c>
      <c r="F534" s="245" t="s">
        <v>738</v>
      </c>
      <c r="G534" s="242"/>
      <c r="H534" s="244" t="s">
        <v>1</v>
      </c>
      <c r="I534" s="246"/>
      <c r="J534" s="242"/>
      <c r="K534" s="242"/>
      <c r="L534" s="247"/>
      <c r="M534" s="248"/>
      <c r="N534" s="249"/>
      <c r="O534" s="249"/>
      <c r="P534" s="249"/>
      <c r="Q534" s="249"/>
      <c r="R534" s="249"/>
      <c r="S534" s="249"/>
      <c r="T534" s="250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1" t="s">
        <v>190</v>
      </c>
      <c r="AU534" s="251" t="s">
        <v>84</v>
      </c>
      <c r="AV534" s="13" t="s">
        <v>82</v>
      </c>
      <c r="AW534" s="13" t="s">
        <v>31</v>
      </c>
      <c r="AX534" s="13" t="s">
        <v>75</v>
      </c>
      <c r="AY534" s="251" t="s">
        <v>181</v>
      </c>
    </row>
    <row r="535" s="14" customFormat="1">
      <c r="A535" s="14"/>
      <c r="B535" s="252"/>
      <c r="C535" s="253"/>
      <c r="D535" s="243" t="s">
        <v>190</v>
      </c>
      <c r="E535" s="254" t="s">
        <v>1</v>
      </c>
      <c r="F535" s="255" t="s">
        <v>739</v>
      </c>
      <c r="G535" s="253"/>
      <c r="H535" s="256">
        <v>380</v>
      </c>
      <c r="I535" s="257"/>
      <c r="J535" s="253"/>
      <c r="K535" s="253"/>
      <c r="L535" s="258"/>
      <c r="M535" s="259"/>
      <c r="N535" s="260"/>
      <c r="O535" s="260"/>
      <c r="P535" s="260"/>
      <c r="Q535" s="260"/>
      <c r="R535" s="260"/>
      <c r="S535" s="260"/>
      <c r="T535" s="261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2" t="s">
        <v>190</v>
      </c>
      <c r="AU535" s="262" t="s">
        <v>84</v>
      </c>
      <c r="AV535" s="14" t="s">
        <v>84</v>
      </c>
      <c r="AW535" s="14" t="s">
        <v>31</v>
      </c>
      <c r="AX535" s="14" t="s">
        <v>82</v>
      </c>
      <c r="AY535" s="262" t="s">
        <v>181</v>
      </c>
    </row>
    <row r="536" s="2" customFormat="1" ht="24.15" customHeight="1">
      <c r="A536" s="39"/>
      <c r="B536" s="40"/>
      <c r="C536" s="228" t="s">
        <v>740</v>
      </c>
      <c r="D536" s="228" t="s">
        <v>184</v>
      </c>
      <c r="E536" s="229" t="s">
        <v>741</v>
      </c>
      <c r="F536" s="230" t="s">
        <v>742</v>
      </c>
      <c r="G536" s="231" t="s">
        <v>260</v>
      </c>
      <c r="H536" s="232">
        <v>56</v>
      </c>
      <c r="I536" s="233"/>
      <c r="J536" s="232">
        <f>ROUND(I536*H536,2)</f>
        <v>0</v>
      </c>
      <c r="K536" s="234"/>
      <c r="L536" s="45"/>
      <c r="M536" s="235" t="s">
        <v>1</v>
      </c>
      <c r="N536" s="236" t="s">
        <v>40</v>
      </c>
      <c r="O536" s="92"/>
      <c r="P536" s="237">
        <f>O536*H536</f>
        <v>0</v>
      </c>
      <c r="Q536" s="237">
        <v>0</v>
      </c>
      <c r="R536" s="237">
        <f>Q536*H536</f>
        <v>0</v>
      </c>
      <c r="S536" s="237">
        <v>0</v>
      </c>
      <c r="T536" s="238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39" t="s">
        <v>188</v>
      </c>
      <c r="AT536" s="239" t="s">
        <v>184</v>
      </c>
      <c r="AU536" s="239" t="s">
        <v>84</v>
      </c>
      <c r="AY536" s="18" t="s">
        <v>181</v>
      </c>
      <c r="BE536" s="240">
        <f>IF(N536="základní",J536,0)</f>
        <v>0</v>
      </c>
      <c r="BF536" s="240">
        <f>IF(N536="snížená",J536,0)</f>
        <v>0</v>
      </c>
      <c r="BG536" s="240">
        <f>IF(N536="zákl. přenesená",J536,0)</f>
        <v>0</v>
      </c>
      <c r="BH536" s="240">
        <f>IF(N536="sníž. přenesená",J536,0)</f>
        <v>0</v>
      </c>
      <c r="BI536" s="240">
        <f>IF(N536="nulová",J536,0)</f>
        <v>0</v>
      </c>
      <c r="BJ536" s="18" t="s">
        <v>82</v>
      </c>
      <c r="BK536" s="240">
        <f>ROUND(I536*H536,2)</f>
        <v>0</v>
      </c>
      <c r="BL536" s="18" t="s">
        <v>188</v>
      </c>
      <c r="BM536" s="239" t="s">
        <v>743</v>
      </c>
    </row>
    <row r="537" s="13" customFormat="1">
      <c r="A537" s="13"/>
      <c r="B537" s="241"/>
      <c r="C537" s="242"/>
      <c r="D537" s="243" t="s">
        <v>190</v>
      </c>
      <c r="E537" s="244" t="s">
        <v>1</v>
      </c>
      <c r="F537" s="245" t="s">
        <v>737</v>
      </c>
      <c r="G537" s="242"/>
      <c r="H537" s="244" t="s">
        <v>1</v>
      </c>
      <c r="I537" s="246"/>
      <c r="J537" s="242"/>
      <c r="K537" s="242"/>
      <c r="L537" s="247"/>
      <c r="M537" s="248"/>
      <c r="N537" s="249"/>
      <c r="O537" s="249"/>
      <c r="P537" s="249"/>
      <c r="Q537" s="249"/>
      <c r="R537" s="249"/>
      <c r="S537" s="249"/>
      <c r="T537" s="250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1" t="s">
        <v>190</v>
      </c>
      <c r="AU537" s="251" t="s">
        <v>84</v>
      </c>
      <c r="AV537" s="13" t="s">
        <v>82</v>
      </c>
      <c r="AW537" s="13" t="s">
        <v>31</v>
      </c>
      <c r="AX537" s="13" t="s">
        <v>75</v>
      </c>
      <c r="AY537" s="251" t="s">
        <v>181</v>
      </c>
    </row>
    <row r="538" s="13" customFormat="1">
      <c r="A538" s="13"/>
      <c r="B538" s="241"/>
      <c r="C538" s="242"/>
      <c r="D538" s="243" t="s">
        <v>190</v>
      </c>
      <c r="E538" s="244" t="s">
        <v>1</v>
      </c>
      <c r="F538" s="245" t="s">
        <v>744</v>
      </c>
      <c r="G538" s="242"/>
      <c r="H538" s="244" t="s">
        <v>1</v>
      </c>
      <c r="I538" s="246"/>
      <c r="J538" s="242"/>
      <c r="K538" s="242"/>
      <c r="L538" s="247"/>
      <c r="M538" s="248"/>
      <c r="N538" s="249"/>
      <c r="O538" s="249"/>
      <c r="P538" s="249"/>
      <c r="Q538" s="249"/>
      <c r="R538" s="249"/>
      <c r="S538" s="249"/>
      <c r="T538" s="250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1" t="s">
        <v>190</v>
      </c>
      <c r="AU538" s="251" t="s">
        <v>84</v>
      </c>
      <c r="AV538" s="13" t="s">
        <v>82</v>
      </c>
      <c r="AW538" s="13" t="s">
        <v>31</v>
      </c>
      <c r="AX538" s="13" t="s">
        <v>75</v>
      </c>
      <c r="AY538" s="251" t="s">
        <v>181</v>
      </c>
    </row>
    <row r="539" s="14" customFormat="1">
      <c r="A539" s="14"/>
      <c r="B539" s="252"/>
      <c r="C539" s="253"/>
      <c r="D539" s="243" t="s">
        <v>190</v>
      </c>
      <c r="E539" s="254" t="s">
        <v>1</v>
      </c>
      <c r="F539" s="255" t="s">
        <v>549</v>
      </c>
      <c r="G539" s="253"/>
      <c r="H539" s="256">
        <v>56</v>
      </c>
      <c r="I539" s="257"/>
      <c r="J539" s="253"/>
      <c r="K539" s="253"/>
      <c r="L539" s="258"/>
      <c r="M539" s="259"/>
      <c r="N539" s="260"/>
      <c r="O539" s="260"/>
      <c r="P539" s="260"/>
      <c r="Q539" s="260"/>
      <c r="R539" s="260"/>
      <c r="S539" s="260"/>
      <c r="T539" s="261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2" t="s">
        <v>190</v>
      </c>
      <c r="AU539" s="262" t="s">
        <v>84</v>
      </c>
      <c r="AV539" s="14" t="s">
        <v>84</v>
      </c>
      <c r="AW539" s="14" t="s">
        <v>31</v>
      </c>
      <c r="AX539" s="14" t="s">
        <v>82</v>
      </c>
      <c r="AY539" s="262" t="s">
        <v>181</v>
      </c>
    </row>
    <row r="540" s="2" customFormat="1" ht="16.5" customHeight="1">
      <c r="A540" s="39"/>
      <c r="B540" s="40"/>
      <c r="C540" s="228" t="s">
        <v>410</v>
      </c>
      <c r="D540" s="228" t="s">
        <v>184</v>
      </c>
      <c r="E540" s="229" t="s">
        <v>745</v>
      </c>
      <c r="F540" s="230" t="s">
        <v>746</v>
      </c>
      <c r="G540" s="231" t="s">
        <v>260</v>
      </c>
      <c r="H540" s="232">
        <v>3</v>
      </c>
      <c r="I540" s="233"/>
      <c r="J540" s="232">
        <f>ROUND(I540*H540,2)</f>
        <v>0</v>
      </c>
      <c r="K540" s="234"/>
      <c r="L540" s="45"/>
      <c r="M540" s="235" t="s">
        <v>1</v>
      </c>
      <c r="N540" s="236" t="s">
        <v>40</v>
      </c>
      <c r="O540" s="92"/>
      <c r="P540" s="237">
        <f>O540*H540</f>
        <v>0</v>
      </c>
      <c r="Q540" s="237">
        <v>0</v>
      </c>
      <c r="R540" s="237">
        <f>Q540*H540</f>
        <v>0</v>
      </c>
      <c r="S540" s="237">
        <v>0</v>
      </c>
      <c r="T540" s="238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39" t="s">
        <v>188</v>
      </c>
      <c r="AT540" s="239" t="s">
        <v>184</v>
      </c>
      <c r="AU540" s="239" t="s">
        <v>84</v>
      </c>
      <c r="AY540" s="18" t="s">
        <v>181</v>
      </c>
      <c r="BE540" s="240">
        <f>IF(N540="základní",J540,0)</f>
        <v>0</v>
      </c>
      <c r="BF540" s="240">
        <f>IF(N540="snížená",J540,0)</f>
        <v>0</v>
      </c>
      <c r="BG540" s="240">
        <f>IF(N540="zákl. přenesená",J540,0)</f>
        <v>0</v>
      </c>
      <c r="BH540" s="240">
        <f>IF(N540="sníž. přenesená",J540,0)</f>
        <v>0</v>
      </c>
      <c r="BI540" s="240">
        <f>IF(N540="nulová",J540,0)</f>
        <v>0</v>
      </c>
      <c r="BJ540" s="18" t="s">
        <v>82</v>
      </c>
      <c r="BK540" s="240">
        <f>ROUND(I540*H540,2)</f>
        <v>0</v>
      </c>
      <c r="BL540" s="18" t="s">
        <v>188</v>
      </c>
      <c r="BM540" s="239" t="s">
        <v>747</v>
      </c>
    </row>
    <row r="541" s="13" customFormat="1">
      <c r="A541" s="13"/>
      <c r="B541" s="241"/>
      <c r="C541" s="242"/>
      <c r="D541" s="243" t="s">
        <v>190</v>
      </c>
      <c r="E541" s="244" t="s">
        <v>1</v>
      </c>
      <c r="F541" s="245" t="s">
        <v>748</v>
      </c>
      <c r="G541" s="242"/>
      <c r="H541" s="244" t="s">
        <v>1</v>
      </c>
      <c r="I541" s="246"/>
      <c r="J541" s="242"/>
      <c r="K541" s="242"/>
      <c r="L541" s="247"/>
      <c r="M541" s="248"/>
      <c r="N541" s="249"/>
      <c r="O541" s="249"/>
      <c r="P541" s="249"/>
      <c r="Q541" s="249"/>
      <c r="R541" s="249"/>
      <c r="S541" s="249"/>
      <c r="T541" s="250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1" t="s">
        <v>190</v>
      </c>
      <c r="AU541" s="251" t="s">
        <v>84</v>
      </c>
      <c r="AV541" s="13" t="s">
        <v>82</v>
      </c>
      <c r="AW541" s="13" t="s">
        <v>31</v>
      </c>
      <c r="AX541" s="13" t="s">
        <v>75</v>
      </c>
      <c r="AY541" s="251" t="s">
        <v>181</v>
      </c>
    </row>
    <row r="542" s="14" customFormat="1">
      <c r="A542" s="14"/>
      <c r="B542" s="252"/>
      <c r="C542" s="253"/>
      <c r="D542" s="243" t="s">
        <v>190</v>
      </c>
      <c r="E542" s="254" t="s">
        <v>1</v>
      </c>
      <c r="F542" s="255" t="s">
        <v>82</v>
      </c>
      <c r="G542" s="253"/>
      <c r="H542" s="256">
        <v>1</v>
      </c>
      <c r="I542" s="257"/>
      <c r="J542" s="253"/>
      <c r="K542" s="253"/>
      <c r="L542" s="258"/>
      <c r="M542" s="259"/>
      <c r="N542" s="260"/>
      <c r="O542" s="260"/>
      <c r="P542" s="260"/>
      <c r="Q542" s="260"/>
      <c r="R542" s="260"/>
      <c r="S542" s="260"/>
      <c r="T542" s="261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2" t="s">
        <v>190</v>
      </c>
      <c r="AU542" s="262" t="s">
        <v>84</v>
      </c>
      <c r="AV542" s="14" t="s">
        <v>84</v>
      </c>
      <c r="AW542" s="14" t="s">
        <v>31</v>
      </c>
      <c r="AX542" s="14" t="s">
        <v>75</v>
      </c>
      <c r="AY542" s="262" t="s">
        <v>181</v>
      </c>
    </row>
    <row r="543" s="13" customFormat="1">
      <c r="A543" s="13"/>
      <c r="B543" s="241"/>
      <c r="C543" s="242"/>
      <c r="D543" s="243" t="s">
        <v>190</v>
      </c>
      <c r="E543" s="244" t="s">
        <v>1</v>
      </c>
      <c r="F543" s="245" t="s">
        <v>749</v>
      </c>
      <c r="G543" s="242"/>
      <c r="H543" s="244" t="s">
        <v>1</v>
      </c>
      <c r="I543" s="246"/>
      <c r="J543" s="242"/>
      <c r="K543" s="242"/>
      <c r="L543" s="247"/>
      <c r="M543" s="248"/>
      <c r="N543" s="249"/>
      <c r="O543" s="249"/>
      <c r="P543" s="249"/>
      <c r="Q543" s="249"/>
      <c r="R543" s="249"/>
      <c r="S543" s="249"/>
      <c r="T543" s="250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1" t="s">
        <v>190</v>
      </c>
      <c r="AU543" s="251" t="s">
        <v>84</v>
      </c>
      <c r="AV543" s="13" t="s">
        <v>82</v>
      </c>
      <c r="AW543" s="13" t="s">
        <v>31</v>
      </c>
      <c r="AX543" s="13" t="s">
        <v>75</v>
      </c>
      <c r="AY543" s="251" t="s">
        <v>181</v>
      </c>
    </row>
    <row r="544" s="14" customFormat="1">
      <c r="A544" s="14"/>
      <c r="B544" s="252"/>
      <c r="C544" s="253"/>
      <c r="D544" s="243" t="s">
        <v>190</v>
      </c>
      <c r="E544" s="254" t="s">
        <v>1</v>
      </c>
      <c r="F544" s="255" t="s">
        <v>84</v>
      </c>
      <c r="G544" s="253"/>
      <c r="H544" s="256">
        <v>2</v>
      </c>
      <c r="I544" s="257"/>
      <c r="J544" s="253"/>
      <c r="K544" s="253"/>
      <c r="L544" s="258"/>
      <c r="M544" s="259"/>
      <c r="N544" s="260"/>
      <c r="O544" s="260"/>
      <c r="P544" s="260"/>
      <c r="Q544" s="260"/>
      <c r="R544" s="260"/>
      <c r="S544" s="260"/>
      <c r="T544" s="261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2" t="s">
        <v>190</v>
      </c>
      <c r="AU544" s="262" t="s">
        <v>84</v>
      </c>
      <c r="AV544" s="14" t="s">
        <v>84</v>
      </c>
      <c r="AW544" s="14" t="s">
        <v>31</v>
      </c>
      <c r="AX544" s="14" t="s">
        <v>75</v>
      </c>
      <c r="AY544" s="262" t="s">
        <v>181</v>
      </c>
    </row>
    <row r="545" s="15" customFormat="1">
      <c r="A545" s="15"/>
      <c r="B545" s="267"/>
      <c r="C545" s="268"/>
      <c r="D545" s="243" t="s">
        <v>190</v>
      </c>
      <c r="E545" s="269" t="s">
        <v>1</v>
      </c>
      <c r="F545" s="270" t="s">
        <v>208</v>
      </c>
      <c r="G545" s="268"/>
      <c r="H545" s="271">
        <v>3</v>
      </c>
      <c r="I545" s="272"/>
      <c r="J545" s="268"/>
      <c r="K545" s="268"/>
      <c r="L545" s="273"/>
      <c r="M545" s="274"/>
      <c r="N545" s="275"/>
      <c r="O545" s="275"/>
      <c r="P545" s="275"/>
      <c r="Q545" s="275"/>
      <c r="R545" s="275"/>
      <c r="S545" s="275"/>
      <c r="T545" s="276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77" t="s">
        <v>190</v>
      </c>
      <c r="AU545" s="277" t="s">
        <v>84</v>
      </c>
      <c r="AV545" s="15" t="s">
        <v>188</v>
      </c>
      <c r="AW545" s="15" t="s">
        <v>31</v>
      </c>
      <c r="AX545" s="15" t="s">
        <v>82</v>
      </c>
      <c r="AY545" s="277" t="s">
        <v>181</v>
      </c>
    </row>
    <row r="546" s="2" customFormat="1" ht="16.5" customHeight="1">
      <c r="A546" s="39"/>
      <c r="B546" s="40"/>
      <c r="C546" s="228" t="s">
        <v>750</v>
      </c>
      <c r="D546" s="228" t="s">
        <v>184</v>
      </c>
      <c r="E546" s="229" t="s">
        <v>751</v>
      </c>
      <c r="F546" s="230" t="s">
        <v>752</v>
      </c>
      <c r="G546" s="231" t="s">
        <v>260</v>
      </c>
      <c r="H546" s="232">
        <v>1</v>
      </c>
      <c r="I546" s="233"/>
      <c r="J546" s="232">
        <f>ROUND(I546*H546,2)</f>
        <v>0</v>
      </c>
      <c r="K546" s="234"/>
      <c r="L546" s="45"/>
      <c r="M546" s="235" t="s">
        <v>1</v>
      </c>
      <c r="N546" s="236" t="s">
        <v>40</v>
      </c>
      <c r="O546" s="92"/>
      <c r="P546" s="237">
        <f>O546*H546</f>
        <v>0</v>
      </c>
      <c r="Q546" s="237">
        <v>0</v>
      </c>
      <c r="R546" s="237">
        <f>Q546*H546</f>
        <v>0</v>
      </c>
      <c r="S546" s="237">
        <v>0</v>
      </c>
      <c r="T546" s="238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9" t="s">
        <v>188</v>
      </c>
      <c r="AT546" s="239" t="s">
        <v>184</v>
      </c>
      <c r="AU546" s="239" t="s">
        <v>84</v>
      </c>
      <c r="AY546" s="18" t="s">
        <v>181</v>
      </c>
      <c r="BE546" s="240">
        <f>IF(N546="základní",J546,0)</f>
        <v>0</v>
      </c>
      <c r="BF546" s="240">
        <f>IF(N546="snížená",J546,0)</f>
        <v>0</v>
      </c>
      <c r="BG546" s="240">
        <f>IF(N546="zákl. přenesená",J546,0)</f>
        <v>0</v>
      </c>
      <c r="BH546" s="240">
        <f>IF(N546="sníž. přenesená",J546,0)</f>
        <v>0</v>
      </c>
      <c r="BI546" s="240">
        <f>IF(N546="nulová",J546,0)</f>
        <v>0</v>
      </c>
      <c r="BJ546" s="18" t="s">
        <v>82</v>
      </c>
      <c r="BK546" s="240">
        <f>ROUND(I546*H546,2)</f>
        <v>0</v>
      </c>
      <c r="BL546" s="18" t="s">
        <v>188</v>
      </c>
      <c r="BM546" s="239" t="s">
        <v>753</v>
      </c>
    </row>
    <row r="547" s="13" customFormat="1">
      <c r="A547" s="13"/>
      <c r="B547" s="241"/>
      <c r="C547" s="242"/>
      <c r="D547" s="243" t="s">
        <v>190</v>
      </c>
      <c r="E547" s="244" t="s">
        <v>1</v>
      </c>
      <c r="F547" s="245" t="s">
        <v>754</v>
      </c>
      <c r="G547" s="242"/>
      <c r="H547" s="244" t="s">
        <v>1</v>
      </c>
      <c r="I547" s="246"/>
      <c r="J547" s="242"/>
      <c r="K547" s="242"/>
      <c r="L547" s="247"/>
      <c r="M547" s="248"/>
      <c r="N547" s="249"/>
      <c r="O547" s="249"/>
      <c r="P547" s="249"/>
      <c r="Q547" s="249"/>
      <c r="R547" s="249"/>
      <c r="S547" s="249"/>
      <c r="T547" s="250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1" t="s">
        <v>190</v>
      </c>
      <c r="AU547" s="251" t="s">
        <v>84</v>
      </c>
      <c r="AV547" s="13" t="s">
        <v>82</v>
      </c>
      <c r="AW547" s="13" t="s">
        <v>31</v>
      </c>
      <c r="AX547" s="13" t="s">
        <v>75</v>
      </c>
      <c r="AY547" s="251" t="s">
        <v>181</v>
      </c>
    </row>
    <row r="548" s="14" customFormat="1">
      <c r="A548" s="14"/>
      <c r="B548" s="252"/>
      <c r="C548" s="253"/>
      <c r="D548" s="243" t="s">
        <v>190</v>
      </c>
      <c r="E548" s="254" t="s">
        <v>1</v>
      </c>
      <c r="F548" s="255" t="s">
        <v>82</v>
      </c>
      <c r="G548" s="253"/>
      <c r="H548" s="256">
        <v>1</v>
      </c>
      <c r="I548" s="257"/>
      <c r="J548" s="253"/>
      <c r="K548" s="253"/>
      <c r="L548" s="258"/>
      <c r="M548" s="259"/>
      <c r="N548" s="260"/>
      <c r="O548" s="260"/>
      <c r="P548" s="260"/>
      <c r="Q548" s="260"/>
      <c r="R548" s="260"/>
      <c r="S548" s="260"/>
      <c r="T548" s="261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2" t="s">
        <v>190</v>
      </c>
      <c r="AU548" s="262" t="s">
        <v>84</v>
      </c>
      <c r="AV548" s="14" t="s">
        <v>84</v>
      </c>
      <c r="AW548" s="14" t="s">
        <v>31</v>
      </c>
      <c r="AX548" s="14" t="s">
        <v>82</v>
      </c>
      <c r="AY548" s="262" t="s">
        <v>181</v>
      </c>
    </row>
    <row r="549" s="2" customFormat="1" ht="24.15" customHeight="1">
      <c r="A549" s="39"/>
      <c r="B549" s="40"/>
      <c r="C549" s="228" t="s">
        <v>755</v>
      </c>
      <c r="D549" s="228" t="s">
        <v>184</v>
      </c>
      <c r="E549" s="229" t="s">
        <v>756</v>
      </c>
      <c r="F549" s="230" t="s">
        <v>757</v>
      </c>
      <c r="G549" s="231" t="s">
        <v>320</v>
      </c>
      <c r="H549" s="232">
        <v>80</v>
      </c>
      <c r="I549" s="233"/>
      <c r="J549" s="232">
        <f>ROUND(I549*H549,2)</f>
        <v>0</v>
      </c>
      <c r="K549" s="234"/>
      <c r="L549" s="45"/>
      <c r="M549" s="235" t="s">
        <v>1</v>
      </c>
      <c r="N549" s="236" t="s">
        <v>40</v>
      </c>
      <c r="O549" s="92"/>
      <c r="P549" s="237">
        <f>O549*H549</f>
        <v>0</v>
      </c>
      <c r="Q549" s="237">
        <v>0.00069999999999999999</v>
      </c>
      <c r="R549" s="237">
        <f>Q549*H549</f>
        <v>0.056000000000000001</v>
      </c>
      <c r="S549" s="237">
        <v>0</v>
      </c>
      <c r="T549" s="238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39" t="s">
        <v>188</v>
      </c>
      <c r="AT549" s="239" t="s">
        <v>184</v>
      </c>
      <c r="AU549" s="239" t="s">
        <v>84</v>
      </c>
      <c r="AY549" s="18" t="s">
        <v>181</v>
      </c>
      <c r="BE549" s="240">
        <f>IF(N549="základní",J549,0)</f>
        <v>0</v>
      </c>
      <c r="BF549" s="240">
        <f>IF(N549="snížená",J549,0)</f>
        <v>0</v>
      </c>
      <c r="BG549" s="240">
        <f>IF(N549="zákl. přenesená",J549,0)</f>
        <v>0</v>
      </c>
      <c r="BH549" s="240">
        <f>IF(N549="sníž. přenesená",J549,0)</f>
        <v>0</v>
      </c>
      <c r="BI549" s="240">
        <f>IF(N549="nulová",J549,0)</f>
        <v>0</v>
      </c>
      <c r="BJ549" s="18" t="s">
        <v>82</v>
      </c>
      <c r="BK549" s="240">
        <f>ROUND(I549*H549,2)</f>
        <v>0</v>
      </c>
      <c r="BL549" s="18" t="s">
        <v>188</v>
      </c>
      <c r="BM549" s="239" t="s">
        <v>758</v>
      </c>
    </row>
    <row r="550" s="13" customFormat="1">
      <c r="A550" s="13"/>
      <c r="B550" s="241"/>
      <c r="C550" s="242"/>
      <c r="D550" s="243" t="s">
        <v>190</v>
      </c>
      <c r="E550" s="244" t="s">
        <v>1</v>
      </c>
      <c r="F550" s="245" t="s">
        <v>738</v>
      </c>
      <c r="G550" s="242"/>
      <c r="H550" s="244" t="s">
        <v>1</v>
      </c>
      <c r="I550" s="246"/>
      <c r="J550" s="242"/>
      <c r="K550" s="242"/>
      <c r="L550" s="247"/>
      <c r="M550" s="248"/>
      <c r="N550" s="249"/>
      <c r="O550" s="249"/>
      <c r="P550" s="249"/>
      <c r="Q550" s="249"/>
      <c r="R550" s="249"/>
      <c r="S550" s="249"/>
      <c r="T550" s="250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1" t="s">
        <v>190</v>
      </c>
      <c r="AU550" s="251" t="s">
        <v>84</v>
      </c>
      <c r="AV550" s="13" t="s">
        <v>82</v>
      </c>
      <c r="AW550" s="13" t="s">
        <v>31</v>
      </c>
      <c r="AX550" s="13" t="s">
        <v>75</v>
      </c>
      <c r="AY550" s="251" t="s">
        <v>181</v>
      </c>
    </row>
    <row r="551" s="14" customFormat="1">
      <c r="A551" s="14"/>
      <c r="B551" s="252"/>
      <c r="C551" s="253"/>
      <c r="D551" s="243" t="s">
        <v>190</v>
      </c>
      <c r="E551" s="254" t="s">
        <v>1</v>
      </c>
      <c r="F551" s="255" t="s">
        <v>759</v>
      </c>
      <c r="G551" s="253"/>
      <c r="H551" s="256">
        <v>80</v>
      </c>
      <c r="I551" s="257"/>
      <c r="J551" s="253"/>
      <c r="K551" s="253"/>
      <c r="L551" s="258"/>
      <c r="M551" s="259"/>
      <c r="N551" s="260"/>
      <c r="O551" s="260"/>
      <c r="P551" s="260"/>
      <c r="Q551" s="260"/>
      <c r="R551" s="260"/>
      <c r="S551" s="260"/>
      <c r="T551" s="261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2" t="s">
        <v>190</v>
      </c>
      <c r="AU551" s="262" t="s">
        <v>84</v>
      </c>
      <c r="AV551" s="14" t="s">
        <v>84</v>
      </c>
      <c r="AW551" s="14" t="s">
        <v>31</v>
      </c>
      <c r="AX551" s="14" t="s">
        <v>82</v>
      </c>
      <c r="AY551" s="262" t="s">
        <v>181</v>
      </c>
    </row>
    <row r="552" s="2" customFormat="1" ht="24.15" customHeight="1">
      <c r="A552" s="39"/>
      <c r="B552" s="40"/>
      <c r="C552" s="228" t="s">
        <v>760</v>
      </c>
      <c r="D552" s="228" t="s">
        <v>184</v>
      </c>
      <c r="E552" s="229" t="s">
        <v>761</v>
      </c>
      <c r="F552" s="230" t="s">
        <v>762</v>
      </c>
      <c r="G552" s="231" t="s">
        <v>320</v>
      </c>
      <c r="H552" s="232">
        <v>80</v>
      </c>
      <c r="I552" s="233"/>
      <c r="J552" s="232">
        <f>ROUND(I552*H552,2)</f>
        <v>0</v>
      </c>
      <c r="K552" s="234"/>
      <c r="L552" s="45"/>
      <c r="M552" s="235" t="s">
        <v>1</v>
      </c>
      <c r="N552" s="236" t="s">
        <v>40</v>
      </c>
      <c r="O552" s="92"/>
      <c r="P552" s="237">
        <f>O552*H552</f>
        <v>0</v>
      </c>
      <c r="Q552" s="237">
        <v>0</v>
      </c>
      <c r="R552" s="237">
        <f>Q552*H552</f>
        <v>0</v>
      </c>
      <c r="S552" s="237">
        <v>0</v>
      </c>
      <c r="T552" s="238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39" t="s">
        <v>188</v>
      </c>
      <c r="AT552" s="239" t="s">
        <v>184</v>
      </c>
      <c r="AU552" s="239" t="s">
        <v>84</v>
      </c>
      <c r="AY552" s="18" t="s">
        <v>181</v>
      </c>
      <c r="BE552" s="240">
        <f>IF(N552="základní",J552,0)</f>
        <v>0</v>
      </c>
      <c r="BF552" s="240">
        <f>IF(N552="snížená",J552,0)</f>
        <v>0</v>
      </c>
      <c r="BG552" s="240">
        <f>IF(N552="zákl. přenesená",J552,0)</f>
        <v>0</v>
      </c>
      <c r="BH552" s="240">
        <f>IF(N552="sníž. přenesená",J552,0)</f>
        <v>0</v>
      </c>
      <c r="BI552" s="240">
        <f>IF(N552="nulová",J552,0)</f>
        <v>0</v>
      </c>
      <c r="BJ552" s="18" t="s">
        <v>82</v>
      </c>
      <c r="BK552" s="240">
        <f>ROUND(I552*H552,2)</f>
        <v>0</v>
      </c>
      <c r="BL552" s="18" t="s">
        <v>188</v>
      </c>
      <c r="BM552" s="239" t="s">
        <v>763</v>
      </c>
    </row>
    <row r="553" s="13" customFormat="1">
      <c r="A553" s="13"/>
      <c r="B553" s="241"/>
      <c r="C553" s="242"/>
      <c r="D553" s="243" t="s">
        <v>190</v>
      </c>
      <c r="E553" s="244" t="s">
        <v>1</v>
      </c>
      <c r="F553" s="245" t="s">
        <v>738</v>
      </c>
      <c r="G553" s="242"/>
      <c r="H553" s="244" t="s">
        <v>1</v>
      </c>
      <c r="I553" s="246"/>
      <c r="J553" s="242"/>
      <c r="K553" s="242"/>
      <c r="L553" s="247"/>
      <c r="M553" s="248"/>
      <c r="N553" s="249"/>
      <c r="O553" s="249"/>
      <c r="P553" s="249"/>
      <c r="Q553" s="249"/>
      <c r="R553" s="249"/>
      <c r="S553" s="249"/>
      <c r="T553" s="250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1" t="s">
        <v>190</v>
      </c>
      <c r="AU553" s="251" t="s">
        <v>84</v>
      </c>
      <c r="AV553" s="13" t="s">
        <v>82</v>
      </c>
      <c r="AW553" s="13" t="s">
        <v>31</v>
      </c>
      <c r="AX553" s="13" t="s">
        <v>75</v>
      </c>
      <c r="AY553" s="251" t="s">
        <v>181</v>
      </c>
    </row>
    <row r="554" s="14" customFormat="1">
      <c r="A554" s="14"/>
      <c r="B554" s="252"/>
      <c r="C554" s="253"/>
      <c r="D554" s="243" t="s">
        <v>190</v>
      </c>
      <c r="E554" s="254" t="s">
        <v>1</v>
      </c>
      <c r="F554" s="255" t="s">
        <v>759</v>
      </c>
      <c r="G554" s="253"/>
      <c r="H554" s="256">
        <v>80</v>
      </c>
      <c r="I554" s="257"/>
      <c r="J554" s="253"/>
      <c r="K554" s="253"/>
      <c r="L554" s="258"/>
      <c r="M554" s="259"/>
      <c r="N554" s="260"/>
      <c r="O554" s="260"/>
      <c r="P554" s="260"/>
      <c r="Q554" s="260"/>
      <c r="R554" s="260"/>
      <c r="S554" s="260"/>
      <c r="T554" s="261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2" t="s">
        <v>190</v>
      </c>
      <c r="AU554" s="262" t="s">
        <v>84</v>
      </c>
      <c r="AV554" s="14" t="s">
        <v>84</v>
      </c>
      <c r="AW554" s="14" t="s">
        <v>31</v>
      </c>
      <c r="AX554" s="14" t="s">
        <v>82</v>
      </c>
      <c r="AY554" s="262" t="s">
        <v>181</v>
      </c>
    </row>
    <row r="555" s="2" customFormat="1" ht="24.15" customHeight="1">
      <c r="A555" s="39"/>
      <c r="B555" s="40"/>
      <c r="C555" s="228" t="s">
        <v>666</v>
      </c>
      <c r="D555" s="228" t="s">
        <v>184</v>
      </c>
      <c r="E555" s="229" t="s">
        <v>764</v>
      </c>
      <c r="F555" s="230" t="s">
        <v>765</v>
      </c>
      <c r="G555" s="231" t="s">
        <v>197</v>
      </c>
      <c r="H555" s="232">
        <v>307</v>
      </c>
      <c r="I555" s="233"/>
      <c r="J555" s="232">
        <f>ROUND(I555*H555,2)</f>
        <v>0</v>
      </c>
      <c r="K555" s="234"/>
      <c r="L555" s="45"/>
      <c r="M555" s="235" t="s">
        <v>1</v>
      </c>
      <c r="N555" s="236" t="s">
        <v>40</v>
      </c>
      <c r="O555" s="92"/>
      <c r="P555" s="237">
        <f>O555*H555</f>
        <v>0</v>
      </c>
      <c r="Q555" s="237">
        <v>4.0000000000000003E-05</v>
      </c>
      <c r="R555" s="237">
        <f>Q555*H555</f>
        <v>0.012280000000000001</v>
      </c>
      <c r="S555" s="237">
        <v>0</v>
      </c>
      <c r="T555" s="238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39" t="s">
        <v>188</v>
      </c>
      <c r="AT555" s="239" t="s">
        <v>184</v>
      </c>
      <c r="AU555" s="239" t="s">
        <v>84</v>
      </c>
      <c r="AY555" s="18" t="s">
        <v>181</v>
      </c>
      <c r="BE555" s="240">
        <f>IF(N555="základní",J555,0)</f>
        <v>0</v>
      </c>
      <c r="BF555" s="240">
        <f>IF(N555="snížená",J555,0)</f>
        <v>0</v>
      </c>
      <c r="BG555" s="240">
        <f>IF(N555="zákl. přenesená",J555,0)</f>
        <v>0</v>
      </c>
      <c r="BH555" s="240">
        <f>IF(N555="sníž. přenesená",J555,0)</f>
        <v>0</v>
      </c>
      <c r="BI555" s="240">
        <f>IF(N555="nulová",J555,0)</f>
        <v>0</v>
      </c>
      <c r="BJ555" s="18" t="s">
        <v>82</v>
      </c>
      <c r="BK555" s="240">
        <f>ROUND(I555*H555,2)</f>
        <v>0</v>
      </c>
      <c r="BL555" s="18" t="s">
        <v>188</v>
      </c>
      <c r="BM555" s="239" t="s">
        <v>766</v>
      </c>
    </row>
    <row r="556" s="13" customFormat="1">
      <c r="A556" s="13"/>
      <c r="B556" s="241"/>
      <c r="C556" s="242"/>
      <c r="D556" s="243" t="s">
        <v>190</v>
      </c>
      <c r="E556" s="244" t="s">
        <v>1</v>
      </c>
      <c r="F556" s="245" t="s">
        <v>201</v>
      </c>
      <c r="G556" s="242"/>
      <c r="H556" s="244" t="s">
        <v>1</v>
      </c>
      <c r="I556" s="246"/>
      <c r="J556" s="242"/>
      <c r="K556" s="242"/>
      <c r="L556" s="247"/>
      <c r="M556" s="248"/>
      <c r="N556" s="249"/>
      <c r="O556" s="249"/>
      <c r="P556" s="249"/>
      <c r="Q556" s="249"/>
      <c r="R556" s="249"/>
      <c r="S556" s="249"/>
      <c r="T556" s="250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1" t="s">
        <v>190</v>
      </c>
      <c r="AU556" s="251" t="s">
        <v>84</v>
      </c>
      <c r="AV556" s="13" t="s">
        <v>82</v>
      </c>
      <c r="AW556" s="13" t="s">
        <v>31</v>
      </c>
      <c r="AX556" s="13" t="s">
        <v>75</v>
      </c>
      <c r="AY556" s="251" t="s">
        <v>181</v>
      </c>
    </row>
    <row r="557" s="14" customFormat="1">
      <c r="A557" s="14"/>
      <c r="B557" s="252"/>
      <c r="C557" s="253"/>
      <c r="D557" s="243" t="s">
        <v>190</v>
      </c>
      <c r="E557" s="254" t="s">
        <v>1</v>
      </c>
      <c r="F557" s="255" t="s">
        <v>767</v>
      </c>
      <c r="G557" s="253"/>
      <c r="H557" s="256">
        <v>123.5</v>
      </c>
      <c r="I557" s="257"/>
      <c r="J557" s="253"/>
      <c r="K557" s="253"/>
      <c r="L557" s="258"/>
      <c r="M557" s="259"/>
      <c r="N557" s="260"/>
      <c r="O557" s="260"/>
      <c r="P557" s="260"/>
      <c r="Q557" s="260"/>
      <c r="R557" s="260"/>
      <c r="S557" s="260"/>
      <c r="T557" s="261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2" t="s">
        <v>190</v>
      </c>
      <c r="AU557" s="262" t="s">
        <v>84</v>
      </c>
      <c r="AV557" s="14" t="s">
        <v>84</v>
      </c>
      <c r="AW557" s="14" t="s">
        <v>31</v>
      </c>
      <c r="AX557" s="14" t="s">
        <v>75</v>
      </c>
      <c r="AY557" s="262" t="s">
        <v>181</v>
      </c>
    </row>
    <row r="558" s="13" customFormat="1">
      <c r="A558" s="13"/>
      <c r="B558" s="241"/>
      <c r="C558" s="242"/>
      <c r="D558" s="243" t="s">
        <v>190</v>
      </c>
      <c r="E558" s="244" t="s">
        <v>1</v>
      </c>
      <c r="F558" s="245" t="s">
        <v>191</v>
      </c>
      <c r="G558" s="242"/>
      <c r="H558" s="244" t="s">
        <v>1</v>
      </c>
      <c r="I558" s="246"/>
      <c r="J558" s="242"/>
      <c r="K558" s="242"/>
      <c r="L558" s="247"/>
      <c r="M558" s="248"/>
      <c r="N558" s="249"/>
      <c r="O558" s="249"/>
      <c r="P558" s="249"/>
      <c r="Q558" s="249"/>
      <c r="R558" s="249"/>
      <c r="S558" s="249"/>
      <c r="T558" s="250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1" t="s">
        <v>190</v>
      </c>
      <c r="AU558" s="251" t="s">
        <v>84</v>
      </c>
      <c r="AV558" s="13" t="s">
        <v>82</v>
      </c>
      <c r="AW558" s="13" t="s">
        <v>31</v>
      </c>
      <c r="AX558" s="13" t="s">
        <v>75</v>
      </c>
      <c r="AY558" s="251" t="s">
        <v>181</v>
      </c>
    </row>
    <row r="559" s="14" customFormat="1">
      <c r="A559" s="14"/>
      <c r="B559" s="252"/>
      <c r="C559" s="253"/>
      <c r="D559" s="243" t="s">
        <v>190</v>
      </c>
      <c r="E559" s="254" t="s">
        <v>1</v>
      </c>
      <c r="F559" s="255" t="s">
        <v>768</v>
      </c>
      <c r="G559" s="253"/>
      <c r="H559" s="256">
        <v>183.5</v>
      </c>
      <c r="I559" s="257"/>
      <c r="J559" s="253"/>
      <c r="K559" s="253"/>
      <c r="L559" s="258"/>
      <c r="M559" s="259"/>
      <c r="N559" s="260"/>
      <c r="O559" s="260"/>
      <c r="P559" s="260"/>
      <c r="Q559" s="260"/>
      <c r="R559" s="260"/>
      <c r="S559" s="260"/>
      <c r="T559" s="261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2" t="s">
        <v>190</v>
      </c>
      <c r="AU559" s="262" t="s">
        <v>84</v>
      </c>
      <c r="AV559" s="14" t="s">
        <v>84</v>
      </c>
      <c r="AW559" s="14" t="s">
        <v>31</v>
      </c>
      <c r="AX559" s="14" t="s">
        <v>75</v>
      </c>
      <c r="AY559" s="262" t="s">
        <v>181</v>
      </c>
    </row>
    <row r="560" s="15" customFormat="1">
      <c r="A560" s="15"/>
      <c r="B560" s="267"/>
      <c r="C560" s="268"/>
      <c r="D560" s="243" t="s">
        <v>190</v>
      </c>
      <c r="E560" s="269" t="s">
        <v>1</v>
      </c>
      <c r="F560" s="270" t="s">
        <v>208</v>
      </c>
      <c r="G560" s="268"/>
      <c r="H560" s="271">
        <v>307</v>
      </c>
      <c r="I560" s="272"/>
      <c r="J560" s="268"/>
      <c r="K560" s="268"/>
      <c r="L560" s="273"/>
      <c r="M560" s="274"/>
      <c r="N560" s="275"/>
      <c r="O560" s="275"/>
      <c r="P560" s="275"/>
      <c r="Q560" s="275"/>
      <c r="R560" s="275"/>
      <c r="S560" s="275"/>
      <c r="T560" s="276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77" t="s">
        <v>190</v>
      </c>
      <c r="AU560" s="277" t="s">
        <v>84</v>
      </c>
      <c r="AV560" s="15" t="s">
        <v>188</v>
      </c>
      <c r="AW560" s="15" t="s">
        <v>31</v>
      </c>
      <c r="AX560" s="15" t="s">
        <v>82</v>
      </c>
      <c r="AY560" s="277" t="s">
        <v>181</v>
      </c>
    </row>
    <row r="561" s="12" customFormat="1" ht="22.8" customHeight="1">
      <c r="A561" s="12"/>
      <c r="B561" s="212"/>
      <c r="C561" s="213"/>
      <c r="D561" s="214" t="s">
        <v>74</v>
      </c>
      <c r="E561" s="226" t="s">
        <v>769</v>
      </c>
      <c r="F561" s="226" t="s">
        <v>770</v>
      </c>
      <c r="G561" s="213"/>
      <c r="H561" s="213"/>
      <c r="I561" s="216"/>
      <c r="J561" s="227">
        <f>BK561</f>
        <v>0</v>
      </c>
      <c r="K561" s="213"/>
      <c r="L561" s="218"/>
      <c r="M561" s="219"/>
      <c r="N561" s="220"/>
      <c r="O561" s="220"/>
      <c r="P561" s="221">
        <f>SUM(P562:P613)</f>
        <v>0</v>
      </c>
      <c r="Q561" s="220"/>
      <c r="R561" s="221">
        <f>SUM(R562:R613)</f>
        <v>0</v>
      </c>
      <c r="S561" s="220"/>
      <c r="T561" s="222">
        <f>SUM(T562:T613)</f>
        <v>23.342720000000003</v>
      </c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R561" s="223" t="s">
        <v>82</v>
      </c>
      <c r="AT561" s="224" t="s">
        <v>74</v>
      </c>
      <c r="AU561" s="224" t="s">
        <v>82</v>
      </c>
      <c r="AY561" s="223" t="s">
        <v>181</v>
      </c>
      <c r="BK561" s="225">
        <f>SUM(BK562:BK613)</f>
        <v>0</v>
      </c>
    </row>
    <row r="562" s="2" customFormat="1" ht="21.75" customHeight="1">
      <c r="A562" s="39"/>
      <c r="B562" s="40"/>
      <c r="C562" s="228" t="s">
        <v>691</v>
      </c>
      <c r="D562" s="228" t="s">
        <v>184</v>
      </c>
      <c r="E562" s="229" t="s">
        <v>771</v>
      </c>
      <c r="F562" s="230" t="s">
        <v>772</v>
      </c>
      <c r="G562" s="231" t="s">
        <v>197</v>
      </c>
      <c r="H562" s="232">
        <v>7.9199999999999999</v>
      </c>
      <c r="I562" s="233"/>
      <c r="J562" s="232">
        <f>ROUND(I562*H562,2)</f>
        <v>0</v>
      </c>
      <c r="K562" s="234"/>
      <c r="L562" s="45"/>
      <c r="M562" s="235" t="s">
        <v>1</v>
      </c>
      <c r="N562" s="236" t="s">
        <v>40</v>
      </c>
      <c r="O562" s="92"/>
      <c r="P562" s="237">
        <f>O562*H562</f>
        <v>0</v>
      </c>
      <c r="Q562" s="237">
        <v>0</v>
      </c>
      <c r="R562" s="237">
        <f>Q562*H562</f>
        <v>0</v>
      </c>
      <c r="S562" s="237">
        <v>0.13100000000000001</v>
      </c>
      <c r="T562" s="238">
        <f>S562*H562</f>
        <v>1.03752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39" t="s">
        <v>188</v>
      </c>
      <c r="AT562" s="239" t="s">
        <v>184</v>
      </c>
      <c r="AU562" s="239" t="s">
        <v>84</v>
      </c>
      <c r="AY562" s="18" t="s">
        <v>181</v>
      </c>
      <c r="BE562" s="240">
        <f>IF(N562="základní",J562,0)</f>
        <v>0</v>
      </c>
      <c r="BF562" s="240">
        <f>IF(N562="snížená",J562,0)</f>
        <v>0</v>
      </c>
      <c r="BG562" s="240">
        <f>IF(N562="zákl. přenesená",J562,0)</f>
        <v>0</v>
      </c>
      <c r="BH562" s="240">
        <f>IF(N562="sníž. přenesená",J562,0)</f>
        <v>0</v>
      </c>
      <c r="BI562" s="240">
        <f>IF(N562="nulová",J562,0)</f>
        <v>0</v>
      </c>
      <c r="BJ562" s="18" t="s">
        <v>82</v>
      </c>
      <c r="BK562" s="240">
        <f>ROUND(I562*H562,2)</f>
        <v>0</v>
      </c>
      <c r="BL562" s="18" t="s">
        <v>188</v>
      </c>
      <c r="BM562" s="239" t="s">
        <v>773</v>
      </c>
    </row>
    <row r="563" s="13" customFormat="1">
      <c r="A563" s="13"/>
      <c r="B563" s="241"/>
      <c r="C563" s="242"/>
      <c r="D563" s="243" t="s">
        <v>190</v>
      </c>
      <c r="E563" s="244" t="s">
        <v>1</v>
      </c>
      <c r="F563" s="245" t="s">
        <v>191</v>
      </c>
      <c r="G563" s="242"/>
      <c r="H563" s="244" t="s">
        <v>1</v>
      </c>
      <c r="I563" s="246"/>
      <c r="J563" s="242"/>
      <c r="K563" s="242"/>
      <c r="L563" s="247"/>
      <c r="M563" s="248"/>
      <c r="N563" s="249"/>
      <c r="O563" s="249"/>
      <c r="P563" s="249"/>
      <c r="Q563" s="249"/>
      <c r="R563" s="249"/>
      <c r="S563" s="249"/>
      <c r="T563" s="250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1" t="s">
        <v>190</v>
      </c>
      <c r="AU563" s="251" t="s">
        <v>84</v>
      </c>
      <c r="AV563" s="13" t="s">
        <v>82</v>
      </c>
      <c r="AW563" s="13" t="s">
        <v>31</v>
      </c>
      <c r="AX563" s="13" t="s">
        <v>75</v>
      </c>
      <c r="AY563" s="251" t="s">
        <v>181</v>
      </c>
    </row>
    <row r="564" s="14" customFormat="1">
      <c r="A564" s="14"/>
      <c r="B564" s="252"/>
      <c r="C564" s="253"/>
      <c r="D564" s="243" t="s">
        <v>190</v>
      </c>
      <c r="E564" s="254" t="s">
        <v>1</v>
      </c>
      <c r="F564" s="255" t="s">
        <v>774</v>
      </c>
      <c r="G564" s="253"/>
      <c r="H564" s="256">
        <v>7.9199999999999999</v>
      </c>
      <c r="I564" s="257"/>
      <c r="J564" s="253"/>
      <c r="K564" s="253"/>
      <c r="L564" s="258"/>
      <c r="M564" s="259"/>
      <c r="N564" s="260"/>
      <c r="O564" s="260"/>
      <c r="P564" s="260"/>
      <c r="Q564" s="260"/>
      <c r="R564" s="260"/>
      <c r="S564" s="260"/>
      <c r="T564" s="261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2" t="s">
        <v>190</v>
      </c>
      <c r="AU564" s="262" t="s">
        <v>84</v>
      </c>
      <c r="AV564" s="14" t="s">
        <v>84</v>
      </c>
      <c r="AW564" s="14" t="s">
        <v>31</v>
      </c>
      <c r="AX564" s="14" t="s">
        <v>82</v>
      </c>
      <c r="AY564" s="262" t="s">
        <v>181</v>
      </c>
    </row>
    <row r="565" s="2" customFormat="1" ht="21.75" customHeight="1">
      <c r="A565" s="39"/>
      <c r="B565" s="40"/>
      <c r="C565" s="228" t="s">
        <v>769</v>
      </c>
      <c r="D565" s="228" t="s">
        <v>184</v>
      </c>
      <c r="E565" s="229" t="s">
        <v>775</v>
      </c>
      <c r="F565" s="230" t="s">
        <v>776</v>
      </c>
      <c r="G565" s="231" t="s">
        <v>197</v>
      </c>
      <c r="H565" s="232">
        <v>38.549999999999997</v>
      </c>
      <c r="I565" s="233"/>
      <c r="J565" s="232">
        <f>ROUND(I565*H565,2)</f>
        <v>0</v>
      </c>
      <c r="K565" s="234"/>
      <c r="L565" s="45"/>
      <c r="M565" s="235" t="s">
        <v>1</v>
      </c>
      <c r="N565" s="236" t="s">
        <v>40</v>
      </c>
      <c r="O565" s="92"/>
      <c r="P565" s="237">
        <f>O565*H565</f>
        <v>0</v>
      </c>
      <c r="Q565" s="237">
        <v>0</v>
      </c>
      <c r="R565" s="237">
        <f>Q565*H565</f>
        <v>0</v>
      </c>
      <c r="S565" s="237">
        <v>0.26100000000000001</v>
      </c>
      <c r="T565" s="238">
        <f>S565*H565</f>
        <v>10.06155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9" t="s">
        <v>188</v>
      </c>
      <c r="AT565" s="239" t="s">
        <v>184</v>
      </c>
      <c r="AU565" s="239" t="s">
        <v>84</v>
      </c>
      <c r="AY565" s="18" t="s">
        <v>181</v>
      </c>
      <c r="BE565" s="240">
        <f>IF(N565="základní",J565,0)</f>
        <v>0</v>
      </c>
      <c r="BF565" s="240">
        <f>IF(N565="snížená",J565,0)</f>
        <v>0</v>
      </c>
      <c r="BG565" s="240">
        <f>IF(N565="zákl. přenesená",J565,0)</f>
        <v>0</v>
      </c>
      <c r="BH565" s="240">
        <f>IF(N565="sníž. přenesená",J565,0)</f>
        <v>0</v>
      </c>
      <c r="BI565" s="240">
        <f>IF(N565="nulová",J565,0)</f>
        <v>0</v>
      </c>
      <c r="BJ565" s="18" t="s">
        <v>82</v>
      </c>
      <c r="BK565" s="240">
        <f>ROUND(I565*H565,2)</f>
        <v>0</v>
      </c>
      <c r="BL565" s="18" t="s">
        <v>188</v>
      </c>
      <c r="BM565" s="239" t="s">
        <v>777</v>
      </c>
    </row>
    <row r="566" s="13" customFormat="1">
      <c r="A566" s="13"/>
      <c r="B566" s="241"/>
      <c r="C566" s="242"/>
      <c r="D566" s="243" t="s">
        <v>190</v>
      </c>
      <c r="E566" s="244" t="s">
        <v>1</v>
      </c>
      <c r="F566" s="245" t="s">
        <v>201</v>
      </c>
      <c r="G566" s="242"/>
      <c r="H566" s="244" t="s">
        <v>1</v>
      </c>
      <c r="I566" s="246"/>
      <c r="J566" s="242"/>
      <c r="K566" s="242"/>
      <c r="L566" s="247"/>
      <c r="M566" s="248"/>
      <c r="N566" s="249"/>
      <c r="O566" s="249"/>
      <c r="P566" s="249"/>
      <c r="Q566" s="249"/>
      <c r="R566" s="249"/>
      <c r="S566" s="249"/>
      <c r="T566" s="250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1" t="s">
        <v>190</v>
      </c>
      <c r="AU566" s="251" t="s">
        <v>84</v>
      </c>
      <c r="AV566" s="13" t="s">
        <v>82</v>
      </c>
      <c r="AW566" s="13" t="s">
        <v>31</v>
      </c>
      <c r="AX566" s="13" t="s">
        <v>75</v>
      </c>
      <c r="AY566" s="251" t="s">
        <v>181</v>
      </c>
    </row>
    <row r="567" s="14" customFormat="1">
      <c r="A567" s="14"/>
      <c r="B567" s="252"/>
      <c r="C567" s="253"/>
      <c r="D567" s="243" t="s">
        <v>190</v>
      </c>
      <c r="E567" s="254" t="s">
        <v>1</v>
      </c>
      <c r="F567" s="255" t="s">
        <v>778</v>
      </c>
      <c r="G567" s="253"/>
      <c r="H567" s="256">
        <v>45.149999999999999</v>
      </c>
      <c r="I567" s="257"/>
      <c r="J567" s="253"/>
      <c r="K567" s="253"/>
      <c r="L567" s="258"/>
      <c r="M567" s="259"/>
      <c r="N567" s="260"/>
      <c r="O567" s="260"/>
      <c r="P567" s="260"/>
      <c r="Q567" s="260"/>
      <c r="R567" s="260"/>
      <c r="S567" s="260"/>
      <c r="T567" s="261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2" t="s">
        <v>190</v>
      </c>
      <c r="AU567" s="262" t="s">
        <v>84</v>
      </c>
      <c r="AV567" s="14" t="s">
        <v>84</v>
      </c>
      <c r="AW567" s="14" t="s">
        <v>31</v>
      </c>
      <c r="AX567" s="14" t="s">
        <v>75</v>
      </c>
      <c r="AY567" s="262" t="s">
        <v>181</v>
      </c>
    </row>
    <row r="568" s="14" customFormat="1">
      <c r="A568" s="14"/>
      <c r="B568" s="252"/>
      <c r="C568" s="253"/>
      <c r="D568" s="243" t="s">
        <v>190</v>
      </c>
      <c r="E568" s="254" t="s">
        <v>1</v>
      </c>
      <c r="F568" s="255" t="s">
        <v>779</v>
      </c>
      <c r="G568" s="253"/>
      <c r="H568" s="256">
        <v>-6.5999999999999996</v>
      </c>
      <c r="I568" s="257"/>
      <c r="J568" s="253"/>
      <c r="K568" s="253"/>
      <c r="L568" s="258"/>
      <c r="M568" s="259"/>
      <c r="N568" s="260"/>
      <c r="O568" s="260"/>
      <c r="P568" s="260"/>
      <c r="Q568" s="260"/>
      <c r="R568" s="260"/>
      <c r="S568" s="260"/>
      <c r="T568" s="261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2" t="s">
        <v>190</v>
      </c>
      <c r="AU568" s="262" t="s">
        <v>84</v>
      </c>
      <c r="AV568" s="14" t="s">
        <v>84</v>
      </c>
      <c r="AW568" s="14" t="s">
        <v>31</v>
      </c>
      <c r="AX568" s="14" t="s">
        <v>75</v>
      </c>
      <c r="AY568" s="262" t="s">
        <v>181</v>
      </c>
    </row>
    <row r="569" s="15" customFormat="1">
      <c r="A569" s="15"/>
      <c r="B569" s="267"/>
      <c r="C569" s="268"/>
      <c r="D569" s="243" t="s">
        <v>190</v>
      </c>
      <c r="E569" s="269" t="s">
        <v>1</v>
      </c>
      <c r="F569" s="270" t="s">
        <v>208</v>
      </c>
      <c r="G569" s="268"/>
      <c r="H569" s="271">
        <v>38.549999999999997</v>
      </c>
      <c r="I569" s="272"/>
      <c r="J569" s="268"/>
      <c r="K569" s="268"/>
      <c r="L569" s="273"/>
      <c r="M569" s="274"/>
      <c r="N569" s="275"/>
      <c r="O569" s="275"/>
      <c r="P569" s="275"/>
      <c r="Q569" s="275"/>
      <c r="R569" s="275"/>
      <c r="S569" s="275"/>
      <c r="T569" s="276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77" t="s">
        <v>190</v>
      </c>
      <c r="AU569" s="277" t="s">
        <v>84</v>
      </c>
      <c r="AV569" s="15" t="s">
        <v>188</v>
      </c>
      <c r="AW569" s="15" t="s">
        <v>31</v>
      </c>
      <c r="AX569" s="15" t="s">
        <v>82</v>
      </c>
      <c r="AY569" s="277" t="s">
        <v>181</v>
      </c>
    </row>
    <row r="570" s="2" customFormat="1" ht="16.5" customHeight="1">
      <c r="A570" s="39"/>
      <c r="B570" s="40"/>
      <c r="C570" s="228" t="s">
        <v>780</v>
      </c>
      <c r="D570" s="228" t="s">
        <v>184</v>
      </c>
      <c r="E570" s="229" t="s">
        <v>781</v>
      </c>
      <c r="F570" s="230" t="s">
        <v>782</v>
      </c>
      <c r="G570" s="231" t="s">
        <v>187</v>
      </c>
      <c r="H570" s="232">
        <v>0.92000000000000004</v>
      </c>
      <c r="I570" s="233"/>
      <c r="J570" s="232">
        <f>ROUND(I570*H570,2)</f>
        <v>0</v>
      </c>
      <c r="K570" s="234"/>
      <c r="L570" s="45"/>
      <c r="M570" s="235" t="s">
        <v>1</v>
      </c>
      <c r="N570" s="236" t="s">
        <v>40</v>
      </c>
      <c r="O570" s="92"/>
      <c r="P570" s="237">
        <f>O570*H570</f>
        <v>0</v>
      </c>
      <c r="Q570" s="237">
        <v>0</v>
      </c>
      <c r="R570" s="237">
        <f>Q570*H570</f>
        <v>0</v>
      </c>
      <c r="S570" s="237">
        <v>2.3999999999999999</v>
      </c>
      <c r="T570" s="238">
        <f>S570*H570</f>
        <v>2.2080000000000002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39" t="s">
        <v>188</v>
      </c>
      <c r="AT570" s="239" t="s">
        <v>184</v>
      </c>
      <c r="AU570" s="239" t="s">
        <v>84</v>
      </c>
      <c r="AY570" s="18" t="s">
        <v>181</v>
      </c>
      <c r="BE570" s="240">
        <f>IF(N570="základní",J570,0)</f>
        <v>0</v>
      </c>
      <c r="BF570" s="240">
        <f>IF(N570="snížená",J570,0)</f>
        <v>0</v>
      </c>
      <c r="BG570" s="240">
        <f>IF(N570="zákl. přenesená",J570,0)</f>
        <v>0</v>
      </c>
      <c r="BH570" s="240">
        <f>IF(N570="sníž. přenesená",J570,0)</f>
        <v>0</v>
      </c>
      <c r="BI570" s="240">
        <f>IF(N570="nulová",J570,0)</f>
        <v>0</v>
      </c>
      <c r="BJ570" s="18" t="s">
        <v>82</v>
      </c>
      <c r="BK570" s="240">
        <f>ROUND(I570*H570,2)</f>
        <v>0</v>
      </c>
      <c r="BL570" s="18" t="s">
        <v>188</v>
      </c>
      <c r="BM570" s="239" t="s">
        <v>783</v>
      </c>
    </row>
    <row r="571" s="13" customFormat="1">
      <c r="A571" s="13"/>
      <c r="B571" s="241"/>
      <c r="C571" s="242"/>
      <c r="D571" s="243" t="s">
        <v>190</v>
      </c>
      <c r="E571" s="244" t="s">
        <v>1</v>
      </c>
      <c r="F571" s="245" t="s">
        <v>784</v>
      </c>
      <c r="G571" s="242"/>
      <c r="H571" s="244" t="s">
        <v>1</v>
      </c>
      <c r="I571" s="246"/>
      <c r="J571" s="242"/>
      <c r="K571" s="242"/>
      <c r="L571" s="247"/>
      <c r="M571" s="248"/>
      <c r="N571" s="249"/>
      <c r="O571" s="249"/>
      <c r="P571" s="249"/>
      <c r="Q571" s="249"/>
      <c r="R571" s="249"/>
      <c r="S571" s="249"/>
      <c r="T571" s="250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1" t="s">
        <v>190</v>
      </c>
      <c r="AU571" s="251" t="s">
        <v>84</v>
      </c>
      <c r="AV571" s="13" t="s">
        <v>82</v>
      </c>
      <c r="AW571" s="13" t="s">
        <v>31</v>
      </c>
      <c r="AX571" s="13" t="s">
        <v>75</v>
      </c>
      <c r="AY571" s="251" t="s">
        <v>181</v>
      </c>
    </row>
    <row r="572" s="13" customFormat="1">
      <c r="A572" s="13"/>
      <c r="B572" s="241"/>
      <c r="C572" s="242"/>
      <c r="D572" s="243" t="s">
        <v>190</v>
      </c>
      <c r="E572" s="244" t="s">
        <v>1</v>
      </c>
      <c r="F572" s="245" t="s">
        <v>384</v>
      </c>
      <c r="G572" s="242"/>
      <c r="H572" s="244" t="s">
        <v>1</v>
      </c>
      <c r="I572" s="246"/>
      <c r="J572" s="242"/>
      <c r="K572" s="242"/>
      <c r="L572" s="247"/>
      <c r="M572" s="248"/>
      <c r="N572" s="249"/>
      <c r="O572" s="249"/>
      <c r="P572" s="249"/>
      <c r="Q572" s="249"/>
      <c r="R572" s="249"/>
      <c r="S572" s="249"/>
      <c r="T572" s="250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1" t="s">
        <v>190</v>
      </c>
      <c r="AU572" s="251" t="s">
        <v>84</v>
      </c>
      <c r="AV572" s="13" t="s">
        <v>82</v>
      </c>
      <c r="AW572" s="13" t="s">
        <v>31</v>
      </c>
      <c r="AX572" s="13" t="s">
        <v>75</v>
      </c>
      <c r="AY572" s="251" t="s">
        <v>181</v>
      </c>
    </row>
    <row r="573" s="14" customFormat="1">
      <c r="A573" s="14"/>
      <c r="B573" s="252"/>
      <c r="C573" s="253"/>
      <c r="D573" s="243" t="s">
        <v>190</v>
      </c>
      <c r="E573" s="254" t="s">
        <v>1</v>
      </c>
      <c r="F573" s="255" t="s">
        <v>785</v>
      </c>
      <c r="G573" s="253"/>
      <c r="H573" s="256">
        <v>0.92000000000000004</v>
      </c>
      <c r="I573" s="257"/>
      <c r="J573" s="253"/>
      <c r="K573" s="253"/>
      <c r="L573" s="258"/>
      <c r="M573" s="259"/>
      <c r="N573" s="260"/>
      <c r="O573" s="260"/>
      <c r="P573" s="260"/>
      <c r="Q573" s="260"/>
      <c r="R573" s="260"/>
      <c r="S573" s="260"/>
      <c r="T573" s="261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2" t="s">
        <v>190</v>
      </c>
      <c r="AU573" s="262" t="s">
        <v>84</v>
      </c>
      <c r="AV573" s="14" t="s">
        <v>84</v>
      </c>
      <c r="AW573" s="14" t="s">
        <v>31</v>
      </c>
      <c r="AX573" s="14" t="s">
        <v>82</v>
      </c>
      <c r="AY573" s="262" t="s">
        <v>181</v>
      </c>
    </row>
    <row r="574" s="2" customFormat="1" ht="24.15" customHeight="1">
      <c r="A574" s="39"/>
      <c r="B574" s="40"/>
      <c r="C574" s="228" t="s">
        <v>786</v>
      </c>
      <c r="D574" s="228" t="s">
        <v>184</v>
      </c>
      <c r="E574" s="229" t="s">
        <v>787</v>
      </c>
      <c r="F574" s="230" t="s">
        <v>788</v>
      </c>
      <c r="G574" s="231" t="s">
        <v>187</v>
      </c>
      <c r="H574" s="232">
        <v>0.58999999999999997</v>
      </c>
      <c r="I574" s="233"/>
      <c r="J574" s="232">
        <f>ROUND(I574*H574,2)</f>
        <v>0</v>
      </c>
      <c r="K574" s="234"/>
      <c r="L574" s="45"/>
      <c r="M574" s="235" t="s">
        <v>1</v>
      </c>
      <c r="N574" s="236" t="s">
        <v>40</v>
      </c>
      <c r="O574" s="92"/>
      <c r="P574" s="237">
        <f>O574*H574</f>
        <v>0</v>
      </c>
      <c r="Q574" s="237">
        <v>0</v>
      </c>
      <c r="R574" s="237">
        <f>Q574*H574</f>
        <v>0</v>
      </c>
      <c r="S574" s="237">
        <v>2.2000000000000002</v>
      </c>
      <c r="T574" s="238">
        <f>S574*H574</f>
        <v>1.298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39" t="s">
        <v>188</v>
      </c>
      <c r="AT574" s="239" t="s">
        <v>184</v>
      </c>
      <c r="AU574" s="239" t="s">
        <v>84</v>
      </c>
      <c r="AY574" s="18" t="s">
        <v>181</v>
      </c>
      <c r="BE574" s="240">
        <f>IF(N574="základní",J574,0)</f>
        <v>0</v>
      </c>
      <c r="BF574" s="240">
        <f>IF(N574="snížená",J574,0)</f>
        <v>0</v>
      </c>
      <c r="BG574" s="240">
        <f>IF(N574="zákl. přenesená",J574,0)</f>
        <v>0</v>
      </c>
      <c r="BH574" s="240">
        <f>IF(N574="sníž. přenesená",J574,0)</f>
        <v>0</v>
      </c>
      <c r="BI574" s="240">
        <f>IF(N574="nulová",J574,0)</f>
        <v>0</v>
      </c>
      <c r="BJ574" s="18" t="s">
        <v>82</v>
      </c>
      <c r="BK574" s="240">
        <f>ROUND(I574*H574,2)</f>
        <v>0</v>
      </c>
      <c r="BL574" s="18" t="s">
        <v>188</v>
      </c>
      <c r="BM574" s="239" t="s">
        <v>789</v>
      </c>
    </row>
    <row r="575" s="13" customFormat="1">
      <c r="A575" s="13"/>
      <c r="B575" s="241"/>
      <c r="C575" s="242"/>
      <c r="D575" s="243" t="s">
        <v>190</v>
      </c>
      <c r="E575" s="244" t="s">
        <v>1</v>
      </c>
      <c r="F575" s="245" t="s">
        <v>384</v>
      </c>
      <c r="G575" s="242"/>
      <c r="H575" s="244" t="s">
        <v>1</v>
      </c>
      <c r="I575" s="246"/>
      <c r="J575" s="242"/>
      <c r="K575" s="242"/>
      <c r="L575" s="247"/>
      <c r="M575" s="248"/>
      <c r="N575" s="249"/>
      <c r="O575" s="249"/>
      <c r="P575" s="249"/>
      <c r="Q575" s="249"/>
      <c r="R575" s="249"/>
      <c r="S575" s="249"/>
      <c r="T575" s="250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1" t="s">
        <v>190</v>
      </c>
      <c r="AU575" s="251" t="s">
        <v>84</v>
      </c>
      <c r="AV575" s="13" t="s">
        <v>82</v>
      </c>
      <c r="AW575" s="13" t="s">
        <v>31</v>
      </c>
      <c r="AX575" s="13" t="s">
        <v>75</v>
      </c>
      <c r="AY575" s="251" t="s">
        <v>181</v>
      </c>
    </row>
    <row r="576" s="13" customFormat="1">
      <c r="A576" s="13"/>
      <c r="B576" s="241"/>
      <c r="C576" s="242"/>
      <c r="D576" s="243" t="s">
        <v>190</v>
      </c>
      <c r="E576" s="244" t="s">
        <v>1</v>
      </c>
      <c r="F576" s="245" t="s">
        <v>790</v>
      </c>
      <c r="G576" s="242"/>
      <c r="H576" s="244" t="s">
        <v>1</v>
      </c>
      <c r="I576" s="246"/>
      <c r="J576" s="242"/>
      <c r="K576" s="242"/>
      <c r="L576" s="247"/>
      <c r="M576" s="248"/>
      <c r="N576" s="249"/>
      <c r="O576" s="249"/>
      <c r="P576" s="249"/>
      <c r="Q576" s="249"/>
      <c r="R576" s="249"/>
      <c r="S576" s="249"/>
      <c r="T576" s="250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1" t="s">
        <v>190</v>
      </c>
      <c r="AU576" s="251" t="s">
        <v>84</v>
      </c>
      <c r="AV576" s="13" t="s">
        <v>82</v>
      </c>
      <c r="AW576" s="13" t="s">
        <v>31</v>
      </c>
      <c r="AX576" s="13" t="s">
        <v>75</v>
      </c>
      <c r="AY576" s="251" t="s">
        <v>181</v>
      </c>
    </row>
    <row r="577" s="14" customFormat="1">
      <c r="A577" s="14"/>
      <c r="B577" s="252"/>
      <c r="C577" s="253"/>
      <c r="D577" s="243" t="s">
        <v>190</v>
      </c>
      <c r="E577" s="254" t="s">
        <v>1</v>
      </c>
      <c r="F577" s="255" t="s">
        <v>791</v>
      </c>
      <c r="G577" s="253"/>
      <c r="H577" s="256">
        <v>0.58999999999999997</v>
      </c>
      <c r="I577" s="257"/>
      <c r="J577" s="253"/>
      <c r="K577" s="253"/>
      <c r="L577" s="258"/>
      <c r="M577" s="259"/>
      <c r="N577" s="260"/>
      <c r="O577" s="260"/>
      <c r="P577" s="260"/>
      <c r="Q577" s="260"/>
      <c r="R577" s="260"/>
      <c r="S577" s="260"/>
      <c r="T577" s="261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2" t="s">
        <v>190</v>
      </c>
      <c r="AU577" s="262" t="s">
        <v>84</v>
      </c>
      <c r="AV577" s="14" t="s">
        <v>84</v>
      </c>
      <c r="AW577" s="14" t="s">
        <v>31</v>
      </c>
      <c r="AX577" s="14" t="s">
        <v>82</v>
      </c>
      <c r="AY577" s="262" t="s">
        <v>181</v>
      </c>
    </row>
    <row r="578" s="2" customFormat="1" ht="33" customHeight="1">
      <c r="A578" s="39"/>
      <c r="B578" s="40"/>
      <c r="C578" s="228" t="s">
        <v>792</v>
      </c>
      <c r="D578" s="228" t="s">
        <v>184</v>
      </c>
      <c r="E578" s="229" t="s">
        <v>793</v>
      </c>
      <c r="F578" s="230" t="s">
        <v>794</v>
      </c>
      <c r="G578" s="231" t="s">
        <v>197</v>
      </c>
      <c r="H578" s="232">
        <v>24.879999999999999</v>
      </c>
      <c r="I578" s="233"/>
      <c r="J578" s="232">
        <f>ROUND(I578*H578,2)</f>
        <v>0</v>
      </c>
      <c r="K578" s="234"/>
      <c r="L578" s="45"/>
      <c r="M578" s="235" t="s">
        <v>1</v>
      </c>
      <c r="N578" s="236" t="s">
        <v>40</v>
      </c>
      <c r="O578" s="92"/>
      <c r="P578" s="237">
        <f>O578*H578</f>
        <v>0</v>
      </c>
      <c r="Q578" s="237">
        <v>0</v>
      </c>
      <c r="R578" s="237">
        <f>Q578*H578</f>
        <v>0</v>
      </c>
      <c r="S578" s="237">
        <v>0.19</v>
      </c>
      <c r="T578" s="238">
        <f>S578*H578</f>
        <v>4.7271999999999998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39" t="s">
        <v>188</v>
      </c>
      <c r="AT578" s="239" t="s">
        <v>184</v>
      </c>
      <c r="AU578" s="239" t="s">
        <v>84</v>
      </c>
      <c r="AY578" s="18" t="s">
        <v>181</v>
      </c>
      <c r="BE578" s="240">
        <f>IF(N578="základní",J578,0)</f>
        <v>0</v>
      </c>
      <c r="BF578" s="240">
        <f>IF(N578="snížená",J578,0)</f>
        <v>0</v>
      </c>
      <c r="BG578" s="240">
        <f>IF(N578="zákl. přenesená",J578,0)</f>
        <v>0</v>
      </c>
      <c r="BH578" s="240">
        <f>IF(N578="sníž. přenesená",J578,0)</f>
        <v>0</v>
      </c>
      <c r="BI578" s="240">
        <f>IF(N578="nulová",J578,0)</f>
        <v>0</v>
      </c>
      <c r="BJ578" s="18" t="s">
        <v>82</v>
      </c>
      <c r="BK578" s="240">
        <f>ROUND(I578*H578,2)</f>
        <v>0</v>
      </c>
      <c r="BL578" s="18" t="s">
        <v>188</v>
      </c>
      <c r="BM578" s="239" t="s">
        <v>795</v>
      </c>
    </row>
    <row r="579" s="13" customFormat="1">
      <c r="A579" s="13"/>
      <c r="B579" s="241"/>
      <c r="C579" s="242"/>
      <c r="D579" s="243" t="s">
        <v>190</v>
      </c>
      <c r="E579" s="244" t="s">
        <v>1</v>
      </c>
      <c r="F579" s="245" t="s">
        <v>796</v>
      </c>
      <c r="G579" s="242"/>
      <c r="H579" s="244" t="s">
        <v>1</v>
      </c>
      <c r="I579" s="246"/>
      <c r="J579" s="242"/>
      <c r="K579" s="242"/>
      <c r="L579" s="247"/>
      <c r="M579" s="248"/>
      <c r="N579" s="249"/>
      <c r="O579" s="249"/>
      <c r="P579" s="249"/>
      <c r="Q579" s="249"/>
      <c r="R579" s="249"/>
      <c r="S579" s="249"/>
      <c r="T579" s="250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1" t="s">
        <v>190</v>
      </c>
      <c r="AU579" s="251" t="s">
        <v>84</v>
      </c>
      <c r="AV579" s="13" t="s">
        <v>82</v>
      </c>
      <c r="AW579" s="13" t="s">
        <v>31</v>
      </c>
      <c r="AX579" s="13" t="s">
        <v>75</v>
      </c>
      <c r="AY579" s="251" t="s">
        <v>181</v>
      </c>
    </row>
    <row r="580" s="13" customFormat="1">
      <c r="A580" s="13"/>
      <c r="B580" s="241"/>
      <c r="C580" s="242"/>
      <c r="D580" s="243" t="s">
        <v>190</v>
      </c>
      <c r="E580" s="244" t="s">
        <v>1</v>
      </c>
      <c r="F580" s="245" t="s">
        <v>384</v>
      </c>
      <c r="G580" s="242"/>
      <c r="H580" s="244" t="s">
        <v>1</v>
      </c>
      <c r="I580" s="246"/>
      <c r="J580" s="242"/>
      <c r="K580" s="242"/>
      <c r="L580" s="247"/>
      <c r="M580" s="248"/>
      <c r="N580" s="249"/>
      <c r="O580" s="249"/>
      <c r="P580" s="249"/>
      <c r="Q580" s="249"/>
      <c r="R580" s="249"/>
      <c r="S580" s="249"/>
      <c r="T580" s="250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1" t="s">
        <v>190</v>
      </c>
      <c r="AU580" s="251" t="s">
        <v>84</v>
      </c>
      <c r="AV580" s="13" t="s">
        <v>82</v>
      </c>
      <c r="AW580" s="13" t="s">
        <v>31</v>
      </c>
      <c r="AX580" s="13" t="s">
        <v>75</v>
      </c>
      <c r="AY580" s="251" t="s">
        <v>181</v>
      </c>
    </row>
    <row r="581" s="13" customFormat="1">
      <c r="A581" s="13"/>
      <c r="B581" s="241"/>
      <c r="C581" s="242"/>
      <c r="D581" s="243" t="s">
        <v>190</v>
      </c>
      <c r="E581" s="244" t="s">
        <v>1</v>
      </c>
      <c r="F581" s="245" t="s">
        <v>797</v>
      </c>
      <c r="G581" s="242"/>
      <c r="H581" s="244" t="s">
        <v>1</v>
      </c>
      <c r="I581" s="246"/>
      <c r="J581" s="242"/>
      <c r="K581" s="242"/>
      <c r="L581" s="247"/>
      <c r="M581" s="248"/>
      <c r="N581" s="249"/>
      <c r="O581" s="249"/>
      <c r="P581" s="249"/>
      <c r="Q581" s="249"/>
      <c r="R581" s="249"/>
      <c r="S581" s="249"/>
      <c r="T581" s="250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1" t="s">
        <v>190</v>
      </c>
      <c r="AU581" s="251" t="s">
        <v>84</v>
      </c>
      <c r="AV581" s="13" t="s">
        <v>82</v>
      </c>
      <c r="AW581" s="13" t="s">
        <v>31</v>
      </c>
      <c r="AX581" s="13" t="s">
        <v>75</v>
      </c>
      <c r="AY581" s="251" t="s">
        <v>181</v>
      </c>
    </row>
    <row r="582" s="14" customFormat="1">
      <c r="A582" s="14"/>
      <c r="B582" s="252"/>
      <c r="C582" s="253"/>
      <c r="D582" s="243" t="s">
        <v>190</v>
      </c>
      <c r="E582" s="254" t="s">
        <v>1</v>
      </c>
      <c r="F582" s="255" t="s">
        <v>798</v>
      </c>
      <c r="G582" s="253"/>
      <c r="H582" s="256">
        <v>24.879999999999999</v>
      </c>
      <c r="I582" s="257"/>
      <c r="J582" s="253"/>
      <c r="K582" s="253"/>
      <c r="L582" s="258"/>
      <c r="M582" s="259"/>
      <c r="N582" s="260"/>
      <c r="O582" s="260"/>
      <c r="P582" s="260"/>
      <c r="Q582" s="260"/>
      <c r="R582" s="260"/>
      <c r="S582" s="260"/>
      <c r="T582" s="261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2" t="s">
        <v>190</v>
      </c>
      <c r="AU582" s="262" t="s">
        <v>84</v>
      </c>
      <c r="AV582" s="14" t="s">
        <v>84</v>
      </c>
      <c r="AW582" s="14" t="s">
        <v>31</v>
      </c>
      <c r="AX582" s="14" t="s">
        <v>82</v>
      </c>
      <c r="AY582" s="262" t="s">
        <v>181</v>
      </c>
    </row>
    <row r="583" s="2" customFormat="1" ht="16.5" customHeight="1">
      <c r="A583" s="39"/>
      <c r="B583" s="40"/>
      <c r="C583" s="228" t="s">
        <v>799</v>
      </c>
      <c r="D583" s="228" t="s">
        <v>184</v>
      </c>
      <c r="E583" s="229" t="s">
        <v>800</v>
      </c>
      <c r="F583" s="230" t="s">
        <v>801</v>
      </c>
      <c r="G583" s="231" t="s">
        <v>260</v>
      </c>
      <c r="H583" s="232">
        <v>4</v>
      </c>
      <c r="I583" s="233"/>
      <c r="J583" s="232">
        <f>ROUND(I583*H583,2)</f>
        <v>0</v>
      </c>
      <c r="K583" s="234"/>
      <c r="L583" s="45"/>
      <c r="M583" s="235" t="s">
        <v>1</v>
      </c>
      <c r="N583" s="236" t="s">
        <v>40</v>
      </c>
      <c r="O583" s="92"/>
      <c r="P583" s="237">
        <f>O583*H583</f>
        <v>0</v>
      </c>
      <c r="Q583" s="237">
        <v>0</v>
      </c>
      <c r="R583" s="237">
        <f>Q583*H583</f>
        <v>0</v>
      </c>
      <c r="S583" s="237">
        <v>0.029999999999999999</v>
      </c>
      <c r="T583" s="238">
        <f>S583*H583</f>
        <v>0.12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9" t="s">
        <v>188</v>
      </c>
      <c r="AT583" s="239" t="s">
        <v>184</v>
      </c>
      <c r="AU583" s="239" t="s">
        <v>84</v>
      </c>
      <c r="AY583" s="18" t="s">
        <v>181</v>
      </c>
      <c r="BE583" s="240">
        <f>IF(N583="základní",J583,0)</f>
        <v>0</v>
      </c>
      <c r="BF583" s="240">
        <f>IF(N583="snížená",J583,0)</f>
        <v>0</v>
      </c>
      <c r="BG583" s="240">
        <f>IF(N583="zákl. přenesená",J583,0)</f>
        <v>0</v>
      </c>
      <c r="BH583" s="240">
        <f>IF(N583="sníž. přenesená",J583,0)</f>
        <v>0</v>
      </c>
      <c r="BI583" s="240">
        <f>IF(N583="nulová",J583,0)</f>
        <v>0</v>
      </c>
      <c r="BJ583" s="18" t="s">
        <v>82</v>
      </c>
      <c r="BK583" s="240">
        <f>ROUND(I583*H583,2)</f>
        <v>0</v>
      </c>
      <c r="BL583" s="18" t="s">
        <v>188</v>
      </c>
      <c r="BM583" s="239" t="s">
        <v>802</v>
      </c>
    </row>
    <row r="584" s="2" customFormat="1">
      <c r="A584" s="39"/>
      <c r="B584" s="40"/>
      <c r="C584" s="41"/>
      <c r="D584" s="243" t="s">
        <v>199</v>
      </c>
      <c r="E584" s="41"/>
      <c r="F584" s="263" t="s">
        <v>803</v>
      </c>
      <c r="G584" s="41"/>
      <c r="H584" s="41"/>
      <c r="I584" s="264"/>
      <c r="J584" s="41"/>
      <c r="K584" s="41"/>
      <c r="L584" s="45"/>
      <c r="M584" s="265"/>
      <c r="N584" s="266"/>
      <c r="O584" s="92"/>
      <c r="P584" s="92"/>
      <c r="Q584" s="92"/>
      <c r="R584" s="92"/>
      <c r="S584" s="92"/>
      <c r="T584" s="93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199</v>
      </c>
      <c r="AU584" s="18" t="s">
        <v>84</v>
      </c>
    </row>
    <row r="585" s="13" customFormat="1">
      <c r="A585" s="13"/>
      <c r="B585" s="241"/>
      <c r="C585" s="242"/>
      <c r="D585" s="243" t="s">
        <v>190</v>
      </c>
      <c r="E585" s="244" t="s">
        <v>1</v>
      </c>
      <c r="F585" s="245" t="s">
        <v>201</v>
      </c>
      <c r="G585" s="242"/>
      <c r="H585" s="244" t="s">
        <v>1</v>
      </c>
      <c r="I585" s="246"/>
      <c r="J585" s="242"/>
      <c r="K585" s="242"/>
      <c r="L585" s="247"/>
      <c r="M585" s="248"/>
      <c r="N585" s="249"/>
      <c r="O585" s="249"/>
      <c r="P585" s="249"/>
      <c r="Q585" s="249"/>
      <c r="R585" s="249"/>
      <c r="S585" s="249"/>
      <c r="T585" s="250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1" t="s">
        <v>190</v>
      </c>
      <c r="AU585" s="251" t="s">
        <v>84</v>
      </c>
      <c r="AV585" s="13" t="s">
        <v>82</v>
      </c>
      <c r="AW585" s="13" t="s">
        <v>31</v>
      </c>
      <c r="AX585" s="13" t="s">
        <v>75</v>
      </c>
      <c r="AY585" s="251" t="s">
        <v>181</v>
      </c>
    </row>
    <row r="586" s="13" customFormat="1">
      <c r="A586" s="13"/>
      <c r="B586" s="241"/>
      <c r="C586" s="242"/>
      <c r="D586" s="243" t="s">
        <v>190</v>
      </c>
      <c r="E586" s="244" t="s">
        <v>1</v>
      </c>
      <c r="F586" s="245" t="s">
        <v>804</v>
      </c>
      <c r="G586" s="242"/>
      <c r="H586" s="244" t="s">
        <v>1</v>
      </c>
      <c r="I586" s="246"/>
      <c r="J586" s="242"/>
      <c r="K586" s="242"/>
      <c r="L586" s="247"/>
      <c r="M586" s="248"/>
      <c r="N586" s="249"/>
      <c r="O586" s="249"/>
      <c r="P586" s="249"/>
      <c r="Q586" s="249"/>
      <c r="R586" s="249"/>
      <c r="S586" s="249"/>
      <c r="T586" s="250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1" t="s">
        <v>190</v>
      </c>
      <c r="AU586" s="251" t="s">
        <v>84</v>
      </c>
      <c r="AV586" s="13" t="s">
        <v>82</v>
      </c>
      <c r="AW586" s="13" t="s">
        <v>31</v>
      </c>
      <c r="AX586" s="13" t="s">
        <v>75</v>
      </c>
      <c r="AY586" s="251" t="s">
        <v>181</v>
      </c>
    </row>
    <row r="587" s="14" customFormat="1">
      <c r="A587" s="14"/>
      <c r="B587" s="252"/>
      <c r="C587" s="253"/>
      <c r="D587" s="243" t="s">
        <v>190</v>
      </c>
      <c r="E587" s="254" t="s">
        <v>1</v>
      </c>
      <c r="F587" s="255" t="s">
        <v>805</v>
      </c>
      <c r="G587" s="253"/>
      <c r="H587" s="256">
        <v>4</v>
      </c>
      <c r="I587" s="257"/>
      <c r="J587" s="253"/>
      <c r="K587" s="253"/>
      <c r="L587" s="258"/>
      <c r="M587" s="259"/>
      <c r="N587" s="260"/>
      <c r="O587" s="260"/>
      <c r="P587" s="260"/>
      <c r="Q587" s="260"/>
      <c r="R587" s="260"/>
      <c r="S587" s="260"/>
      <c r="T587" s="261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2" t="s">
        <v>190</v>
      </c>
      <c r="AU587" s="262" t="s">
        <v>84</v>
      </c>
      <c r="AV587" s="14" t="s">
        <v>84</v>
      </c>
      <c r="AW587" s="14" t="s">
        <v>31</v>
      </c>
      <c r="AX587" s="14" t="s">
        <v>82</v>
      </c>
      <c r="AY587" s="262" t="s">
        <v>181</v>
      </c>
    </row>
    <row r="588" s="2" customFormat="1" ht="16.5" customHeight="1">
      <c r="A588" s="39"/>
      <c r="B588" s="40"/>
      <c r="C588" s="228" t="s">
        <v>806</v>
      </c>
      <c r="D588" s="228" t="s">
        <v>184</v>
      </c>
      <c r="E588" s="229" t="s">
        <v>807</v>
      </c>
      <c r="F588" s="230" t="s">
        <v>801</v>
      </c>
      <c r="G588" s="231" t="s">
        <v>260</v>
      </c>
      <c r="H588" s="232">
        <v>1</v>
      </c>
      <c r="I588" s="233"/>
      <c r="J588" s="232">
        <f>ROUND(I588*H588,2)</f>
        <v>0</v>
      </c>
      <c r="K588" s="234"/>
      <c r="L588" s="45"/>
      <c r="M588" s="235" t="s">
        <v>1</v>
      </c>
      <c r="N588" s="236" t="s">
        <v>40</v>
      </c>
      <c r="O588" s="92"/>
      <c r="P588" s="237">
        <f>O588*H588</f>
        <v>0</v>
      </c>
      <c r="Q588" s="237">
        <v>0</v>
      </c>
      <c r="R588" s="237">
        <f>Q588*H588</f>
        <v>0</v>
      </c>
      <c r="S588" s="237">
        <v>0.12</v>
      </c>
      <c r="T588" s="238">
        <f>S588*H588</f>
        <v>0.12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39" t="s">
        <v>188</v>
      </c>
      <c r="AT588" s="239" t="s">
        <v>184</v>
      </c>
      <c r="AU588" s="239" t="s">
        <v>84</v>
      </c>
      <c r="AY588" s="18" t="s">
        <v>181</v>
      </c>
      <c r="BE588" s="240">
        <f>IF(N588="základní",J588,0)</f>
        <v>0</v>
      </c>
      <c r="BF588" s="240">
        <f>IF(N588="snížená",J588,0)</f>
        <v>0</v>
      </c>
      <c r="BG588" s="240">
        <f>IF(N588="zákl. přenesená",J588,0)</f>
        <v>0</v>
      </c>
      <c r="BH588" s="240">
        <f>IF(N588="sníž. přenesená",J588,0)</f>
        <v>0</v>
      </c>
      <c r="BI588" s="240">
        <f>IF(N588="nulová",J588,0)</f>
        <v>0</v>
      </c>
      <c r="BJ588" s="18" t="s">
        <v>82</v>
      </c>
      <c r="BK588" s="240">
        <f>ROUND(I588*H588,2)</f>
        <v>0</v>
      </c>
      <c r="BL588" s="18" t="s">
        <v>188</v>
      </c>
      <c r="BM588" s="239" t="s">
        <v>808</v>
      </c>
    </row>
    <row r="589" s="2" customFormat="1">
      <c r="A589" s="39"/>
      <c r="B589" s="40"/>
      <c r="C589" s="41"/>
      <c r="D589" s="243" t="s">
        <v>199</v>
      </c>
      <c r="E589" s="41"/>
      <c r="F589" s="263" t="s">
        <v>809</v>
      </c>
      <c r="G589" s="41"/>
      <c r="H589" s="41"/>
      <c r="I589" s="264"/>
      <c r="J589" s="41"/>
      <c r="K589" s="41"/>
      <c r="L589" s="45"/>
      <c r="M589" s="265"/>
      <c r="N589" s="266"/>
      <c r="O589" s="92"/>
      <c r="P589" s="92"/>
      <c r="Q589" s="92"/>
      <c r="R589" s="92"/>
      <c r="S589" s="92"/>
      <c r="T589" s="93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199</v>
      </c>
      <c r="AU589" s="18" t="s">
        <v>84</v>
      </c>
    </row>
    <row r="590" s="13" customFormat="1">
      <c r="A590" s="13"/>
      <c r="B590" s="241"/>
      <c r="C590" s="242"/>
      <c r="D590" s="243" t="s">
        <v>190</v>
      </c>
      <c r="E590" s="244" t="s">
        <v>1</v>
      </c>
      <c r="F590" s="245" t="s">
        <v>201</v>
      </c>
      <c r="G590" s="242"/>
      <c r="H590" s="244" t="s">
        <v>1</v>
      </c>
      <c r="I590" s="246"/>
      <c r="J590" s="242"/>
      <c r="K590" s="242"/>
      <c r="L590" s="247"/>
      <c r="M590" s="248"/>
      <c r="N590" s="249"/>
      <c r="O590" s="249"/>
      <c r="P590" s="249"/>
      <c r="Q590" s="249"/>
      <c r="R590" s="249"/>
      <c r="S590" s="249"/>
      <c r="T590" s="250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1" t="s">
        <v>190</v>
      </c>
      <c r="AU590" s="251" t="s">
        <v>84</v>
      </c>
      <c r="AV590" s="13" t="s">
        <v>82</v>
      </c>
      <c r="AW590" s="13" t="s">
        <v>31</v>
      </c>
      <c r="AX590" s="13" t="s">
        <v>75</v>
      </c>
      <c r="AY590" s="251" t="s">
        <v>181</v>
      </c>
    </row>
    <row r="591" s="13" customFormat="1">
      <c r="A591" s="13"/>
      <c r="B591" s="241"/>
      <c r="C591" s="242"/>
      <c r="D591" s="243" t="s">
        <v>190</v>
      </c>
      <c r="E591" s="244" t="s">
        <v>1</v>
      </c>
      <c r="F591" s="245" t="s">
        <v>810</v>
      </c>
      <c r="G591" s="242"/>
      <c r="H591" s="244" t="s">
        <v>1</v>
      </c>
      <c r="I591" s="246"/>
      <c r="J591" s="242"/>
      <c r="K591" s="242"/>
      <c r="L591" s="247"/>
      <c r="M591" s="248"/>
      <c r="N591" s="249"/>
      <c r="O591" s="249"/>
      <c r="P591" s="249"/>
      <c r="Q591" s="249"/>
      <c r="R591" s="249"/>
      <c r="S591" s="249"/>
      <c r="T591" s="250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1" t="s">
        <v>190</v>
      </c>
      <c r="AU591" s="251" t="s">
        <v>84</v>
      </c>
      <c r="AV591" s="13" t="s">
        <v>82</v>
      </c>
      <c r="AW591" s="13" t="s">
        <v>31</v>
      </c>
      <c r="AX591" s="13" t="s">
        <v>75</v>
      </c>
      <c r="AY591" s="251" t="s">
        <v>181</v>
      </c>
    </row>
    <row r="592" s="14" customFormat="1">
      <c r="A592" s="14"/>
      <c r="B592" s="252"/>
      <c r="C592" s="253"/>
      <c r="D592" s="243" t="s">
        <v>190</v>
      </c>
      <c r="E592" s="254" t="s">
        <v>1</v>
      </c>
      <c r="F592" s="255" t="s">
        <v>82</v>
      </c>
      <c r="G592" s="253"/>
      <c r="H592" s="256">
        <v>1</v>
      </c>
      <c r="I592" s="257"/>
      <c r="J592" s="253"/>
      <c r="K592" s="253"/>
      <c r="L592" s="258"/>
      <c r="M592" s="259"/>
      <c r="N592" s="260"/>
      <c r="O592" s="260"/>
      <c r="P592" s="260"/>
      <c r="Q592" s="260"/>
      <c r="R592" s="260"/>
      <c r="S592" s="260"/>
      <c r="T592" s="261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2" t="s">
        <v>190</v>
      </c>
      <c r="AU592" s="262" t="s">
        <v>84</v>
      </c>
      <c r="AV592" s="14" t="s">
        <v>84</v>
      </c>
      <c r="AW592" s="14" t="s">
        <v>31</v>
      </c>
      <c r="AX592" s="14" t="s">
        <v>82</v>
      </c>
      <c r="AY592" s="262" t="s">
        <v>181</v>
      </c>
    </row>
    <row r="593" s="2" customFormat="1" ht="24.15" customHeight="1">
      <c r="A593" s="39"/>
      <c r="B593" s="40"/>
      <c r="C593" s="228" t="s">
        <v>811</v>
      </c>
      <c r="D593" s="228" t="s">
        <v>184</v>
      </c>
      <c r="E593" s="229" t="s">
        <v>812</v>
      </c>
      <c r="F593" s="230" t="s">
        <v>813</v>
      </c>
      <c r="G593" s="231" t="s">
        <v>197</v>
      </c>
      <c r="H593" s="232">
        <v>3.9900000000000002</v>
      </c>
      <c r="I593" s="233"/>
      <c r="J593" s="232">
        <f>ROUND(I593*H593,2)</f>
        <v>0</v>
      </c>
      <c r="K593" s="234"/>
      <c r="L593" s="45"/>
      <c r="M593" s="235" t="s">
        <v>1</v>
      </c>
      <c r="N593" s="236" t="s">
        <v>40</v>
      </c>
      <c r="O593" s="92"/>
      <c r="P593" s="237">
        <f>O593*H593</f>
        <v>0</v>
      </c>
      <c r="Q593" s="237">
        <v>0</v>
      </c>
      <c r="R593" s="237">
        <f>Q593*H593</f>
        <v>0</v>
      </c>
      <c r="S593" s="237">
        <v>0.055</v>
      </c>
      <c r="T593" s="238">
        <f>S593*H593</f>
        <v>0.21945000000000001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9" t="s">
        <v>188</v>
      </c>
      <c r="AT593" s="239" t="s">
        <v>184</v>
      </c>
      <c r="AU593" s="239" t="s">
        <v>84</v>
      </c>
      <c r="AY593" s="18" t="s">
        <v>181</v>
      </c>
      <c r="BE593" s="240">
        <f>IF(N593="základní",J593,0)</f>
        <v>0</v>
      </c>
      <c r="BF593" s="240">
        <f>IF(N593="snížená",J593,0)</f>
        <v>0</v>
      </c>
      <c r="BG593" s="240">
        <f>IF(N593="zákl. přenesená",J593,0)</f>
        <v>0</v>
      </c>
      <c r="BH593" s="240">
        <f>IF(N593="sníž. přenesená",J593,0)</f>
        <v>0</v>
      </c>
      <c r="BI593" s="240">
        <f>IF(N593="nulová",J593,0)</f>
        <v>0</v>
      </c>
      <c r="BJ593" s="18" t="s">
        <v>82</v>
      </c>
      <c r="BK593" s="240">
        <f>ROUND(I593*H593,2)</f>
        <v>0</v>
      </c>
      <c r="BL593" s="18" t="s">
        <v>188</v>
      </c>
      <c r="BM593" s="239" t="s">
        <v>814</v>
      </c>
    </row>
    <row r="594" s="13" customFormat="1">
      <c r="A594" s="13"/>
      <c r="B594" s="241"/>
      <c r="C594" s="242"/>
      <c r="D594" s="243" t="s">
        <v>190</v>
      </c>
      <c r="E594" s="244" t="s">
        <v>1</v>
      </c>
      <c r="F594" s="245" t="s">
        <v>384</v>
      </c>
      <c r="G594" s="242"/>
      <c r="H594" s="244" t="s">
        <v>1</v>
      </c>
      <c r="I594" s="246"/>
      <c r="J594" s="242"/>
      <c r="K594" s="242"/>
      <c r="L594" s="247"/>
      <c r="M594" s="248"/>
      <c r="N594" s="249"/>
      <c r="O594" s="249"/>
      <c r="P594" s="249"/>
      <c r="Q594" s="249"/>
      <c r="R594" s="249"/>
      <c r="S594" s="249"/>
      <c r="T594" s="250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1" t="s">
        <v>190</v>
      </c>
      <c r="AU594" s="251" t="s">
        <v>84</v>
      </c>
      <c r="AV594" s="13" t="s">
        <v>82</v>
      </c>
      <c r="AW594" s="13" t="s">
        <v>31</v>
      </c>
      <c r="AX594" s="13" t="s">
        <v>75</v>
      </c>
      <c r="AY594" s="251" t="s">
        <v>181</v>
      </c>
    </row>
    <row r="595" s="13" customFormat="1">
      <c r="A595" s="13"/>
      <c r="B595" s="241"/>
      <c r="C595" s="242"/>
      <c r="D595" s="243" t="s">
        <v>190</v>
      </c>
      <c r="E595" s="244" t="s">
        <v>1</v>
      </c>
      <c r="F595" s="245" t="s">
        <v>191</v>
      </c>
      <c r="G595" s="242"/>
      <c r="H595" s="244" t="s">
        <v>1</v>
      </c>
      <c r="I595" s="246"/>
      <c r="J595" s="242"/>
      <c r="K595" s="242"/>
      <c r="L595" s="247"/>
      <c r="M595" s="248"/>
      <c r="N595" s="249"/>
      <c r="O595" s="249"/>
      <c r="P595" s="249"/>
      <c r="Q595" s="249"/>
      <c r="R595" s="249"/>
      <c r="S595" s="249"/>
      <c r="T595" s="250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1" t="s">
        <v>190</v>
      </c>
      <c r="AU595" s="251" t="s">
        <v>84</v>
      </c>
      <c r="AV595" s="13" t="s">
        <v>82</v>
      </c>
      <c r="AW595" s="13" t="s">
        <v>31</v>
      </c>
      <c r="AX595" s="13" t="s">
        <v>75</v>
      </c>
      <c r="AY595" s="251" t="s">
        <v>181</v>
      </c>
    </row>
    <row r="596" s="13" customFormat="1">
      <c r="A596" s="13"/>
      <c r="B596" s="241"/>
      <c r="C596" s="242"/>
      <c r="D596" s="243" t="s">
        <v>190</v>
      </c>
      <c r="E596" s="244" t="s">
        <v>1</v>
      </c>
      <c r="F596" s="245" t="s">
        <v>815</v>
      </c>
      <c r="G596" s="242"/>
      <c r="H596" s="244" t="s">
        <v>1</v>
      </c>
      <c r="I596" s="246"/>
      <c r="J596" s="242"/>
      <c r="K596" s="242"/>
      <c r="L596" s="247"/>
      <c r="M596" s="248"/>
      <c r="N596" s="249"/>
      <c r="O596" s="249"/>
      <c r="P596" s="249"/>
      <c r="Q596" s="249"/>
      <c r="R596" s="249"/>
      <c r="S596" s="249"/>
      <c r="T596" s="250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1" t="s">
        <v>190</v>
      </c>
      <c r="AU596" s="251" t="s">
        <v>84</v>
      </c>
      <c r="AV596" s="13" t="s">
        <v>82</v>
      </c>
      <c r="AW596" s="13" t="s">
        <v>31</v>
      </c>
      <c r="AX596" s="13" t="s">
        <v>75</v>
      </c>
      <c r="AY596" s="251" t="s">
        <v>181</v>
      </c>
    </row>
    <row r="597" s="14" customFormat="1">
      <c r="A597" s="14"/>
      <c r="B597" s="252"/>
      <c r="C597" s="253"/>
      <c r="D597" s="243" t="s">
        <v>190</v>
      </c>
      <c r="E597" s="254" t="s">
        <v>1</v>
      </c>
      <c r="F597" s="255" t="s">
        <v>466</v>
      </c>
      <c r="G597" s="253"/>
      <c r="H597" s="256">
        <v>3.9900000000000002</v>
      </c>
      <c r="I597" s="257"/>
      <c r="J597" s="253"/>
      <c r="K597" s="253"/>
      <c r="L597" s="258"/>
      <c r="M597" s="259"/>
      <c r="N597" s="260"/>
      <c r="O597" s="260"/>
      <c r="P597" s="260"/>
      <c r="Q597" s="260"/>
      <c r="R597" s="260"/>
      <c r="S597" s="260"/>
      <c r="T597" s="261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2" t="s">
        <v>190</v>
      </c>
      <c r="AU597" s="262" t="s">
        <v>84</v>
      </c>
      <c r="AV597" s="14" t="s">
        <v>84</v>
      </c>
      <c r="AW597" s="14" t="s">
        <v>31</v>
      </c>
      <c r="AX597" s="14" t="s">
        <v>82</v>
      </c>
      <c r="AY597" s="262" t="s">
        <v>181</v>
      </c>
    </row>
    <row r="598" s="2" customFormat="1" ht="24.15" customHeight="1">
      <c r="A598" s="39"/>
      <c r="B598" s="40"/>
      <c r="C598" s="228" t="s">
        <v>816</v>
      </c>
      <c r="D598" s="228" t="s">
        <v>184</v>
      </c>
      <c r="E598" s="229" t="s">
        <v>817</v>
      </c>
      <c r="F598" s="230" t="s">
        <v>818</v>
      </c>
      <c r="G598" s="231" t="s">
        <v>197</v>
      </c>
      <c r="H598" s="232">
        <v>5.4000000000000004</v>
      </c>
      <c r="I598" s="233"/>
      <c r="J598" s="232">
        <f>ROUND(I598*H598,2)</f>
        <v>0</v>
      </c>
      <c r="K598" s="234"/>
      <c r="L598" s="45"/>
      <c r="M598" s="235" t="s">
        <v>1</v>
      </c>
      <c r="N598" s="236" t="s">
        <v>40</v>
      </c>
      <c r="O598" s="92"/>
      <c r="P598" s="237">
        <f>O598*H598</f>
        <v>0</v>
      </c>
      <c r="Q598" s="237">
        <v>0</v>
      </c>
      <c r="R598" s="237">
        <f>Q598*H598</f>
        <v>0</v>
      </c>
      <c r="S598" s="237">
        <v>0.54500000000000004</v>
      </c>
      <c r="T598" s="238">
        <f>S598*H598</f>
        <v>2.9430000000000005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39" t="s">
        <v>188</v>
      </c>
      <c r="AT598" s="239" t="s">
        <v>184</v>
      </c>
      <c r="AU598" s="239" t="s">
        <v>84</v>
      </c>
      <c r="AY598" s="18" t="s">
        <v>181</v>
      </c>
      <c r="BE598" s="240">
        <f>IF(N598="základní",J598,0)</f>
        <v>0</v>
      </c>
      <c r="BF598" s="240">
        <f>IF(N598="snížená",J598,0)</f>
        <v>0</v>
      </c>
      <c r="BG598" s="240">
        <f>IF(N598="zákl. přenesená",J598,0)</f>
        <v>0</v>
      </c>
      <c r="BH598" s="240">
        <f>IF(N598="sníž. přenesená",J598,0)</f>
        <v>0</v>
      </c>
      <c r="BI598" s="240">
        <f>IF(N598="nulová",J598,0)</f>
        <v>0</v>
      </c>
      <c r="BJ598" s="18" t="s">
        <v>82</v>
      </c>
      <c r="BK598" s="240">
        <f>ROUND(I598*H598,2)</f>
        <v>0</v>
      </c>
      <c r="BL598" s="18" t="s">
        <v>188</v>
      </c>
      <c r="BM598" s="239" t="s">
        <v>819</v>
      </c>
    </row>
    <row r="599" s="13" customFormat="1">
      <c r="A599" s="13"/>
      <c r="B599" s="241"/>
      <c r="C599" s="242"/>
      <c r="D599" s="243" t="s">
        <v>190</v>
      </c>
      <c r="E599" s="244" t="s">
        <v>1</v>
      </c>
      <c r="F599" s="245" t="s">
        <v>635</v>
      </c>
      <c r="G599" s="242"/>
      <c r="H599" s="244" t="s">
        <v>1</v>
      </c>
      <c r="I599" s="246"/>
      <c r="J599" s="242"/>
      <c r="K599" s="242"/>
      <c r="L599" s="247"/>
      <c r="M599" s="248"/>
      <c r="N599" s="249"/>
      <c r="O599" s="249"/>
      <c r="P599" s="249"/>
      <c r="Q599" s="249"/>
      <c r="R599" s="249"/>
      <c r="S599" s="249"/>
      <c r="T599" s="250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1" t="s">
        <v>190</v>
      </c>
      <c r="AU599" s="251" t="s">
        <v>84</v>
      </c>
      <c r="AV599" s="13" t="s">
        <v>82</v>
      </c>
      <c r="AW599" s="13" t="s">
        <v>31</v>
      </c>
      <c r="AX599" s="13" t="s">
        <v>75</v>
      </c>
      <c r="AY599" s="251" t="s">
        <v>181</v>
      </c>
    </row>
    <row r="600" s="13" customFormat="1">
      <c r="A600" s="13"/>
      <c r="B600" s="241"/>
      <c r="C600" s="242"/>
      <c r="D600" s="243" t="s">
        <v>190</v>
      </c>
      <c r="E600" s="244" t="s">
        <v>1</v>
      </c>
      <c r="F600" s="245" t="s">
        <v>820</v>
      </c>
      <c r="G600" s="242"/>
      <c r="H600" s="244" t="s">
        <v>1</v>
      </c>
      <c r="I600" s="246"/>
      <c r="J600" s="242"/>
      <c r="K600" s="242"/>
      <c r="L600" s="247"/>
      <c r="M600" s="248"/>
      <c r="N600" s="249"/>
      <c r="O600" s="249"/>
      <c r="P600" s="249"/>
      <c r="Q600" s="249"/>
      <c r="R600" s="249"/>
      <c r="S600" s="249"/>
      <c r="T600" s="250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1" t="s">
        <v>190</v>
      </c>
      <c r="AU600" s="251" t="s">
        <v>84</v>
      </c>
      <c r="AV600" s="13" t="s">
        <v>82</v>
      </c>
      <c r="AW600" s="13" t="s">
        <v>31</v>
      </c>
      <c r="AX600" s="13" t="s">
        <v>75</v>
      </c>
      <c r="AY600" s="251" t="s">
        <v>181</v>
      </c>
    </row>
    <row r="601" s="14" customFormat="1">
      <c r="A601" s="14"/>
      <c r="B601" s="252"/>
      <c r="C601" s="253"/>
      <c r="D601" s="243" t="s">
        <v>190</v>
      </c>
      <c r="E601" s="254" t="s">
        <v>1</v>
      </c>
      <c r="F601" s="255" t="s">
        <v>821</v>
      </c>
      <c r="G601" s="253"/>
      <c r="H601" s="256">
        <v>5.4000000000000004</v>
      </c>
      <c r="I601" s="257"/>
      <c r="J601" s="253"/>
      <c r="K601" s="253"/>
      <c r="L601" s="258"/>
      <c r="M601" s="259"/>
      <c r="N601" s="260"/>
      <c r="O601" s="260"/>
      <c r="P601" s="260"/>
      <c r="Q601" s="260"/>
      <c r="R601" s="260"/>
      <c r="S601" s="260"/>
      <c r="T601" s="261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2" t="s">
        <v>190</v>
      </c>
      <c r="AU601" s="262" t="s">
        <v>84</v>
      </c>
      <c r="AV601" s="14" t="s">
        <v>84</v>
      </c>
      <c r="AW601" s="14" t="s">
        <v>31</v>
      </c>
      <c r="AX601" s="14" t="s">
        <v>82</v>
      </c>
      <c r="AY601" s="262" t="s">
        <v>181</v>
      </c>
    </row>
    <row r="602" s="2" customFormat="1" ht="24.15" customHeight="1">
      <c r="A602" s="39"/>
      <c r="B602" s="40"/>
      <c r="C602" s="228" t="s">
        <v>822</v>
      </c>
      <c r="D602" s="228" t="s">
        <v>184</v>
      </c>
      <c r="E602" s="229" t="s">
        <v>823</v>
      </c>
      <c r="F602" s="230" t="s">
        <v>824</v>
      </c>
      <c r="G602" s="231" t="s">
        <v>197</v>
      </c>
      <c r="H602" s="232">
        <v>20.350000000000001</v>
      </c>
      <c r="I602" s="233"/>
      <c r="J602" s="232">
        <f>ROUND(I602*H602,2)</f>
        <v>0</v>
      </c>
      <c r="K602" s="234"/>
      <c r="L602" s="45"/>
      <c r="M602" s="235" t="s">
        <v>1</v>
      </c>
      <c r="N602" s="236" t="s">
        <v>40</v>
      </c>
      <c r="O602" s="92"/>
      <c r="P602" s="237">
        <f>O602*H602</f>
        <v>0</v>
      </c>
      <c r="Q602" s="237">
        <v>0</v>
      </c>
      <c r="R602" s="237">
        <f>Q602*H602</f>
        <v>0</v>
      </c>
      <c r="S602" s="237">
        <v>0</v>
      </c>
      <c r="T602" s="238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39" t="s">
        <v>188</v>
      </c>
      <c r="AT602" s="239" t="s">
        <v>184</v>
      </c>
      <c r="AU602" s="239" t="s">
        <v>84</v>
      </c>
      <c r="AY602" s="18" t="s">
        <v>181</v>
      </c>
      <c r="BE602" s="240">
        <f>IF(N602="základní",J602,0)</f>
        <v>0</v>
      </c>
      <c r="BF602" s="240">
        <f>IF(N602="snížená",J602,0)</f>
        <v>0</v>
      </c>
      <c r="BG602" s="240">
        <f>IF(N602="zákl. přenesená",J602,0)</f>
        <v>0</v>
      </c>
      <c r="BH602" s="240">
        <f>IF(N602="sníž. přenesená",J602,0)</f>
        <v>0</v>
      </c>
      <c r="BI602" s="240">
        <f>IF(N602="nulová",J602,0)</f>
        <v>0</v>
      </c>
      <c r="BJ602" s="18" t="s">
        <v>82</v>
      </c>
      <c r="BK602" s="240">
        <f>ROUND(I602*H602,2)</f>
        <v>0</v>
      </c>
      <c r="BL602" s="18" t="s">
        <v>188</v>
      </c>
      <c r="BM602" s="239" t="s">
        <v>825</v>
      </c>
    </row>
    <row r="603" s="13" customFormat="1">
      <c r="A603" s="13"/>
      <c r="B603" s="241"/>
      <c r="C603" s="242"/>
      <c r="D603" s="243" t="s">
        <v>190</v>
      </c>
      <c r="E603" s="244" t="s">
        <v>1</v>
      </c>
      <c r="F603" s="245" t="s">
        <v>826</v>
      </c>
      <c r="G603" s="242"/>
      <c r="H603" s="244" t="s">
        <v>1</v>
      </c>
      <c r="I603" s="246"/>
      <c r="J603" s="242"/>
      <c r="K603" s="242"/>
      <c r="L603" s="247"/>
      <c r="M603" s="248"/>
      <c r="N603" s="249"/>
      <c r="O603" s="249"/>
      <c r="P603" s="249"/>
      <c r="Q603" s="249"/>
      <c r="R603" s="249"/>
      <c r="S603" s="249"/>
      <c r="T603" s="250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1" t="s">
        <v>190</v>
      </c>
      <c r="AU603" s="251" t="s">
        <v>84</v>
      </c>
      <c r="AV603" s="13" t="s">
        <v>82</v>
      </c>
      <c r="AW603" s="13" t="s">
        <v>31</v>
      </c>
      <c r="AX603" s="13" t="s">
        <v>75</v>
      </c>
      <c r="AY603" s="251" t="s">
        <v>181</v>
      </c>
    </row>
    <row r="604" s="13" customFormat="1">
      <c r="A604" s="13"/>
      <c r="B604" s="241"/>
      <c r="C604" s="242"/>
      <c r="D604" s="243" t="s">
        <v>190</v>
      </c>
      <c r="E604" s="244" t="s">
        <v>1</v>
      </c>
      <c r="F604" s="245" t="s">
        <v>384</v>
      </c>
      <c r="G604" s="242"/>
      <c r="H604" s="244" t="s">
        <v>1</v>
      </c>
      <c r="I604" s="246"/>
      <c r="J604" s="242"/>
      <c r="K604" s="242"/>
      <c r="L604" s="247"/>
      <c r="M604" s="248"/>
      <c r="N604" s="249"/>
      <c r="O604" s="249"/>
      <c r="P604" s="249"/>
      <c r="Q604" s="249"/>
      <c r="R604" s="249"/>
      <c r="S604" s="249"/>
      <c r="T604" s="250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1" t="s">
        <v>190</v>
      </c>
      <c r="AU604" s="251" t="s">
        <v>84</v>
      </c>
      <c r="AV604" s="13" t="s">
        <v>82</v>
      </c>
      <c r="AW604" s="13" t="s">
        <v>31</v>
      </c>
      <c r="AX604" s="13" t="s">
        <v>75</v>
      </c>
      <c r="AY604" s="251" t="s">
        <v>181</v>
      </c>
    </row>
    <row r="605" s="13" customFormat="1">
      <c r="A605" s="13"/>
      <c r="B605" s="241"/>
      <c r="C605" s="242"/>
      <c r="D605" s="243" t="s">
        <v>190</v>
      </c>
      <c r="E605" s="244" t="s">
        <v>1</v>
      </c>
      <c r="F605" s="245" t="s">
        <v>827</v>
      </c>
      <c r="G605" s="242"/>
      <c r="H605" s="244" t="s">
        <v>1</v>
      </c>
      <c r="I605" s="246"/>
      <c r="J605" s="242"/>
      <c r="K605" s="242"/>
      <c r="L605" s="247"/>
      <c r="M605" s="248"/>
      <c r="N605" s="249"/>
      <c r="O605" s="249"/>
      <c r="P605" s="249"/>
      <c r="Q605" s="249"/>
      <c r="R605" s="249"/>
      <c r="S605" s="249"/>
      <c r="T605" s="250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1" t="s">
        <v>190</v>
      </c>
      <c r="AU605" s="251" t="s">
        <v>84</v>
      </c>
      <c r="AV605" s="13" t="s">
        <v>82</v>
      </c>
      <c r="AW605" s="13" t="s">
        <v>31</v>
      </c>
      <c r="AX605" s="13" t="s">
        <v>75</v>
      </c>
      <c r="AY605" s="251" t="s">
        <v>181</v>
      </c>
    </row>
    <row r="606" s="14" customFormat="1">
      <c r="A606" s="14"/>
      <c r="B606" s="252"/>
      <c r="C606" s="253"/>
      <c r="D606" s="243" t="s">
        <v>190</v>
      </c>
      <c r="E606" s="254" t="s">
        <v>1</v>
      </c>
      <c r="F606" s="255" t="s">
        <v>828</v>
      </c>
      <c r="G606" s="253"/>
      <c r="H606" s="256">
        <v>20.350000000000001</v>
      </c>
      <c r="I606" s="257"/>
      <c r="J606" s="253"/>
      <c r="K606" s="253"/>
      <c r="L606" s="258"/>
      <c r="M606" s="259"/>
      <c r="N606" s="260"/>
      <c r="O606" s="260"/>
      <c r="P606" s="260"/>
      <c r="Q606" s="260"/>
      <c r="R606" s="260"/>
      <c r="S606" s="260"/>
      <c r="T606" s="261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2" t="s">
        <v>190</v>
      </c>
      <c r="AU606" s="262" t="s">
        <v>84</v>
      </c>
      <c r="AV606" s="14" t="s">
        <v>84</v>
      </c>
      <c r="AW606" s="14" t="s">
        <v>31</v>
      </c>
      <c r="AX606" s="14" t="s">
        <v>82</v>
      </c>
      <c r="AY606" s="262" t="s">
        <v>181</v>
      </c>
    </row>
    <row r="607" s="2" customFormat="1" ht="21.75" customHeight="1">
      <c r="A607" s="39"/>
      <c r="B607" s="40"/>
      <c r="C607" s="228" t="s">
        <v>829</v>
      </c>
      <c r="D607" s="228" t="s">
        <v>184</v>
      </c>
      <c r="E607" s="229" t="s">
        <v>830</v>
      </c>
      <c r="F607" s="230" t="s">
        <v>831</v>
      </c>
      <c r="G607" s="231" t="s">
        <v>197</v>
      </c>
      <c r="H607" s="232">
        <v>8</v>
      </c>
      <c r="I607" s="233"/>
      <c r="J607" s="232">
        <f>ROUND(I607*H607,2)</f>
        <v>0</v>
      </c>
      <c r="K607" s="234"/>
      <c r="L607" s="45"/>
      <c r="M607" s="235" t="s">
        <v>1</v>
      </c>
      <c r="N607" s="236" t="s">
        <v>40</v>
      </c>
      <c r="O607" s="92"/>
      <c r="P607" s="237">
        <f>O607*H607</f>
        <v>0</v>
      </c>
      <c r="Q607" s="237">
        <v>0</v>
      </c>
      <c r="R607" s="237">
        <f>Q607*H607</f>
        <v>0</v>
      </c>
      <c r="S607" s="237">
        <v>0.075999999999999998</v>
      </c>
      <c r="T607" s="238">
        <f>S607*H607</f>
        <v>0.60799999999999998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39" t="s">
        <v>188</v>
      </c>
      <c r="AT607" s="239" t="s">
        <v>184</v>
      </c>
      <c r="AU607" s="239" t="s">
        <v>84</v>
      </c>
      <c r="AY607" s="18" t="s">
        <v>181</v>
      </c>
      <c r="BE607" s="240">
        <f>IF(N607="základní",J607,0)</f>
        <v>0</v>
      </c>
      <c r="BF607" s="240">
        <f>IF(N607="snížená",J607,0)</f>
        <v>0</v>
      </c>
      <c r="BG607" s="240">
        <f>IF(N607="zákl. přenesená",J607,0)</f>
        <v>0</v>
      </c>
      <c r="BH607" s="240">
        <f>IF(N607="sníž. přenesená",J607,0)</f>
        <v>0</v>
      </c>
      <c r="BI607" s="240">
        <f>IF(N607="nulová",J607,0)</f>
        <v>0</v>
      </c>
      <c r="BJ607" s="18" t="s">
        <v>82</v>
      </c>
      <c r="BK607" s="240">
        <f>ROUND(I607*H607,2)</f>
        <v>0</v>
      </c>
      <c r="BL607" s="18" t="s">
        <v>188</v>
      </c>
      <c r="BM607" s="239" t="s">
        <v>832</v>
      </c>
    </row>
    <row r="608" s="2" customFormat="1">
      <c r="A608" s="39"/>
      <c r="B608" s="40"/>
      <c r="C608" s="41"/>
      <c r="D608" s="243" t="s">
        <v>199</v>
      </c>
      <c r="E608" s="41"/>
      <c r="F608" s="263" t="s">
        <v>833</v>
      </c>
      <c r="G608" s="41"/>
      <c r="H608" s="41"/>
      <c r="I608" s="264"/>
      <c r="J608" s="41"/>
      <c r="K608" s="41"/>
      <c r="L608" s="45"/>
      <c r="M608" s="265"/>
      <c r="N608" s="266"/>
      <c r="O608" s="92"/>
      <c r="P608" s="92"/>
      <c r="Q608" s="92"/>
      <c r="R608" s="92"/>
      <c r="S608" s="92"/>
      <c r="T608" s="93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199</v>
      </c>
      <c r="AU608" s="18" t="s">
        <v>84</v>
      </c>
    </row>
    <row r="609" s="13" customFormat="1">
      <c r="A609" s="13"/>
      <c r="B609" s="241"/>
      <c r="C609" s="242"/>
      <c r="D609" s="243" t="s">
        <v>190</v>
      </c>
      <c r="E609" s="244" t="s">
        <v>1</v>
      </c>
      <c r="F609" s="245" t="s">
        <v>834</v>
      </c>
      <c r="G609" s="242"/>
      <c r="H609" s="244" t="s">
        <v>1</v>
      </c>
      <c r="I609" s="246"/>
      <c r="J609" s="242"/>
      <c r="K609" s="242"/>
      <c r="L609" s="247"/>
      <c r="M609" s="248"/>
      <c r="N609" s="249"/>
      <c r="O609" s="249"/>
      <c r="P609" s="249"/>
      <c r="Q609" s="249"/>
      <c r="R609" s="249"/>
      <c r="S609" s="249"/>
      <c r="T609" s="250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1" t="s">
        <v>190</v>
      </c>
      <c r="AU609" s="251" t="s">
        <v>84</v>
      </c>
      <c r="AV609" s="13" t="s">
        <v>82</v>
      </c>
      <c r="AW609" s="13" t="s">
        <v>31</v>
      </c>
      <c r="AX609" s="13" t="s">
        <v>75</v>
      </c>
      <c r="AY609" s="251" t="s">
        <v>181</v>
      </c>
    </row>
    <row r="610" s="14" customFormat="1">
      <c r="A610" s="14"/>
      <c r="B610" s="252"/>
      <c r="C610" s="253"/>
      <c r="D610" s="243" t="s">
        <v>190</v>
      </c>
      <c r="E610" s="254" t="s">
        <v>1</v>
      </c>
      <c r="F610" s="255" t="s">
        <v>835</v>
      </c>
      <c r="G610" s="253"/>
      <c r="H610" s="256">
        <v>4.7999999999999998</v>
      </c>
      <c r="I610" s="257"/>
      <c r="J610" s="253"/>
      <c r="K610" s="253"/>
      <c r="L610" s="258"/>
      <c r="M610" s="259"/>
      <c r="N610" s="260"/>
      <c r="O610" s="260"/>
      <c r="P610" s="260"/>
      <c r="Q610" s="260"/>
      <c r="R610" s="260"/>
      <c r="S610" s="260"/>
      <c r="T610" s="261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2" t="s">
        <v>190</v>
      </c>
      <c r="AU610" s="262" t="s">
        <v>84</v>
      </c>
      <c r="AV610" s="14" t="s">
        <v>84</v>
      </c>
      <c r="AW610" s="14" t="s">
        <v>31</v>
      </c>
      <c r="AX610" s="14" t="s">
        <v>75</v>
      </c>
      <c r="AY610" s="262" t="s">
        <v>181</v>
      </c>
    </row>
    <row r="611" s="13" customFormat="1">
      <c r="A611" s="13"/>
      <c r="B611" s="241"/>
      <c r="C611" s="242"/>
      <c r="D611" s="243" t="s">
        <v>190</v>
      </c>
      <c r="E611" s="244" t="s">
        <v>1</v>
      </c>
      <c r="F611" s="245" t="s">
        <v>836</v>
      </c>
      <c r="G611" s="242"/>
      <c r="H611" s="244" t="s">
        <v>1</v>
      </c>
      <c r="I611" s="246"/>
      <c r="J611" s="242"/>
      <c r="K611" s="242"/>
      <c r="L611" s="247"/>
      <c r="M611" s="248"/>
      <c r="N611" s="249"/>
      <c r="O611" s="249"/>
      <c r="P611" s="249"/>
      <c r="Q611" s="249"/>
      <c r="R611" s="249"/>
      <c r="S611" s="249"/>
      <c r="T611" s="250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1" t="s">
        <v>190</v>
      </c>
      <c r="AU611" s="251" t="s">
        <v>84</v>
      </c>
      <c r="AV611" s="13" t="s">
        <v>82</v>
      </c>
      <c r="AW611" s="13" t="s">
        <v>31</v>
      </c>
      <c r="AX611" s="13" t="s">
        <v>75</v>
      </c>
      <c r="AY611" s="251" t="s">
        <v>181</v>
      </c>
    </row>
    <row r="612" s="14" customFormat="1">
      <c r="A612" s="14"/>
      <c r="B612" s="252"/>
      <c r="C612" s="253"/>
      <c r="D612" s="243" t="s">
        <v>190</v>
      </c>
      <c r="E612" s="254" t="s">
        <v>1</v>
      </c>
      <c r="F612" s="255" t="s">
        <v>837</v>
      </c>
      <c r="G612" s="253"/>
      <c r="H612" s="256">
        <v>3.2000000000000002</v>
      </c>
      <c r="I612" s="257"/>
      <c r="J612" s="253"/>
      <c r="K612" s="253"/>
      <c r="L612" s="258"/>
      <c r="M612" s="259"/>
      <c r="N612" s="260"/>
      <c r="O612" s="260"/>
      <c r="P612" s="260"/>
      <c r="Q612" s="260"/>
      <c r="R612" s="260"/>
      <c r="S612" s="260"/>
      <c r="T612" s="261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2" t="s">
        <v>190</v>
      </c>
      <c r="AU612" s="262" t="s">
        <v>84</v>
      </c>
      <c r="AV612" s="14" t="s">
        <v>84</v>
      </c>
      <c r="AW612" s="14" t="s">
        <v>31</v>
      </c>
      <c r="AX612" s="14" t="s">
        <v>75</v>
      </c>
      <c r="AY612" s="262" t="s">
        <v>181</v>
      </c>
    </row>
    <row r="613" s="15" customFormat="1">
      <c r="A613" s="15"/>
      <c r="B613" s="267"/>
      <c r="C613" s="268"/>
      <c r="D613" s="243" t="s">
        <v>190</v>
      </c>
      <c r="E613" s="269" t="s">
        <v>1</v>
      </c>
      <c r="F613" s="270" t="s">
        <v>208</v>
      </c>
      <c r="G613" s="268"/>
      <c r="H613" s="271">
        <v>8</v>
      </c>
      <c r="I613" s="272"/>
      <c r="J613" s="268"/>
      <c r="K613" s="268"/>
      <c r="L613" s="273"/>
      <c r="M613" s="274"/>
      <c r="N613" s="275"/>
      <c r="O613" s="275"/>
      <c r="P613" s="275"/>
      <c r="Q613" s="275"/>
      <c r="R613" s="275"/>
      <c r="S613" s="275"/>
      <c r="T613" s="276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77" t="s">
        <v>190</v>
      </c>
      <c r="AU613" s="277" t="s">
        <v>84</v>
      </c>
      <c r="AV613" s="15" t="s">
        <v>188</v>
      </c>
      <c r="AW613" s="15" t="s">
        <v>31</v>
      </c>
      <c r="AX613" s="15" t="s">
        <v>82</v>
      </c>
      <c r="AY613" s="277" t="s">
        <v>181</v>
      </c>
    </row>
    <row r="614" s="12" customFormat="1" ht="22.8" customHeight="1">
      <c r="A614" s="12"/>
      <c r="B614" s="212"/>
      <c r="C614" s="213"/>
      <c r="D614" s="214" t="s">
        <v>74</v>
      </c>
      <c r="E614" s="226" t="s">
        <v>780</v>
      </c>
      <c r="F614" s="226" t="s">
        <v>838</v>
      </c>
      <c r="G614" s="213"/>
      <c r="H614" s="213"/>
      <c r="I614" s="216"/>
      <c r="J614" s="227">
        <f>BK614</f>
        <v>0</v>
      </c>
      <c r="K614" s="213"/>
      <c r="L614" s="218"/>
      <c r="M614" s="219"/>
      <c r="N614" s="220"/>
      <c r="O614" s="220"/>
      <c r="P614" s="221">
        <f>SUM(P615:P655)</f>
        <v>0</v>
      </c>
      <c r="Q614" s="220"/>
      <c r="R614" s="221">
        <f>SUM(R615:R655)</f>
        <v>0.0035599999999999998</v>
      </c>
      <c r="S614" s="220"/>
      <c r="T614" s="222">
        <f>SUM(T615:T655)</f>
        <v>12.441799999999999</v>
      </c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R614" s="223" t="s">
        <v>82</v>
      </c>
      <c r="AT614" s="224" t="s">
        <v>74</v>
      </c>
      <c r="AU614" s="224" t="s">
        <v>82</v>
      </c>
      <c r="AY614" s="223" t="s">
        <v>181</v>
      </c>
      <c r="BK614" s="225">
        <f>SUM(BK615:BK655)</f>
        <v>0</v>
      </c>
    </row>
    <row r="615" s="2" customFormat="1" ht="24.15" customHeight="1">
      <c r="A615" s="39"/>
      <c r="B615" s="40"/>
      <c r="C615" s="228" t="s">
        <v>839</v>
      </c>
      <c r="D615" s="228" t="s">
        <v>184</v>
      </c>
      <c r="E615" s="229" t="s">
        <v>840</v>
      </c>
      <c r="F615" s="230" t="s">
        <v>841</v>
      </c>
      <c r="G615" s="231" t="s">
        <v>187</v>
      </c>
      <c r="H615" s="232">
        <v>3.98</v>
      </c>
      <c r="I615" s="233"/>
      <c r="J615" s="232">
        <f>ROUND(I615*H615,2)</f>
        <v>0</v>
      </c>
      <c r="K615" s="234"/>
      <c r="L615" s="45"/>
      <c r="M615" s="235" t="s">
        <v>1</v>
      </c>
      <c r="N615" s="236" t="s">
        <v>40</v>
      </c>
      <c r="O615" s="92"/>
      <c r="P615" s="237">
        <f>O615*H615</f>
        <v>0</v>
      </c>
      <c r="Q615" s="237">
        <v>0</v>
      </c>
      <c r="R615" s="237">
        <f>Q615*H615</f>
        <v>0</v>
      </c>
      <c r="S615" s="237">
        <v>1.8</v>
      </c>
      <c r="T615" s="238">
        <f>S615*H615</f>
        <v>7.1639999999999997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39" t="s">
        <v>188</v>
      </c>
      <c r="AT615" s="239" t="s">
        <v>184</v>
      </c>
      <c r="AU615" s="239" t="s">
        <v>84</v>
      </c>
      <c r="AY615" s="18" t="s">
        <v>181</v>
      </c>
      <c r="BE615" s="240">
        <f>IF(N615="základní",J615,0)</f>
        <v>0</v>
      </c>
      <c r="BF615" s="240">
        <f>IF(N615="snížená",J615,0)</f>
        <v>0</v>
      </c>
      <c r="BG615" s="240">
        <f>IF(N615="zákl. přenesená",J615,0)</f>
        <v>0</v>
      </c>
      <c r="BH615" s="240">
        <f>IF(N615="sníž. přenesená",J615,0)</f>
        <v>0</v>
      </c>
      <c r="BI615" s="240">
        <f>IF(N615="nulová",J615,0)</f>
        <v>0</v>
      </c>
      <c r="BJ615" s="18" t="s">
        <v>82</v>
      </c>
      <c r="BK615" s="240">
        <f>ROUND(I615*H615,2)</f>
        <v>0</v>
      </c>
      <c r="BL615" s="18" t="s">
        <v>188</v>
      </c>
      <c r="BM615" s="239" t="s">
        <v>842</v>
      </c>
    </row>
    <row r="616" s="13" customFormat="1">
      <c r="A616" s="13"/>
      <c r="B616" s="241"/>
      <c r="C616" s="242"/>
      <c r="D616" s="243" t="s">
        <v>190</v>
      </c>
      <c r="E616" s="244" t="s">
        <v>1</v>
      </c>
      <c r="F616" s="245" t="s">
        <v>384</v>
      </c>
      <c r="G616" s="242"/>
      <c r="H616" s="244" t="s">
        <v>1</v>
      </c>
      <c r="I616" s="246"/>
      <c r="J616" s="242"/>
      <c r="K616" s="242"/>
      <c r="L616" s="247"/>
      <c r="M616" s="248"/>
      <c r="N616" s="249"/>
      <c r="O616" s="249"/>
      <c r="P616" s="249"/>
      <c r="Q616" s="249"/>
      <c r="R616" s="249"/>
      <c r="S616" s="249"/>
      <c r="T616" s="250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1" t="s">
        <v>190</v>
      </c>
      <c r="AU616" s="251" t="s">
        <v>84</v>
      </c>
      <c r="AV616" s="13" t="s">
        <v>82</v>
      </c>
      <c r="AW616" s="13" t="s">
        <v>31</v>
      </c>
      <c r="AX616" s="13" t="s">
        <v>75</v>
      </c>
      <c r="AY616" s="251" t="s">
        <v>181</v>
      </c>
    </row>
    <row r="617" s="13" customFormat="1">
      <c r="A617" s="13"/>
      <c r="B617" s="241"/>
      <c r="C617" s="242"/>
      <c r="D617" s="243" t="s">
        <v>190</v>
      </c>
      <c r="E617" s="244" t="s">
        <v>1</v>
      </c>
      <c r="F617" s="245" t="s">
        <v>191</v>
      </c>
      <c r="G617" s="242"/>
      <c r="H617" s="244" t="s">
        <v>1</v>
      </c>
      <c r="I617" s="246"/>
      <c r="J617" s="242"/>
      <c r="K617" s="242"/>
      <c r="L617" s="247"/>
      <c r="M617" s="248"/>
      <c r="N617" s="249"/>
      <c r="O617" s="249"/>
      <c r="P617" s="249"/>
      <c r="Q617" s="249"/>
      <c r="R617" s="249"/>
      <c r="S617" s="249"/>
      <c r="T617" s="250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1" t="s">
        <v>190</v>
      </c>
      <c r="AU617" s="251" t="s">
        <v>84</v>
      </c>
      <c r="AV617" s="13" t="s">
        <v>82</v>
      </c>
      <c r="AW617" s="13" t="s">
        <v>31</v>
      </c>
      <c r="AX617" s="13" t="s">
        <v>75</v>
      </c>
      <c r="AY617" s="251" t="s">
        <v>181</v>
      </c>
    </row>
    <row r="618" s="13" customFormat="1">
      <c r="A618" s="13"/>
      <c r="B618" s="241"/>
      <c r="C618" s="242"/>
      <c r="D618" s="243" t="s">
        <v>190</v>
      </c>
      <c r="E618" s="244" t="s">
        <v>1</v>
      </c>
      <c r="F618" s="245" t="s">
        <v>843</v>
      </c>
      <c r="G618" s="242"/>
      <c r="H618" s="244" t="s">
        <v>1</v>
      </c>
      <c r="I618" s="246"/>
      <c r="J618" s="242"/>
      <c r="K618" s="242"/>
      <c r="L618" s="247"/>
      <c r="M618" s="248"/>
      <c r="N618" s="249"/>
      <c r="O618" s="249"/>
      <c r="P618" s="249"/>
      <c r="Q618" s="249"/>
      <c r="R618" s="249"/>
      <c r="S618" s="249"/>
      <c r="T618" s="250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1" t="s">
        <v>190</v>
      </c>
      <c r="AU618" s="251" t="s">
        <v>84</v>
      </c>
      <c r="AV618" s="13" t="s">
        <v>82</v>
      </c>
      <c r="AW618" s="13" t="s">
        <v>31</v>
      </c>
      <c r="AX618" s="13" t="s">
        <v>75</v>
      </c>
      <c r="AY618" s="251" t="s">
        <v>181</v>
      </c>
    </row>
    <row r="619" s="14" customFormat="1">
      <c r="A619" s="14"/>
      <c r="B619" s="252"/>
      <c r="C619" s="253"/>
      <c r="D619" s="243" t="s">
        <v>190</v>
      </c>
      <c r="E619" s="254" t="s">
        <v>1</v>
      </c>
      <c r="F619" s="255" t="s">
        <v>844</v>
      </c>
      <c r="G619" s="253"/>
      <c r="H619" s="256">
        <v>3.98</v>
      </c>
      <c r="I619" s="257"/>
      <c r="J619" s="253"/>
      <c r="K619" s="253"/>
      <c r="L619" s="258"/>
      <c r="M619" s="259"/>
      <c r="N619" s="260"/>
      <c r="O619" s="260"/>
      <c r="P619" s="260"/>
      <c r="Q619" s="260"/>
      <c r="R619" s="260"/>
      <c r="S619" s="260"/>
      <c r="T619" s="261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2" t="s">
        <v>190</v>
      </c>
      <c r="AU619" s="262" t="s">
        <v>84</v>
      </c>
      <c r="AV619" s="14" t="s">
        <v>84</v>
      </c>
      <c r="AW619" s="14" t="s">
        <v>31</v>
      </c>
      <c r="AX619" s="14" t="s">
        <v>82</v>
      </c>
      <c r="AY619" s="262" t="s">
        <v>181</v>
      </c>
    </row>
    <row r="620" s="2" customFormat="1" ht="24.15" customHeight="1">
      <c r="A620" s="39"/>
      <c r="B620" s="40"/>
      <c r="C620" s="228" t="s">
        <v>845</v>
      </c>
      <c r="D620" s="228" t="s">
        <v>184</v>
      </c>
      <c r="E620" s="229" t="s">
        <v>846</v>
      </c>
      <c r="F620" s="230" t="s">
        <v>847</v>
      </c>
      <c r="G620" s="231" t="s">
        <v>260</v>
      </c>
      <c r="H620" s="232">
        <v>1</v>
      </c>
      <c r="I620" s="233"/>
      <c r="J620" s="232">
        <f>ROUND(I620*H620,2)</f>
        <v>0</v>
      </c>
      <c r="K620" s="234"/>
      <c r="L620" s="45"/>
      <c r="M620" s="235" t="s">
        <v>1</v>
      </c>
      <c r="N620" s="236" t="s">
        <v>40</v>
      </c>
      <c r="O620" s="92"/>
      <c r="P620" s="237">
        <f>O620*H620</f>
        <v>0</v>
      </c>
      <c r="Q620" s="237">
        <v>0</v>
      </c>
      <c r="R620" s="237">
        <f>Q620*H620</f>
        <v>0</v>
      </c>
      <c r="S620" s="237">
        <v>0.099000000000000005</v>
      </c>
      <c r="T620" s="238">
        <f>S620*H620</f>
        <v>0.099000000000000005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39" t="s">
        <v>188</v>
      </c>
      <c r="AT620" s="239" t="s">
        <v>184</v>
      </c>
      <c r="AU620" s="239" t="s">
        <v>84</v>
      </c>
      <c r="AY620" s="18" t="s">
        <v>181</v>
      </c>
      <c r="BE620" s="240">
        <f>IF(N620="základní",J620,0)</f>
        <v>0</v>
      </c>
      <c r="BF620" s="240">
        <f>IF(N620="snížená",J620,0)</f>
        <v>0</v>
      </c>
      <c r="BG620" s="240">
        <f>IF(N620="zákl. přenesená",J620,0)</f>
        <v>0</v>
      </c>
      <c r="BH620" s="240">
        <f>IF(N620="sníž. přenesená",J620,0)</f>
        <v>0</v>
      </c>
      <c r="BI620" s="240">
        <f>IF(N620="nulová",J620,0)</f>
        <v>0</v>
      </c>
      <c r="BJ620" s="18" t="s">
        <v>82</v>
      </c>
      <c r="BK620" s="240">
        <f>ROUND(I620*H620,2)</f>
        <v>0</v>
      </c>
      <c r="BL620" s="18" t="s">
        <v>188</v>
      </c>
      <c r="BM620" s="239" t="s">
        <v>848</v>
      </c>
    </row>
    <row r="621" s="13" customFormat="1">
      <c r="A621" s="13"/>
      <c r="B621" s="241"/>
      <c r="C621" s="242"/>
      <c r="D621" s="243" t="s">
        <v>190</v>
      </c>
      <c r="E621" s="244" t="s">
        <v>1</v>
      </c>
      <c r="F621" s="245" t="s">
        <v>384</v>
      </c>
      <c r="G621" s="242"/>
      <c r="H621" s="244" t="s">
        <v>1</v>
      </c>
      <c r="I621" s="246"/>
      <c r="J621" s="242"/>
      <c r="K621" s="242"/>
      <c r="L621" s="247"/>
      <c r="M621" s="248"/>
      <c r="N621" s="249"/>
      <c r="O621" s="249"/>
      <c r="P621" s="249"/>
      <c r="Q621" s="249"/>
      <c r="R621" s="249"/>
      <c r="S621" s="249"/>
      <c r="T621" s="250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1" t="s">
        <v>190</v>
      </c>
      <c r="AU621" s="251" t="s">
        <v>84</v>
      </c>
      <c r="AV621" s="13" t="s">
        <v>82</v>
      </c>
      <c r="AW621" s="13" t="s">
        <v>31</v>
      </c>
      <c r="AX621" s="13" t="s">
        <v>75</v>
      </c>
      <c r="AY621" s="251" t="s">
        <v>181</v>
      </c>
    </row>
    <row r="622" s="13" customFormat="1">
      <c r="A622" s="13"/>
      <c r="B622" s="241"/>
      <c r="C622" s="242"/>
      <c r="D622" s="243" t="s">
        <v>190</v>
      </c>
      <c r="E622" s="244" t="s">
        <v>1</v>
      </c>
      <c r="F622" s="245" t="s">
        <v>849</v>
      </c>
      <c r="G622" s="242"/>
      <c r="H622" s="244" t="s">
        <v>1</v>
      </c>
      <c r="I622" s="246"/>
      <c r="J622" s="242"/>
      <c r="K622" s="242"/>
      <c r="L622" s="247"/>
      <c r="M622" s="248"/>
      <c r="N622" s="249"/>
      <c r="O622" s="249"/>
      <c r="P622" s="249"/>
      <c r="Q622" s="249"/>
      <c r="R622" s="249"/>
      <c r="S622" s="249"/>
      <c r="T622" s="250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1" t="s">
        <v>190</v>
      </c>
      <c r="AU622" s="251" t="s">
        <v>84</v>
      </c>
      <c r="AV622" s="13" t="s">
        <v>82</v>
      </c>
      <c r="AW622" s="13" t="s">
        <v>31</v>
      </c>
      <c r="AX622" s="13" t="s">
        <v>75</v>
      </c>
      <c r="AY622" s="251" t="s">
        <v>181</v>
      </c>
    </row>
    <row r="623" s="14" customFormat="1">
      <c r="A623" s="14"/>
      <c r="B623" s="252"/>
      <c r="C623" s="253"/>
      <c r="D623" s="243" t="s">
        <v>190</v>
      </c>
      <c r="E623" s="254" t="s">
        <v>1</v>
      </c>
      <c r="F623" s="255" t="s">
        <v>82</v>
      </c>
      <c r="G623" s="253"/>
      <c r="H623" s="256">
        <v>1</v>
      </c>
      <c r="I623" s="257"/>
      <c r="J623" s="253"/>
      <c r="K623" s="253"/>
      <c r="L623" s="258"/>
      <c r="M623" s="259"/>
      <c r="N623" s="260"/>
      <c r="O623" s="260"/>
      <c r="P623" s="260"/>
      <c r="Q623" s="260"/>
      <c r="R623" s="260"/>
      <c r="S623" s="260"/>
      <c r="T623" s="261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2" t="s">
        <v>190</v>
      </c>
      <c r="AU623" s="262" t="s">
        <v>84</v>
      </c>
      <c r="AV623" s="14" t="s">
        <v>84</v>
      </c>
      <c r="AW623" s="14" t="s">
        <v>31</v>
      </c>
      <c r="AX623" s="14" t="s">
        <v>82</v>
      </c>
      <c r="AY623" s="262" t="s">
        <v>181</v>
      </c>
    </row>
    <row r="624" s="2" customFormat="1" ht="24.15" customHeight="1">
      <c r="A624" s="39"/>
      <c r="B624" s="40"/>
      <c r="C624" s="228" t="s">
        <v>850</v>
      </c>
      <c r="D624" s="228" t="s">
        <v>184</v>
      </c>
      <c r="E624" s="229" t="s">
        <v>851</v>
      </c>
      <c r="F624" s="230" t="s">
        <v>852</v>
      </c>
      <c r="G624" s="231" t="s">
        <v>187</v>
      </c>
      <c r="H624" s="232">
        <v>0.040000000000000001</v>
      </c>
      <c r="I624" s="233"/>
      <c r="J624" s="232">
        <f>ROUND(I624*H624,2)</f>
        <v>0</v>
      </c>
      <c r="K624" s="234"/>
      <c r="L624" s="45"/>
      <c r="M624" s="235" t="s">
        <v>1</v>
      </c>
      <c r="N624" s="236" t="s">
        <v>40</v>
      </c>
      <c r="O624" s="92"/>
      <c r="P624" s="237">
        <f>O624*H624</f>
        <v>0</v>
      </c>
      <c r="Q624" s="237">
        <v>0</v>
      </c>
      <c r="R624" s="237">
        <f>Q624*H624</f>
        <v>0</v>
      </c>
      <c r="S624" s="237">
        <v>2.3999999999999999</v>
      </c>
      <c r="T624" s="238">
        <f>S624*H624</f>
        <v>0.096000000000000002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39" t="s">
        <v>188</v>
      </c>
      <c r="AT624" s="239" t="s">
        <v>184</v>
      </c>
      <c r="AU624" s="239" t="s">
        <v>84</v>
      </c>
      <c r="AY624" s="18" t="s">
        <v>181</v>
      </c>
      <c r="BE624" s="240">
        <f>IF(N624="základní",J624,0)</f>
        <v>0</v>
      </c>
      <c r="BF624" s="240">
        <f>IF(N624="snížená",J624,0)</f>
        <v>0</v>
      </c>
      <c r="BG624" s="240">
        <f>IF(N624="zákl. přenesená",J624,0)</f>
        <v>0</v>
      </c>
      <c r="BH624" s="240">
        <f>IF(N624="sníž. přenesená",J624,0)</f>
        <v>0</v>
      </c>
      <c r="BI624" s="240">
        <f>IF(N624="nulová",J624,0)</f>
        <v>0</v>
      </c>
      <c r="BJ624" s="18" t="s">
        <v>82</v>
      </c>
      <c r="BK624" s="240">
        <f>ROUND(I624*H624,2)</f>
        <v>0</v>
      </c>
      <c r="BL624" s="18" t="s">
        <v>188</v>
      </c>
      <c r="BM624" s="239" t="s">
        <v>853</v>
      </c>
    </row>
    <row r="625" s="13" customFormat="1">
      <c r="A625" s="13"/>
      <c r="B625" s="241"/>
      <c r="C625" s="242"/>
      <c r="D625" s="243" t="s">
        <v>190</v>
      </c>
      <c r="E625" s="244" t="s">
        <v>1</v>
      </c>
      <c r="F625" s="245" t="s">
        <v>384</v>
      </c>
      <c r="G625" s="242"/>
      <c r="H625" s="244" t="s">
        <v>1</v>
      </c>
      <c r="I625" s="246"/>
      <c r="J625" s="242"/>
      <c r="K625" s="242"/>
      <c r="L625" s="247"/>
      <c r="M625" s="248"/>
      <c r="N625" s="249"/>
      <c r="O625" s="249"/>
      <c r="P625" s="249"/>
      <c r="Q625" s="249"/>
      <c r="R625" s="249"/>
      <c r="S625" s="249"/>
      <c r="T625" s="250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1" t="s">
        <v>190</v>
      </c>
      <c r="AU625" s="251" t="s">
        <v>84</v>
      </c>
      <c r="AV625" s="13" t="s">
        <v>82</v>
      </c>
      <c r="AW625" s="13" t="s">
        <v>31</v>
      </c>
      <c r="AX625" s="13" t="s">
        <v>75</v>
      </c>
      <c r="AY625" s="251" t="s">
        <v>181</v>
      </c>
    </row>
    <row r="626" s="13" customFormat="1">
      <c r="A626" s="13"/>
      <c r="B626" s="241"/>
      <c r="C626" s="242"/>
      <c r="D626" s="243" t="s">
        <v>190</v>
      </c>
      <c r="E626" s="244" t="s">
        <v>1</v>
      </c>
      <c r="F626" s="245" t="s">
        <v>854</v>
      </c>
      <c r="G626" s="242"/>
      <c r="H626" s="244" t="s">
        <v>1</v>
      </c>
      <c r="I626" s="246"/>
      <c r="J626" s="242"/>
      <c r="K626" s="242"/>
      <c r="L626" s="247"/>
      <c r="M626" s="248"/>
      <c r="N626" s="249"/>
      <c r="O626" s="249"/>
      <c r="P626" s="249"/>
      <c r="Q626" s="249"/>
      <c r="R626" s="249"/>
      <c r="S626" s="249"/>
      <c r="T626" s="250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1" t="s">
        <v>190</v>
      </c>
      <c r="AU626" s="251" t="s">
        <v>84</v>
      </c>
      <c r="AV626" s="13" t="s">
        <v>82</v>
      </c>
      <c r="AW626" s="13" t="s">
        <v>31</v>
      </c>
      <c r="AX626" s="13" t="s">
        <v>75</v>
      </c>
      <c r="AY626" s="251" t="s">
        <v>181</v>
      </c>
    </row>
    <row r="627" s="13" customFormat="1">
      <c r="A627" s="13"/>
      <c r="B627" s="241"/>
      <c r="C627" s="242"/>
      <c r="D627" s="243" t="s">
        <v>190</v>
      </c>
      <c r="E627" s="244" t="s">
        <v>1</v>
      </c>
      <c r="F627" s="245" t="s">
        <v>855</v>
      </c>
      <c r="G627" s="242"/>
      <c r="H627" s="244" t="s">
        <v>1</v>
      </c>
      <c r="I627" s="246"/>
      <c r="J627" s="242"/>
      <c r="K627" s="242"/>
      <c r="L627" s="247"/>
      <c r="M627" s="248"/>
      <c r="N627" s="249"/>
      <c r="O627" s="249"/>
      <c r="P627" s="249"/>
      <c r="Q627" s="249"/>
      <c r="R627" s="249"/>
      <c r="S627" s="249"/>
      <c r="T627" s="250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1" t="s">
        <v>190</v>
      </c>
      <c r="AU627" s="251" t="s">
        <v>84</v>
      </c>
      <c r="AV627" s="13" t="s">
        <v>82</v>
      </c>
      <c r="AW627" s="13" t="s">
        <v>31</v>
      </c>
      <c r="AX627" s="13" t="s">
        <v>75</v>
      </c>
      <c r="AY627" s="251" t="s">
        <v>181</v>
      </c>
    </row>
    <row r="628" s="14" customFormat="1">
      <c r="A628" s="14"/>
      <c r="B628" s="252"/>
      <c r="C628" s="253"/>
      <c r="D628" s="243" t="s">
        <v>190</v>
      </c>
      <c r="E628" s="254" t="s">
        <v>1</v>
      </c>
      <c r="F628" s="255" t="s">
        <v>856</v>
      </c>
      <c r="G628" s="253"/>
      <c r="H628" s="256">
        <v>0.040000000000000001</v>
      </c>
      <c r="I628" s="257"/>
      <c r="J628" s="253"/>
      <c r="K628" s="253"/>
      <c r="L628" s="258"/>
      <c r="M628" s="259"/>
      <c r="N628" s="260"/>
      <c r="O628" s="260"/>
      <c r="P628" s="260"/>
      <c r="Q628" s="260"/>
      <c r="R628" s="260"/>
      <c r="S628" s="260"/>
      <c r="T628" s="261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2" t="s">
        <v>190</v>
      </c>
      <c r="AU628" s="262" t="s">
        <v>84</v>
      </c>
      <c r="AV628" s="14" t="s">
        <v>84</v>
      </c>
      <c r="AW628" s="14" t="s">
        <v>31</v>
      </c>
      <c r="AX628" s="14" t="s">
        <v>82</v>
      </c>
      <c r="AY628" s="262" t="s">
        <v>181</v>
      </c>
    </row>
    <row r="629" s="2" customFormat="1" ht="24.15" customHeight="1">
      <c r="A629" s="39"/>
      <c r="B629" s="40"/>
      <c r="C629" s="228" t="s">
        <v>857</v>
      </c>
      <c r="D629" s="228" t="s">
        <v>184</v>
      </c>
      <c r="E629" s="229" t="s">
        <v>858</v>
      </c>
      <c r="F629" s="230" t="s">
        <v>859</v>
      </c>
      <c r="G629" s="231" t="s">
        <v>320</v>
      </c>
      <c r="H629" s="232">
        <v>5.5999999999999996</v>
      </c>
      <c r="I629" s="233"/>
      <c r="J629" s="232">
        <f>ROUND(I629*H629,2)</f>
        <v>0</v>
      </c>
      <c r="K629" s="234"/>
      <c r="L629" s="45"/>
      <c r="M629" s="235" t="s">
        <v>1</v>
      </c>
      <c r="N629" s="236" t="s">
        <v>40</v>
      </c>
      <c r="O629" s="92"/>
      <c r="P629" s="237">
        <f>O629*H629</f>
        <v>0</v>
      </c>
      <c r="Q629" s="237">
        <v>0</v>
      </c>
      <c r="R629" s="237">
        <f>Q629*H629</f>
        <v>0</v>
      </c>
      <c r="S629" s="237">
        <v>0.042000000000000003</v>
      </c>
      <c r="T629" s="238">
        <f>S629*H629</f>
        <v>0.23519999999999999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39" t="s">
        <v>188</v>
      </c>
      <c r="AT629" s="239" t="s">
        <v>184</v>
      </c>
      <c r="AU629" s="239" t="s">
        <v>84</v>
      </c>
      <c r="AY629" s="18" t="s">
        <v>181</v>
      </c>
      <c r="BE629" s="240">
        <f>IF(N629="základní",J629,0)</f>
        <v>0</v>
      </c>
      <c r="BF629" s="240">
        <f>IF(N629="snížená",J629,0)</f>
        <v>0</v>
      </c>
      <c r="BG629" s="240">
        <f>IF(N629="zákl. přenesená",J629,0)</f>
        <v>0</v>
      </c>
      <c r="BH629" s="240">
        <f>IF(N629="sníž. přenesená",J629,0)</f>
        <v>0</v>
      </c>
      <c r="BI629" s="240">
        <f>IF(N629="nulová",J629,0)</f>
        <v>0</v>
      </c>
      <c r="BJ629" s="18" t="s">
        <v>82</v>
      </c>
      <c r="BK629" s="240">
        <f>ROUND(I629*H629,2)</f>
        <v>0</v>
      </c>
      <c r="BL629" s="18" t="s">
        <v>188</v>
      </c>
      <c r="BM629" s="239" t="s">
        <v>860</v>
      </c>
    </row>
    <row r="630" s="13" customFormat="1">
      <c r="A630" s="13"/>
      <c r="B630" s="241"/>
      <c r="C630" s="242"/>
      <c r="D630" s="243" t="s">
        <v>190</v>
      </c>
      <c r="E630" s="244" t="s">
        <v>1</v>
      </c>
      <c r="F630" s="245" t="s">
        <v>861</v>
      </c>
      <c r="G630" s="242"/>
      <c r="H630" s="244" t="s">
        <v>1</v>
      </c>
      <c r="I630" s="246"/>
      <c r="J630" s="242"/>
      <c r="K630" s="242"/>
      <c r="L630" s="247"/>
      <c r="M630" s="248"/>
      <c r="N630" s="249"/>
      <c r="O630" s="249"/>
      <c r="P630" s="249"/>
      <c r="Q630" s="249"/>
      <c r="R630" s="249"/>
      <c r="S630" s="249"/>
      <c r="T630" s="250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1" t="s">
        <v>190</v>
      </c>
      <c r="AU630" s="251" t="s">
        <v>84</v>
      </c>
      <c r="AV630" s="13" t="s">
        <v>82</v>
      </c>
      <c r="AW630" s="13" t="s">
        <v>31</v>
      </c>
      <c r="AX630" s="13" t="s">
        <v>75</v>
      </c>
      <c r="AY630" s="251" t="s">
        <v>181</v>
      </c>
    </row>
    <row r="631" s="14" customFormat="1">
      <c r="A631" s="14"/>
      <c r="B631" s="252"/>
      <c r="C631" s="253"/>
      <c r="D631" s="243" t="s">
        <v>190</v>
      </c>
      <c r="E631" s="254" t="s">
        <v>1</v>
      </c>
      <c r="F631" s="255" t="s">
        <v>862</v>
      </c>
      <c r="G631" s="253"/>
      <c r="H631" s="256">
        <v>5.5999999999999996</v>
      </c>
      <c r="I631" s="257"/>
      <c r="J631" s="253"/>
      <c r="K631" s="253"/>
      <c r="L631" s="258"/>
      <c r="M631" s="259"/>
      <c r="N631" s="260"/>
      <c r="O631" s="260"/>
      <c r="P631" s="260"/>
      <c r="Q631" s="260"/>
      <c r="R631" s="260"/>
      <c r="S631" s="260"/>
      <c r="T631" s="261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2" t="s">
        <v>190</v>
      </c>
      <c r="AU631" s="262" t="s">
        <v>84</v>
      </c>
      <c r="AV631" s="14" t="s">
        <v>84</v>
      </c>
      <c r="AW631" s="14" t="s">
        <v>31</v>
      </c>
      <c r="AX631" s="14" t="s">
        <v>82</v>
      </c>
      <c r="AY631" s="262" t="s">
        <v>181</v>
      </c>
    </row>
    <row r="632" s="2" customFormat="1" ht="16.5" customHeight="1">
      <c r="A632" s="39"/>
      <c r="B632" s="40"/>
      <c r="C632" s="228" t="s">
        <v>863</v>
      </c>
      <c r="D632" s="228" t="s">
        <v>184</v>
      </c>
      <c r="E632" s="229" t="s">
        <v>864</v>
      </c>
      <c r="F632" s="230" t="s">
        <v>865</v>
      </c>
      <c r="G632" s="231" t="s">
        <v>320</v>
      </c>
      <c r="H632" s="232">
        <v>22</v>
      </c>
      <c r="I632" s="233"/>
      <c r="J632" s="232">
        <f>ROUND(I632*H632,2)</f>
        <v>0</v>
      </c>
      <c r="K632" s="234"/>
      <c r="L632" s="45"/>
      <c r="M632" s="235" t="s">
        <v>1</v>
      </c>
      <c r="N632" s="236" t="s">
        <v>40</v>
      </c>
      <c r="O632" s="92"/>
      <c r="P632" s="237">
        <f>O632*H632</f>
        <v>0</v>
      </c>
      <c r="Q632" s="237">
        <v>0</v>
      </c>
      <c r="R632" s="237">
        <f>Q632*H632</f>
        <v>0</v>
      </c>
      <c r="S632" s="237">
        <v>0.036999999999999998</v>
      </c>
      <c r="T632" s="238">
        <f>S632*H632</f>
        <v>0.81399999999999995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39" t="s">
        <v>188</v>
      </c>
      <c r="AT632" s="239" t="s">
        <v>184</v>
      </c>
      <c r="AU632" s="239" t="s">
        <v>84</v>
      </c>
      <c r="AY632" s="18" t="s">
        <v>181</v>
      </c>
      <c r="BE632" s="240">
        <f>IF(N632="základní",J632,0)</f>
        <v>0</v>
      </c>
      <c r="BF632" s="240">
        <f>IF(N632="snížená",J632,0)</f>
        <v>0</v>
      </c>
      <c r="BG632" s="240">
        <f>IF(N632="zákl. přenesená",J632,0)</f>
        <v>0</v>
      </c>
      <c r="BH632" s="240">
        <f>IF(N632="sníž. přenesená",J632,0)</f>
        <v>0</v>
      </c>
      <c r="BI632" s="240">
        <f>IF(N632="nulová",J632,0)</f>
        <v>0</v>
      </c>
      <c r="BJ632" s="18" t="s">
        <v>82</v>
      </c>
      <c r="BK632" s="240">
        <f>ROUND(I632*H632,2)</f>
        <v>0</v>
      </c>
      <c r="BL632" s="18" t="s">
        <v>188</v>
      </c>
      <c r="BM632" s="239" t="s">
        <v>866</v>
      </c>
    </row>
    <row r="633" s="13" customFormat="1">
      <c r="A633" s="13"/>
      <c r="B633" s="241"/>
      <c r="C633" s="242"/>
      <c r="D633" s="243" t="s">
        <v>190</v>
      </c>
      <c r="E633" s="244" t="s">
        <v>1</v>
      </c>
      <c r="F633" s="245" t="s">
        <v>384</v>
      </c>
      <c r="G633" s="242"/>
      <c r="H633" s="244" t="s">
        <v>1</v>
      </c>
      <c r="I633" s="246"/>
      <c r="J633" s="242"/>
      <c r="K633" s="242"/>
      <c r="L633" s="247"/>
      <c r="M633" s="248"/>
      <c r="N633" s="249"/>
      <c r="O633" s="249"/>
      <c r="P633" s="249"/>
      <c r="Q633" s="249"/>
      <c r="R633" s="249"/>
      <c r="S633" s="249"/>
      <c r="T633" s="250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1" t="s">
        <v>190</v>
      </c>
      <c r="AU633" s="251" t="s">
        <v>84</v>
      </c>
      <c r="AV633" s="13" t="s">
        <v>82</v>
      </c>
      <c r="AW633" s="13" t="s">
        <v>31</v>
      </c>
      <c r="AX633" s="13" t="s">
        <v>75</v>
      </c>
      <c r="AY633" s="251" t="s">
        <v>181</v>
      </c>
    </row>
    <row r="634" s="13" customFormat="1">
      <c r="A634" s="13"/>
      <c r="B634" s="241"/>
      <c r="C634" s="242"/>
      <c r="D634" s="243" t="s">
        <v>190</v>
      </c>
      <c r="E634" s="244" t="s">
        <v>1</v>
      </c>
      <c r="F634" s="245" t="s">
        <v>867</v>
      </c>
      <c r="G634" s="242"/>
      <c r="H634" s="244" t="s">
        <v>1</v>
      </c>
      <c r="I634" s="246"/>
      <c r="J634" s="242"/>
      <c r="K634" s="242"/>
      <c r="L634" s="247"/>
      <c r="M634" s="248"/>
      <c r="N634" s="249"/>
      <c r="O634" s="249"/>
      <c r="P634" s="249"/>
      <c r="Q634" s="249"/>
      <c r="R634" s="249"/>
      <c r="S634" s="249"/>
      <c r="T634" s="250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1" t="s">
        <v>190</v>
      </c>
      <c r="AU634" s="251" t="s">
        <v>84</v>
      </c>
      <c r="AV634" s="13" t="s">
        <v>82</v>
      </c>
      <c r="AW634" s="13" t="s">
        <v>31</v>
      </c>
      <c r="AX634" s="13" t="s">
        <v>75</v>
      </c>
      <c r="AY634" s="251" t="s">
        <v>181</v>
      </c>
    </row>
    <row r="635" s="14" customFormat="1">
      <c r="A635" s="14"/>
      <c r="B635" s="252"/>
      <c r="C635" s="253"/>
      <c r="D635" s="243" t="s">
        <v>190</v>
      </c>
      <c r="E635" s="254" t="s">
        <v>1</v>
      </c>
      <c r="F635" s="255" t="s">
        <v>480</v>
      </c>
      <c r="G635" s="253"/>
      <c r="H635" s="256">
        <v>8</v>
      </c>
      <c r="I635" s="257"/>
      <c r="J635" s="253"/>
      <c r="K635" s="253"/>
      <c r="L635" s="258"/>
      <c r="M635" s="259"/>
      <c r="N635" s="260"/>
      <c r="O635" s="260"/>
      <c r="P635" s="260"/>
      <c r="Q635" s="260"/>
      <c r="R635" s="260"/>
      <c r="S635" s="260"/>
      <c r="T635" s="261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2" t="s">
        <v>190</v>
      </c>
      <c r="AU635" s="262" t="s">
        <v>84</v>
      </c>
      <c r="AV635" s="14" t="s">
        <v>84</v>
      </c>
      <c r="AW635" s="14" t="s">
        <v>31</v>
      </c>
      <c r="AX635" s="14" t="s">
        <v>75</v>
      </c>
      <c r="AY635" s="262" t="s">
        <v>181</v>
      </c>
    </row>
    <row r="636" s="13" customFormat="1">
      <c r="A636" s="13"/>
      <c r="B636" s="241"/>
      <c r="C636" s="242"/>
      <c r="D636" s="243" t="s">
        <v>190</v>
      </c>
      <c r="E636" s="244" t="s">
        <v>1</v>
      </c>
      <c r="F636" s="245" t="s">
        <v>868</v>
      </c>
      <c r="G636" s="242"/>
      <c r="H636" s="244" t="s">
        <v>1</v>
      </c>
      <c r="I636" s="246"/>
      <c r="J636" s="242"/>
      <c r="K636" s="242"/>
      <c r="L636" s="247"/>
      <c r="M636" s="248"/>
      <c r="N636" s="249"/>
      <c r="O636" s="249"/>
      <c r="P636" s="249"/>
      <c r="Q636" s="249"/>
      <c r="R636" s="249"/>
      <c r="S636" s="249"/>
      <c r="T636" s="250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1" t="s">
        <v>190</v>
      </c>
      <c r="AU636" s="251" t="s">
        <v>84</v>
      </c>
      <c r="AV636" s="13" t="s">
        <v>82</v>
      </c>
      <c r="AW636" s="13" t="s">
        <v>31</v>
      </c>
      <c r="AX636" s="13" t="s">
        <v>75</v>
      </c>
      <c r="AY636" s="251" t="s">
        <v>181</v>
      </c>
    </row>
    <row r="637" s="14" customFormat="1">
      <c r="A637" s="14"/>
      <c r="B637" s="252"/>
      <c r="C637" s="253"/>
      <c r="D637" s="243" t="s">
        <v>190</v>
      </c>
      <c r="E637" s="254" t="s">
        <v>1</v>
      </c>
      <c r="F637" s="255" t="s">
        <v>869</v>
      </c>
      <c r="G637" s="253"/>
      <c r="H637" s="256">
        <v>14</v>
      </c>
      <c r="I637" s="257"/>
      <c r="J637" s="253"/>
      <c r="K637" s="253"/>
      <c r="L637" s="258"/>
      <c r="M637" s="259"/>
      <c r="N637" s="260"/>
      <c r="O637" s="260"/>
      <c r="P637" s="260"/>
      <c r="Q637" s="260"/>
      <c r="R637" s="260"/>
      <c r="S637" s="260"/>
      <c r="T637" s="261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2" t="s">
        <v>190</v>
      </c>
      <c r="AU637" s="262" t="s">
        <v>84</v>
      </c>
      <c r="AV637" s="14" t="s">
        <v>84</v>
      </c>
      <c r="AW637" s="14" t="s">
        <v>31</v>
      </c>
      <c r="AX637" s="14" t="s">
        <v>75</v>
      </c>
      <c r="AY637" s="262" t="s">
        <v>181</v>
      </c>
    </row>
    <row r="638" s="15" customFormat="1">
      <c r="A638" s="15"/>
      <c r="B638" s="267"/>
      <c r="C638" s="268"/>
      <c r="D638" s="243" t="s">
        <v>190</v>
      </c>
      <c r="E638" s="269" t="s">
        <v>1</v>
      </c>
      <c r="F638" s="270" t="s">
        <v>208</v>
      </c>
      <c r="G638" s="268"/>
      <c r="H638" s="271">
        <v>22</v>
      </c>
      <c r="I638" s="272"/>
      <c r="J638" s="268"/>
      <c r="K638" s="268"/>
      <c r="L638" s="273"/>
      <c r="M638" s="274"/>
      <c r="N638" s="275"/>
      <c r="O638" s="275"/>
      <c r="P638" s="275"/>
      <c r="Q638" s="275"/>
      <c r="R638" s="275"/>
      <c r="S638" s="275"/>
      <c r="T638" s="276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77" t="s">
        <v>190</v>
      </c>
      <c r="AU638" s="277" t="s">
        <v>84</v>
      </c>
      <c r="AV638" s="15" t="s">
        <v>188</v>
      </c>
      <c r="AW638" s="15" t="s">
        <v>31</v>
      </c>
      <c r="AX638" s="15" t="s">
        <v>82</v>
      </c>
      <c r="AY638" s="277" t="s">
        <v>181</v>
      </c>
    </row>
    <row r="639" s="2" customFormat="1" ht="24.15" customHeight="1">
      <c r="A639" s="39"/>
      <c r="B639" s="40"/>
      <c r="C639" s="228" t="s">
        <v>870</v>
      </c>
      <c r="D639" s="228" t="s">
        <v>184</v>
      </c>
      <c r="E639" s="229" t="s">
        <v>871</v>
      </c>
      <c r="F639" s="230" t="s">
        <v>872</v>
      </c>
      <c r="G639" s="231" t="s">
        <v>320</v>
      </c>
      <c r="H639" s="232">
        <v>0.59999999999999998</v>
      </c>
      <c r="I639" s="233"/>
      <c r="J639" s="232">
        <f>ROUND(I639*H639,2)</f>
        <v>0</v>
      </c>
      <c r="K639" s="234"/>
      <c r="L639" s="45"/>
      <c r="M639" s="235" t="s">
        <v>1</v>
      </c>
      <c r="N639" s="236" t="s">
        <v>40</v>
      </c>
      <c r="O639" s="92"/>
      <c r="P639" s="237">
        <f>O639*H639</f>
        <v>0</v>
      </c>
      <c r="Q639" s="237">
        <v>0.0044799999999999996</v>
      </c>
      <c r="R639" s="237">
        <f>Q639*H639</f>
        <v>0.0026879999999999999</v>
      </c>
      <c r="S639" s="237">
        <v>0.16</v>
      </c>
      <c r="T639" s="238">
        <f>S639*H639</f>
        <v>0.096000000000000002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39" t="s">
        <v>188</v>
      </c>
      <c r="AT639" s="239" t="s">
        <v>184</v>
      </c>
      <c r="AU639" s="239" t="s">
        <v>84</v>
      </c>
      <c r="AY639" s="18" t="s">
        <v>181</v>
      </c>
      <c r="BE639" s="240">
        <f>IF(N639="základní",J639,0)</f>
        <v>0</v>
      </c>
      <c r="BF639" s="240">
        <f>IF(N639="snížená",J639,0)</f>
        <v>0</v>
      </c>
      <c r="BG639" s="240">
        <f>IF(N639="zákl. přenesená",J639,0)</f>
        <v>0</v>
      </c>
      <c r="BH639" s="240">
        <f>IF(N639="sníž. přenesená",J639,0)</f>
        <v>0</v>
      </c>
      <c r="BI639" s="240">
        <f>IF(N639="nulová",J639,0)</f>
        <v>0</v>
      </c>
      <c r="BJ639" s="18" t="s">
        <v>82</v>
      </c>
      <c r="BK639" s="240">
        <f>ROUND(I639*H639,2)</f>
        <v>0</v>
      </c>
      <c r="BL639" s="18" t="s">
        <v>188</v>
      </c>
      <c r="BM639" s="239" t="s">
        <v>873</v>
      </c>
    </row>
    <row r="640" s="13" customFormat="1">
      <c r="A640" s="13"/>
      <c r="B640" s="241"/>
      <c r="C640" s="242"/>
      <c r="D640" s="243" t="s">
        <v>190</v>
      </c>
      <c r="E640" s="244" t="s">
        <v>1</v>
      </c>
      <c r="F640" s="245" t="s">
        <v>384</v>
      </c>
      <c r="G640" s="242"/>
      <c r="H640" s="244" t="s">
        <v>1</v>
      </c>
      <c r="I640" s="246"/>
      <c r="J640" s="242"/>
      <c r="K640" s="242"/>
      <c r="L640" s="247"/>
      <c r="M640" s="248"/>
      <c r="N640" s="249"/>
      <c r="O640" s="249"/>
      <c r="P640" s="249"/>
      <c r="Q640" s="249"/>
      <c r="R640" s="249"/>
      <c r="S640" s="249"/>
      <c r="T640" s="250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1" t="s">
        <v>190</v>
      </c>
      <c r="AU640" s="251" t="s">
        <v>84</v>
      </c>
      <c r="AV640" s="13" t="s">
        <v>82</v>
      </c>
      <c r="AW640" s="13" t="s">
        <v>31</v>
      </c>
      <c r="AX640" s="13" t="s">
        <v>75</v>
      </c>
      <c r="AY640" s="251" t="s">
        <v>181</v>
      </c>
    </row>
    <row r="641" s="13" customFormat="1">
      <c r="A641" s="13"/>
      <c r="B641" s="241"/>
      <c r="C641" s="242"/>
      <c r="D641" s="243" t="s">
        <v>190</v>
      </c>
      <c r="E641" s="244" t="s">
        <v>1</v>
      </c>
      <c r="F641" s="245" t="s">
        <v>874</v>
      </c>
      <c r="G641" s="242"/>
      <c r="H641" s="244" t="s">
        <v>1</v>
      </c>
      <c r="I641" s="246"/>
      <c r="J641" s="242"/>
      <c r="K641" s="242"/>
      <c r="L641" s="247"/>
      <c r="M641" s="248"/>
      <c r="N641" s="249"/>
      <c r="O641" s="249"/>
      <c r="P641" s="249"/>
      <c r="Q641" s="249"/>
      <c r="R641" s="249"/>
      <c r="S641" s="249"/>
      <c r="T641" s="250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1" t="s">
        <v>190</v>
      </c>
      <c r="AU641" s="251" t="s">
        <v>84</v>
      </c>
      <c r="AV641" s="13" t="s">
        <v>82</v>
      </c>
      <c r="AW641" s="13" t="s">
        <v>31</v>
      </c>
      <c r="AX641" s="13" t="s">
        <v>75</v>
      </c>
      <c r="AY641" s="251" t="s">
        <v>181</v>
      </c>
    </row>
    <row r="642" s="13" customFormat="1">
      <c r="A642" s="13"/>
      <c r="B642" s="241"/>
      <c r="C642" s="242"/>
      <c r="D642" s="243" t="s">
        <v>190</v>
      </c>
      <c r="E642" s="244" t="s">
        <v>1</v>
      </c>
      <c r="F642" s="245" t="s">
        <v>875</v>
      </c>
      <c r="G642" s="242"/>
      <c r="H642" s="244" t="s">
        <v>1</v>
      </c>
      <c r="I642" s="246"/>
      <c r="J642" s="242"/>
      <c r="K642" s="242"/>
      <c r="L642" s="247"/>
      <c r="M642" s="248"/>
      <c r="N642" s="249"/>
      <c r="O642" s="249"/>
      <c r="P642" s="249"/>
      <c r="Q642" s="249"/>
      <c r="R642" s="249"/>
      <c r="S642" s="249"/>
      <c r="T642" s="250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1" t="s">
        <v>190</v>
      </c>
      <c r="AU642" s="251" t="s">
        <v>84</v>
      </c>
      <c r="AV642" s="13" t="s">
        <v>82</v>
      </c>
      <c r="AW642" s="13" t="s">
        <v>31</v>
      </c>
      <c r="AX642" s="13" t="s">
        <v>75</v>
      </c>
      <c r="AY642" s="251" t="s">
        <v>181</v>
      </c>
    </row>
    <row r="643" s="14" customFormat="1">
      <c r="A643" s="14"/>
      <c r="B643" s="252"/>
      <c r="C643" s="253"/>
      <c r="D643" s="243" t="s">
        <v>190</v>
      </c>
      <c r="E643" s="254" t="s">
        <v>1</v>
      </c>
      <c r="F643" s="255" t="s">
        <v>876</v>
      </c>
      <c r="G643" s="253"/>
      <c r="H643" s="256">
        <v>0.59999999999999998</v>
      </c>
      <c r="I643" s="257"/>
      <c r="J643" s="253"/>
      <c r="K643" s="253"/>
      <c r="L643" s="258"/>
      <c r="M643" s="259"/>
      <c r="N643" s="260"/>
      <c r="O643" s="260"/>
      <c r="P643" s="260"/>
      <c r="Q643" s="260"/>
      <c r="R643" s="260"/>
      <c r="S643" s="260"/>
      <c r="T643" s="261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2" t="s">
        <v>190</v>
      </c>
      <c r="AU643" s="262" t="s">
        <v>84</v>
      </c>
      <c r="AV643" s="14" t="s">
        <v>84</v>
      </c>
      <c r="AW643" s="14" t="s">
        <v>31</v>
      </c>
      <c r="AX643" s="14" t="s">
        <v>82</v>
      </c>
      <c r="AY643" s="262" t="s">
        <v>181</v>
      </c>
    </row>
    <row r="644" s="2" customFormat="1" ht="24.15" customHeight="1">
      <c r="A644" s="39"/>
      <c r="B644" s="40"/>
      <c r="C644" s="228" t="s">
        <v>877</v>
      </c>
      <c r="D644" s="228" t="s">
        <v>184</v>
      </c>
      <c r="E644" s="229" t="s">
        <v>878</v>
      </c>
      <c r="F644" s="230" t="s">
        <v>879</v>
      </c>
      <c r="G644" s="231" t="s">
        <v>320</v>
      </c>
      <c r="H644" s="232">
        <v>4</v>
      </c>
      <c r="I644" s="233"/>
      <c r="J644" s="232">
        <f>ROUND(I644*H644,2)</f>
        <v>0</v>
      </c>
      <c r="K644" s="234"/>
      <c r="L644" s="45"/>
      <c r="M644" s="235" t="s">
        <v>1</v>
      </c>
      <c r="N644" s="236" t="s">
        <v>40</v>
      </c>
      <c r="O644" s="92"/>
      <c r="P644" s="237">
        <f>O644*H644</f>
        <v>0</v>
      </c>
      <c r="Q644" s="237">
        <v>8.0000000000000007E-05</v>
      </c>
      <c r="R644" s="237">
        <f>Q644*H644</f>
        <v>0.00032000000000000003</v>
      </c>
      <c r="S644" s="237">
        <v>0</v>
      </c>
      <c r="T644" s="238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39" t="s">
        <v>188</v>
      </c>
      <c r="AT644" s="239" t="s">
        <v>184</v>
      </c>
      <c r="AU644" s="239" t="s">
        <v>84</v>
      </c>
      <c r="AY644" s="18" t="s">
        <v>181</v>
      </c>
      <c r="BE644" s="240">
        <f>IF(N644="základní",J644,0)</f>
        <v>0</v>
      </c>
      <c r="BF644" s="240">
        <f>IF(N644="snížená",J644,0)</f>
        <v>0</v>
      </c>
      <c r="BG644" s="240">
        <f>IF(N644="zákl. přenesená",J644,0)</f>
        <v>0</v>
      </c>
      <c r="BH644" s="240">
        <f>IF(N644="sníž. přenesená",J644,0)</f>
        <v>0</v>
      </c>
      <c r="BI644" s="240">
        <f>IF(N644="nulová",J644,0)</f>
        <v>0</v>
      </c>
      <c r="BJ644" s="18" t="s">
        <v>82</v>
      </c>
      <c r="BK644" s="240">
        <f>ROUND(I644*H644,2)</f>
        <v>0</v>
      </c>
      <c r="BL644" s="18" t="s">
        <v>188</v>
      </c>
      <c r="BM644" s="239" t="s">
        <v>880</v>
      </c>
    </row>
    <row r="645" s="13" customFormat="1">
      <c r="A645" s="13"/>
      <c r="B645" s="241"/>
      <c r="C645" s="242"/>
      <c r="D645" s="243" t="s">
        <v>190</v>
      </c>
      <c r="E645" s="244" t="s">
        <v>1</v>
      </c>
      <c r="F645" s="245" t="s">
        <v>881</v>
      </c>
      <c r="G645" s="242"/>
      <c r="H645" s="244" t="s">
        <v>1</v>
      </c>
      <c r="I645" s="246"/>
      <c r="J645" s="242"/>
      <c r="K645" s="242"/>
      <c r="L645" s="247"/>
      <c r="M645" s="248"/>
      <c r="N645" s="249"/>
      <c r="O645" s="249"/>
      <c r="P645" s="249"/>
      <c r="Q645" s="249"/>
      <c r="R645" s="249"/>
      <c r="S645" s="249"/>
      <c r="T645" s="250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1" t="s">
        <v>190</v>
      </c>
      <c r="AU645" s="251" t="s">
        <v>84</v>
      </c>
      <c r="AV645" s="13" t="s">
        <v>82</v>
      </c>
      <c r="AW645" s="13" t="s">
        <v>31</v>
      </c>
      <c r="AX645" s="13" t="s">
        <v>75</v>
      </c>
      <c r="AY645" s="251" t="s">
        <v>181</v>
      </c>
    </row>
    <row r="646" s="13" customFormat="1">
      <c r="A646" s="13"/>
      <c r="B646" s="241"/>
      <c r="C646" s="242"/>
      <c r="D646" s="243" t="s">
        <v>190</v>
      </c>
      <c r="E646" s="244" t="s">
        <v>1</v>
      </c>
      <c r="F646" s="245" t="s">
        <v>384</v>
      </c>
      <c r="G646" s="242"/>
      <c r="H646" s="244" t="s">
        <v>1</v>
      </c>
      <c r="I646" s="246"/>
      <c r="J646" s="242"/>
      <c r="K646" s="242"/>
      <c r="L646" s="247"/>
      <c r="M646" s="248"/>
      <c r="N646" s="249"/>
      <c r="O646" s="249"/>
      <c r="P646" s="249"/>
      <c r="Q646" s="249"/>
      <c r="R646" s="249"/>
      <c r="S646" s="249"/>
      <c r="T646" s="250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1" t="s">
        <v>190</v>
      </c>
      <c r="AU646" s="251" t="s">
        <v>84</v>
      </c>
      <c r="AV646" s="13" t="s">
        <v>82</v>
      </c>
      <c r="AW646" s="13" t="s">
        <v>31</v>
      </c>
      <c r="AX646" s="13" t="s">
        <v>75</v>
      </c>
      <c r="AY646" s="251" t="s">
        <v>181</v>
      </c>
    </row>
    <row r="647" s="14" customFormat="1">
      <c r="A647" s="14"/>
      <c r="B647" s="252"/>
      <c r="C647" s="253"/>
      <c r="D647" s="243" t="s">
        <v>190</v>
      </c>
      <c r="E647" s="254" t="s">
        <v>1</v>
      </c>
      <c r="F647" s="255" t="s">
        <v>882</v>
      </c>
      <c r="G647" s="253"/>
      <c r="H647" s="256">
        <v>4</v>
      </c>
      <c r="I647" s="257"/>
      <c r="J647" s="253"/>
      <c r="K647" s="253"/>
      <c r="L647" s="258"/>
      <c r="M647" s="259"/>
      <c r="N647" s="260"/>
      <c r="O647" s="260"/>
      <c r="P647" s="260"/>
      <c r="Q647" s="260"/>
      <c r="R647" s="260"/>
      <c r="S647" s="260"/>
      <c r="T647" s="261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2" t="s">
        <v>190</v>
      </c>
      <c r="AU647" s="262" t="s">
        <v>84</v>
      </c>
      <c r="AV647" s="14" t="s">
        <v>84</v>
      </c>
      <c r="AW647" s="14" t="s">
        <v>31</v>
      </c>
      <c r="AX647" s="14" t="s">
        <v>82</v>
      </c>
      <c r="AY647" s="262" t="s">
        <v>181</v>
      </c>
    </row>
    <row r="648" s="2" customFormat="1" ht="24.15" customHeight="1">
      <c r="A648" s="39"/>
      <c r="B648" s="40"/>
      <c r="C648" s="228" t="s">
        <v>883</v>
      </c>
      <c r="D648" s="228" t="s">
        <v>184</v>
      </c>
      <c r="E648" s="229" t="s">
        <v>884</v>
      </c>
      <c r="F648" s="230" t="s">
        <v>885</v>
      </c>
      <c r="G648" s="231" t="s">
        <v>320</v>
      </c>
      <c r="H648" s="232">
        <v>6.9000000000000004</v>
      </c>
      <c r="I648" s="233"/>
      <c r="J648" s="232">
        <f>ROUND(I648*H648,2)</f>
        <v>0</v>
      </c>
      <c r="K648" s="234"/>
      <c r="L648" s="45"/>
      <c r="M648" s="235" t="s">
        <v>1</v>
      </c>
      <c r="N648" s="236" t="s">
        <v>40</v>
      </c>
      <c r="O648" s="92"/>
      <c r="P648" s="237">
        <f>O648*H648</f>
        <v>0</v>
      </c>
      <c r="Q648" s="237">
        <v>8.0000000000000007E-05</v>
      </c>
      <c r="R648" s="237">
        <f>Q648*H648</f>
        <v>0.00055200000000000008</v>
      </c>
      <c r="S648" s="237">
        <v>0</v>
      </c>
      <c r="T648" s="238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39" t="s">
        <v>188</v>
      </c>
      <c r="AT648" s="239" t="s">
        <v>184</v>
      </c>
      <c r="AU648" s="239" t="s">
        <v>84</v>
      </c>
      <c r="AY648" s="18" t="s">
        <v>181</v>
      </c>
      <c r="BE648" s="240">
        <f>IF(N648="základní",J648,0)</f>
        <v>0</v>
      </c>
      <c r="BF648" s="240">
        <f>IF(N648="snížená",J648,0)</f>
        <v>0</v>
      </c>
      <c r="BG648" s="240">
        <f>IF(N648="zákl. přenesená",J648,0)</f>
        <v>0</v>
      </c>
      <c r="BH648" s="240">
        <f>IF(N648="sníž. přenesená",J648,0)</f>
        <v>0</v>
      </c>
      <c r="BI648" s="240">
        <f>IF(N648="nulová",J648,0)</f>
        <v>0</v>
      </c>
      <c r="BJ648" s="18" t="s">
        <v>82</v>
      </c>
      <c r="BK648" s="240">
        <f>ROUND(I648*H648,2)</f>
        <v>0</v>
      </c>
      <c r="BL648" s="18" t="s">
        <v>188</v>
      </c>
      <c r="BM648" s="239" t="s">
        <v>886</v>
      </c>
    </row>
    <row r="649" s="13" customFormat="1">
      <c r="A649" s="13"/>
      <c r="B649" s="241"/>
      <c r="C649" s="242"/>
      <c r="D649" s="243" t="s">
        <v>190</v>
      </c>
      <c r="E649" s="244" t="s">
        <v>1</v>
      </c>
      <c r="F649" s="245" t="s">
        <v>201</v>
      </c>
      <c r="G649" s="242"/>
      <c r="H649" s="244" t="s">
        <v>1</v>
      </c>
      <c r="I649" s="246"/>
      <c r="J649" s="242"/>
      <c r="K649" s="242"/>
      <c r="L649" s="247"/>
      <c r="M649" s="248"/>
      <c r="N649" s="249"/>
      <c r="O649" s="249"/>
      <c r="P649" s="249"/>
      <c r="Q649" s="249"/>
      <c r="R649" s="249"/>
      <c r="S649" s="249"/>
      <c r="T649" s="250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1" t="s">
        <v>190</v>
      </c>
      <c r="AU649" s="251" t="s">
        <v>84</v>
      </c>
      <c r="AV649" s="13" t="s">
        <v>82</v>
      </c>
      <c r="AW649" s="13" t="s">
        <v>31</v>
      </c>
      <c r="AX649" s="13" t="s">
        <v>75</v>
      </c>
      <c r="AY649" s="251" t="s">
        <v>181</v>
      </c>
    </row>
    <row r="650" s="13" customFormat="1">
      <c r="A650" s="13"/>
      <c r="B650" s="241"/>
      <c r="C650" s="242"/>
      <c r="D650" s="243" t="s">
        <v>190</v>
      </c>
      <c r="E650" s="244" t="s">
        <v>1</v>
      </c>
      <c r="F650" s="245" t="s">
        <v>887</v>
      </c>
      <c r="G650" s="242"/>
      <c r="H650" s="244" t="s">
        <v>1</v>
      </c>
      <c r="I650" s="246"/>
      <c r="J650" s="242"/>
      <c r="K650" s="242"/>
      <c r="L650" s="247"/>
      <c r="M650" s="248"/>
      <c r="N650" s="249"/>
      <c r="O650" s="249"/>
      <c r="P650" s="249"/>
      <c r="Q650" s="249"/>
      <c r="R650" s="249"/>
      <c r="S650" s="249"/>
      <c r="T650" s="250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1" t="s">
        <v>190</v>
      </c>
      <c r="AU650" s="251" t="s">
        <v>84</v>
      </c>
      <c r="AV650" s="13" t="s">
        <v>82</v>
      </c>
      <c r="AW650" s="13" t="s">
        <v>31</v>
      </c>
      <c r="AX650" s="13" t="s">
        <v>75</v>
      </c>
      <c r="AY650" s="251" t="s">
        <v>181</v>
      </c>
    </row>
    <row r="651" s="14" customFormat="1">
      <c r="A651" s="14"/>
      <c r="B651" s="252"/>
      <c r="C651" s="253"/>
      <c r="D651" s="243" t="s">
        <v>190</v>
      </c>
      <c r="E651" s="254" t="s">
        <v>1</v>
      </c>
      <c r="F651" s="255" t="s">
        <v>888</v>
      </c>
      <c r="G651" s="253"/>
      <c r="H651" s="256">
        <v>6.9000000000000004</v>
      </c>
      <c r="I651" s="257"/>
      <c r="J651" s="253"/>
      <c r="K651" s="253"/>
      <c r="L651" s="258"/>
      <c r="M651" s="259"/>
      <c r="N651" s="260"/>
      <c r="O651" s="260"/>
      <c r="P651" s="260"/>
      <c r="Q651" s="260"/>
      <c r="R651" s="260"/>
      <c r="S651" s="260"/>
      <c r="T651" s="261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2" t="s">
        <v>190</v>
      </c>
      <c r="AU651" s="262" t="s">
        <v>84</v>
      </c>
      <c r="AV651" s="14" t="s">
        <v>84</v>
      </c>
      <c r="AW651" s="14" t="s">
        <v>31</v>
      </c>
      <c r="AX651" s="14" t="s">
        <v>82</v>
      </c>
      <c r="AY651" s="262" t="s">
        <v>181</v>
      </c>
    </row>
    <row r="652" s="2" customFormat="1" ht="37.8" customHeight="1">
      <c r="A652" s="39"/>
      <c r="B652" s="40"/>
      <c r="C652" s="228" t="s">
        <v>889</v>
      </c>
      <c r="D652" s="228" t="s">
        <v>184</v>
      </c>
      <c r="E652" s="229" t="s">
        <v>890</v>
      </c>
      <c r="F652" s="230" t="s">
        <v>891</v>
      </c>
      <c r="G652" s="231" t="s">
        <v>197</v>
      </c>
      <c r="H652" s="232">
        <v>85.599999999999994</v>
      </c>
      <c r="I652" s="233"/>
      <c r="J652" s="232">
        <f>ROUND(I652*H652,2)</f>
        <v>0</v>
      </c>
      <c r="K652" s="234"/>
      <c r="L652" s="45"/>
      <c r="M652" s="235" t="s">
        <v>1</v>
      </c>
      <c r="N652" s="236" t="s">
        <v>40</v>
      </c>
      <c r="O652" s="92"/>
      <c r="P652" s="237">
        <f>O652*H652</f>
        <v>0</v>
      </c>
      <c r="Q652" s="237">
        <v>0</v>
      </c>
      <c r="R652" s="237">
        <f>Q652*H652</f>
        <v>0</v>
      </c>
      <c r="S652" s="237">
        <v>0.045999999999999999</v>
      </c>
      <c r="T652" s="238">
        <f>S652*H652</f>
        <v>3.9375999999999998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39" t="s">
        <v>188</v>
      </c>
      <c r="AT652" s="239" t="s">
        <v>184</v>
      </c>
      <c r="AU652" s="239" t="s">
        <v>84</v>
      </c>
      <c r="AY652" s="18" t="s">
        <v>181</v>
      </c>
      <c r="BE652" s="240">
        <f>IF(N652="základní",J652,0)</f>
        <v>0</v>
      </c>
      <c r="BF652" s="240">
        <f>IF(N652="snížená",J652,0)</f>
        <v>0</v>
      </c>
      <c r="BG652" s="240">
        <f>IF(N652="zákl. přenesená",J652,0)</f>
        <v>0</v>
      </c>
      <c r="BH652" s="240">
        <f>IF(N652="sníž. přenesená",J652,0)</f>
        <v>0</v>
      </c>
      <c r="BI652" s="240">
        <f>IF(N652="nulová",J652,0)</f>
        <v>0</v>
      </c>
      <c r="BJ652" s="18" t="s">
        <v>82</v>
      </c>
      <c r="BK652" s="240">
        <f>ROUND(I652*H652,2)</f>
        <v>0</v>
      </c>
      <c r="BL652" s="18" t="s">
        <v>188</v>
      </c>
      <c r="BM652" s="239" t="s">
        <v>892</v>
      </c>
    </row>
    <row r="653" s="13" customFormat="1">
      <c r="A653" s="13"/>
      <c r="B653" s="241"/>
      <c r="C653" s="242"/>
      <c r="D653" s="243" t="s">
        <v>190</v>
      </c>
      <c r="E653" s="244" t="s">
        <v>1</v>
      </c>
      <c r="F653" s="245" t="s">
        <v>893</v>
      </c>
      <c r="G653" s="242"/>
      <c r="H653" s="244" t="s">
        <v>1</v>
      </c>
      <c r="I653" s="246"/>
      <c r="J653" s="242"/>
      <c r="K653" s="242"/>
      <c r="L653" s="247"/>
      <c r="M653" s="248"/>
      <c r="N653" s="249"/>
      <c r="O653" s="249"/>
      <c r="P653" s="249"/>
      <c r="Q653" s="249"/>
      <c r="R653" s="249"/>
      <c r="S653" s="249"/>
      <c r="T653" s="250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1" t="s">
        <v>190</v>
      </c>
      <c r="AU653" s="251" t="s">
        <v>84</v>
      </c>
      <c r="AV653" s="13" t="s">
        <v>82</v>
      </c>
      <c r="AW653" s="13" t="s">
        <v>31</v>
      </c>
      <c r="AX653" s="13" t="s">
        <v>75</v>
      </c>
      <c r="AY653" s="251" t="s">
        <v>181</v>
      </c>
    </row>
    <row r="654" s="13" customFormat="1">
      <c r="A654" s="13"/>
      <c r="B654" s="241"/>
      <c r="C654" s="242"/>
      <c r="D654" s="243" t="s">
        <v>190</v>
      </c>
      <c r="E654" s="244" t="s">
        <v>1</v>
      </c>
      <c r="F654" s="245" t="s">
        <v>894</v>
      </c>
      <c r="G654" s="242"/>
      <c r="H654" s="244" t="s">
        <v>1</v>
      </c>
      <c r="I654" s="246"/>
      <c r="J654" s="242"/>
      <c r="K654" s="242"/>
      <c r="L654" s="247"/>
      <c r="M654" s="248"/>
      <c r="N654" s="249"/>
      <c r="O654" s="249"/>
      <c r="P654" s="249"/>
      <c r="Q654" s="249"/>
      <c r="R654" s="249"/>
      <c r="S654" s="249"/>
      <c r="T654" s="250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1" t="s">
        <v>190</v>
      </c>
      <c r="AU654" s="251" t="s">
        <v>84</v>
      </c>
      <c r="AV654" s="13" t="s">
        <v>82</v>
      </c>
      <c r="AW654" s="13" t="s">
        <v>31</v>
      </c>
      <c r="AX654" s="13" t="s">
        <v>75</v>
      </c>
      <c r="AY654" s="251" t="s">
        <v>181</v>
      </c>
    </row>
    <row r="655" s="14" customFormat="1">
      <c r="A655" s="14"/>
      <c r="B655" s="252"/>
      <c r="C655" s="253"/>
      <c r="D655" s="243" t="s">
        <v>190</v>
      </c>
      <c r="E655" s="254" t="s">
        <v>1</v>
      </c>
      <c r="F655" s="255" t="s">
        <v>895</v>
      </c>
      <c r="G655" s="253"/>
      <c r="H655" s="256">
        <v>85.599999999999994</v>
      </c>
      <c r="I655" s="257"/>
      <c r="J655" s="253"/>
      <c r="K655" s="253"/>
      <c r="L655" s="258"/>
      <c r="M655" s="259"/>
      <c r="N655" s="260"/>
      <c r="O655" s="260"/>
      <c r="P655" s="260"/>
      <c r="Q655" s="260"/>
      <c r="R655" s="260"/>
      <c r="S655" s="260"/>
      <c r="T655" s="261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2" t="s">
        <v>190</v>
      </c>
      <c r="AU655" s="262" t="s">
        <v>84</v>
      </c>
      <c r="AV655" s="14" t="s">
        <v>84</v>
      </c>
      <c r="AW655" s="14" t="s">
        <v>31</v>
      </c>
      <c r="AX655" s="14" t="s">
        <v>82</v>
      </c>
      <c r="AY655" s="262" t="s">
        <v>181</v>
      </c>
    </row>
    <row r="656" s="12" customFormat="1" ht="22.8" customHeight="1">
      <c r="A656" s="12"/>
      <c r="B656" s="212"/>
      <c r="C656" s="213"/>
      <c r="D656" s="214" t="s">
        <v>74</v>
      </c>
      <c r="E656" s="226" t="s">
        <v>896</v>
      </c>
      <c r="F656" s="226" t="s">
        <v>897</v>
      </c>
      <c r="G656" s="213"/>
      <c r="H656" s="213"/>
      <c r="I656" s="216"/>
      <c r="J656" s="227">
        <f>BK656</f>
        <v>0</v>
      </c>
      <c r="K656" s="213"/>
      <c r="L656" s="218"/>
      <c r="M656" s="219"/>
      <c r="N656" s="220"/>
      <c r="O656" s="220"/>
      <c r="P656" s="221">
        <f>SUM(P657:P678)</f>
        <v>0</v>
      </c>
      <c r="Q656" s="220"/>
      <c r="R656" s="221">
        <f>SUM(R657:R678)</f>
        <v>0</v>
      </c>
      <c r="S656" s="220"/>
      <c r="T656" s="222">
        <f>SUM(T657:T678)</f>
        <v>0</v>
      </c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R656" s="223" t="s">
        <v>82</v>
      </c>
      <c r="AT656" s="224" t="s">
        <v>74</v>
      </c>
      <c r="AU656" s="224" t="s">
        <v>82</v>
      </c>
      <c r="AY656" s="223" t="s">
        <v>181</v>
      </c>
      <c r="BK656" s="225">
        <f>SUM(BK657:BK678)</f>
        <v>0</v>
      </c>
    </row>
    <row r="657" s="2" customFormat="1" ht="33" customHeight="1">
      <c r="A657" s="39"/>
      <c r="B657" s="40"/>
      <c r="C657" s="228" t="s">
        <v>898</v>
      </c>
      <c r="D657" s="228" t="s">
        <v>184</v>
      </c>
      <c r="E657" s="229" t="s">
        <v>899</v>
      </c>
      <c r="F657" s="230" t="s">
        <v>900</v>
      </c>
      <c r="G657" s="231" t="s">
        <v>242</v>
      </c>
      <c r="H657" s="232">
        <v>46</v>
      </c>
      <c r="I657" s="233"/>
      <c r="J657" s="232">
        <f>ROUND(I657*H657,2)</f>
        <v>0</v>
      </c>
      <c r="K657" s="234"/>
      <c r="L657" s="45"/>
      <c r="M657" s="235" t="s">
        <v>1</v>
      </c>
      <c r="N657" s="236" t="s">
        <v>40</v>
      </c>
      <c r="O657" s="92"/>
      <c r="P657" s="237">
        <f>O657*H657</f>
        <v>0</v>
      </c>
      <c r="Q657" s="237">
        <v>0</v>
      </c>
      <c r="R657" s="237">
        <f>Q657*H657</f>
        <v>0</v>
      </c>
      <c r="S657" s="237">
        <v>0</v>
      </c>
      <c r="T657" s="238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39" t="s">
        <v>188</v>
      </c>
      <c r="AT657" s="239" t="s">
        <v>184</v>
      </c>
      <c r="AU657" s="239" t="s">
        <v>84</v>
      </c>
      <c r="AY657" s="18" t="s">
        <v>181</v>
      </c>
      <c r="BE657" s="240">
        <f>IF(N657="základní",J657,0)</f>
        <v>0</v>
      </c>
      <c r="BF657" s="240">
        <f>IF(N657="snížená",J657,0)</f>
        <v>0</v>
      </c>
      <c r="BG657" s="240">
        <f>IF(N657="zákl. přenesená",J657,0)</f>
        <v>0</v>
      </c>
      <c r="BH657" s="240">
        <f>IF(N657="sníž. přenesená",J657,0)</f>
        <v>0</v>
      </c>
      <c r="BI657" s="240">
        <f>IF(N657="nulová",J657,0)</f>
        <v>0</v>
      </c>
      <c r="BJ657" s="18" t="s">
        <v>82</v>
      </c>
      <c r="BK657" s="240">
        <f>ROUND(I657*H657,2)</f>
        <v>0</v>
      </c>
      <c r="BL657" s="18" t="s">
        <v>188</v>
      </c>
      <c r="BM657" s="239" t="s">
        <v>901</v>
      </c>
    </row>
    <row r="658" s="14" customFormat="1">
      <c r="A658" s="14"/>
      <c r="B658" s="252"/>
      <c r="C658" s="253"/>
      <c r="D658" s="243" t="s">
        <v>190</v>
      </c>
      <c r="E658" s="254" t="s">
        <v>1</v>
      </c>
      <c r="F658" s="255" t="s">
        <v>486</v>
      </c>
      <c r="G658" s="253"/>
      <c r="H658" s="256">
        <v>46</v>
      </c>
      <c r="I658" s="257"/>
      <c r="J658" s="253"/>
      <c r="K658" s="253"/>
      <c r="L658" s="258"/>
      <c r="M658" s="259"/>
      <c r="N658" s="260"/>
      <c r="O658" s="260"/>
      <c r="P658" s="260"/>
      <c r="Q658" s="260"/>
      <c r="R658" s="260"/>
      <c r="S658" s="260"/>
      <c r="T658" s="261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2" t="s">
        <v>190</v>
      </c>
      <c r="AU658" s="262" t="s">
        <v>84</v>
      </c>
      <c r="AV658" s="14" t="s">
        <v>84</v>
      </c>
      <c r="AW658" s="14" t="s">
        <v>31</v>
      </c>
      <c r="AX658" s="14" t="s">
        <v>82</v>
      </c>
      <c r="AY658" s="262" t="s">
        <v>181</v>
      </c>
    </row>
    <row r="659" s="2" customFormat="1" ht="24.15" customHeight="1">
      <c r="A659" s="39"/>
      <c r="B659" s="40"/>
      <c r="C659" s="228" t="s">
        <v>394</v>
      </c>
      <c r="D659" s="228" t="s">
        <v>184</v>
      </c>
      <c r="E659" s="229" t="s">
        <v>902</v>
      </c>
      <c r="F659" s="230" t="s">
        <v>903</v>
      </c>
      <c r="G659" s="231" t="s">
        <v>242</v>
      </c>
      <c r="H659" s="232">
        <v>46</v>
      </c>
      <c r="I659" s="233"/>
      <c r="J659" s="232">
        <f>ROUND(I659*H659,2)</f>
        <v>0</v>
      </c>
      <c r="K659" s="234"/>
      <c r="L659" s="45"/>
      <c r="M659" s="235" t="s">
        <v>1</v>
      </c>
      <c r="N659" s="236" t="s">
        <v>40</v>
      </c>
      <c r="O659" s="92"/>
      <c r="P659" s="237">
        <f>O659*H659</f>
        <v>0</v>
      </c>
      <c r="Q659" s="237">
        <v>0</v>
      </c>
      <c r="R659" s="237">
        <f>Q659*H659</f>
        <v>0</v>
      </c>
      <c r="S659" s="237">
        <v>0</v>
      </c>
      <c r="T659" s="238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39" t="s">
        <v>188</v>
      </c>
      <c r="AT659" s="239" t="s">
        <v>184</v>
      </c>
      <c r="AU659" s="239" t="s">
        <v>84</v>
      </c>
      <c r="AY659" s="18" t="s">
        <v>181</v>
      </c>
      <c r="BE659" s="240">
        <f>IF(N659="základní",J659,0)</f>
        <v>0</v>
      </c>
      <c r="BF659" s="240">
        <f>IF(N659="snížená",J659,0)</f>
        <v>0</v>
      </c>
      <c r="BG659" s="240">
        <f>IF(N659="zákl. přenesená",J659,0)</f>
        <v>0</v>
      </c>
      <c r="BH659" s="240">
        <f>IF(N659="sníž. přenesená",J659,0)</f>
        <v>0</v>
      </c>
      <c r="BI659" s="240">
        <f>IF(N659="nulová",J659,0)</f>
        <v>0</v>
      </c>
      <c r="BJ659" s="18" t="s">
        <v>82</v>
      </c>
      <c r="BK659" s="240">
        <f>ROUND(I659*H659,2)</f>
        <v>0</v>
      </c>
      <c r="BL659" s="18" t="s">
        <v>188</v>
      </c>
      <c r="BM659" s="239" t="s">
        <v>904</v>
      </c>
    </row>
    <row r="660" s="13" customFormat="1">
      <c r="A660" s="13"/>
      <c r="B660" s="241"/>
      <c r="C660" s="242"/>
      <c r="D660" s="243" t="s">
        <v>190</v>
      </c>
      <c r="E660" s="244" t="s">
        <v>1</v>
      </c>
      <c r="F660" s="245" t="s">
        <v>905</v>
      </c>
      <c r="G660" s="242"/>
      <c r="H660" s="244" t="s">
        <v>1</v>
      </c>
      <c r="I660" s="246"/>
      <c r="J660" s="242"/>
      <c r="K660" s="242"/>
      <c r="L660" s="247"/>
      <c r="M660" s="248"/>
      <c r="N660" s="249"/>
      <c r="O660" s="249"/>
      <c r="P660" s="249"/>
      <c r="Q660" s="249"/>
      <c r="R660" s="249"/>
      <c r="S660" s="249"/>
      <c r="T660" s="250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1" t="s">
        <v>190</v>
      </c>
      <c r="AU660" s="251" t="s">
        <v>84</v>
      </c>
      <c r="AV660" s="13" t="s">
        <v>82</v>
      </c>
      <c r="AW660" s="13" t="s">
        <v>31</v>
      </c>
      <c r="AX660" s="13" t="s">
        <v>75</v>
      </c>
      <c r="AY660" s="251" t="s">
        <v>181</v>
      </c>
    </row>
    <row r="661" s="13" customFormat="1">
      <c r="A661" s="13"/>
      <c r="B661" s="241"/>
      <c r="C661" s="242"/>
      <c r="D661" s="243" t="s">
        <v>190</v>
      </c>
      <c r="E661" s="244" t="s">
        <v>1</v>
      </c>
      <c r="F661" s="245" t="s">
        <v>906</v>
      </c>
      <c r="G661" s="242"/>
      <c r="H661" s="244" t="s">
        <v>1</v>
      </c>
      <c r="I661" s="246"/>
      <c r="J661" s="242"/>
      <c r="K661" s="242"/>
      <c r="L661" s="247"/>
      <c r="M661" s="248"/>
      <c r="N661" s="249"/>
      <c r="O661" s="249"/>
      <c r="P661" s="249"/>
      <c r="Q661" s="249"/>
      <c r="R661" s="249"/>
      <c r="S661" s="249"/>
      <c r="T661" s="250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1" t="s">
        <v>190</v>
      </c>
      <c r="AU661" s="251" t="s">
        <v>84</v>
      </c>
      <c r="AV661" s="13" t="s">
        <v>82</v>
      </c>
      <c r="AW661" s="13" t="s">
        <v>31</v>
      </c>
      <c r="AX661" s="13" t="s">
        <v>75</v>
      </c>
      <c r="AY661" s="251" t="s">
        <v>181</v>
      </c>
    </row>
    <row r="662" s="13" customFormat="1">
      <c r="A662" s="13"/>
      <c r="B662" s="241"/>
      <c r="C662" s="242"/>
      <c r="D662" s="243" t="s">
        <v>190</v>
      </c>
      <c r="E662" s="244" t="s">
        <v>1</v>
      </c>
      <c r="F662" s="245" t="s">
        <v>907</v>
      </c>
      <c r="G662" s="242"/>
      <c r="H662" s="244" t="s">
        <v>1</v>
      </c>
      <c r="I662" s="246"/>
      <c r="J662" s="242"/>
      <c r="K662" s="242"/>
      <c r="L662" s="247"/>
      <c r="M662" s="248"/>
      <c r="N662" s="249"/>
      <c r="O662" s="249"/>
      <c r="P662" s="249"/>
      <c r="Q662" s="249"/>
      <c r="R662" s="249"/>
      <c r="S662" s="249"/>
      <c r="T662" s="250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1" t="s">
        <v>190</v>
      </c>
      <c r="AU662" s="251" t="s">
        <v>84</v>
      </c>
      <c r="AV662" s="13" t="s">
        <v>82</v>
      </c>
      <c r="AW662" s="13" t="s">
        <v>31</v>
      </c>
      <c r="AX662" s="13" t="s">
        <v>75</v>
      </c>
      <c r="AY662" s="251" t="s">
        <v>181</v>
      </c>
    </row>
    <row r="663" s="14" customFormat="1">
      <c r="A663" s="14"/>
      <c r="B663" s="252"/>
      <c r="C663" s="253"/>
      <c r="D663" s="243" t="s">
        <v>190</v>
      </c>
      <c r="E663" s="254" t="s">
        <v>1</v>
      </c>
      <c r="F663" s="255" t="s">
        <v>908</v>
      </c>
      <c r="G663" s="253"/>
      <c r="H663" s="256">
        <v>39.5</v>
      </c>
      <c r="I663" s="257"/>
      <c r="J663" s="253"/>
      <c r="K663" s="253"/>
      <c r="L663" s="258"/>
      <c r="M663" s="259"/>
      <c r="N663" s="260"/>
      <c r="O663" s="260"/>
      <c r="P663" s="260"/>
      <c r="Q663" s="260"/>
      <c r="R663" s="260"/>
      <c r="S663" s="260"/>
      <c r="T663" s="261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2" t="s">
        <v>190</v>
      </c>
      <c r="AU663" s="262" t="s">
        <v>84</v>
      </c>
      <c r="AV663" s="14" t="s">
        <v>84</v>
      </c>
      <c r="AW663" s="14" t="s">
        <v>31</v>
      </c>
      <c r="AX663" s="14" t="s">
        <v>75</v>
      </c>
      <c r="AY663" s="262" t="s">
        <v>181</v>
      </c>
    </row>
    <row r="664" s="13" customFormat="1">
      <c r="A664" s="13"/>
      <c r="B664" s="241"/>
      <c r="C664" s="242"/>
      <c r="D664" s="243" t="s">
        <v>190</v>
      </c>
      <c r="E664" s="244" t="s">
        <v>1</v>
      </c>
      <c r="F664" s="245" t="s">
        <v>909</v>
      </c>
      <c r="G664" s="242"/>
      <c r="H664" s="244" t="s">
        <v>1</v>
      </c>
      <c r="I664" s="246"/>
      <c r="J664" s="242"/>
      <c r="K664" s="242"/>
      <c r="L664" s="247"/>
      <c r="M664" s="248"/>
      <c r="N664" s="249"/>
      <c r="O664" s="249"/>
      <c r="P664" s="249"/>
      <c r="Q664" s="249"/>
      <c r="R664" s="249"/>
      <c r="S664" s="249"/>
      <c r="T664" s="250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1" t="s">
        <v>190</v>
      </c>
      <c r="AU664" s="251" t="s">
        <v>84</v>
      </c>
      <c r="AV664" s="13" t="s">
        <v>82</v>
      </c>
      <c r="AW664" s="13" t="s">
        <v>31</v>
      </c>
      <c r="AX664" s="13" t="s">
        <v>75</v>
      </c>
      <c r="AY664" s="251" t="s">
        <v>181</v>
      </c>
    </row>
    <row r="665" s="14" customFormat="1">
      <c r="A665" s="14"/>
      <c r="B665" s="252"/>
      <c r="C665" s="253"/>
      <c r="D665" s="243" t="s">
        <v>190</v>
      </c>
      <c r="E665" s="254" t="s">
        <v>1</v>
      </c>
      <c r="F665" s="255" t="s">
        <v>910</v>
      </c>
      <c r="G665" s="253"/>
      <c r="H665" s="256">
        <v>6.5</v>
      </c>
      <c r="I665" s="257"/>
      <c r="J665" s="253"/>
      <c r="K665" s="253"/>
      <c r="L665" s="258"/>
      <c r="M665" s="259"/>
      <c r="N665" s="260"/>
      <c r="O665" s="260"/>
      <c r="P665" s="260"/>
      <c r="Q665" s="260"/>
      <c r="R665" s="260"/>
      <c r="S665" s="260"/>
      <c r="T665" s="261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62" t="s">
        <v>190</v>
      </c>
      <c r="AU665" s="262" t="s">
        <v>84</v>
      </c>
      <c r="AV665" s="14" t="s">
        <v>84</v>
      </c>
      <c r="AW665" s="14" t="s">
        <v>31</v>
      </c>
      <c r="AX665" s="14" t="s">
        <v>75</v>
      </c>
      <c r="AY665" s="262" t="s">
        <v>181</v>
      </c>
    </row>
    <row r="666" s="15" customFormat="1">
      <c r="A666" s="15"/>
      <c r="B666" s="267"/>
      <c r="C666" s="268"/>
      <c r="D666" s="243" t="s">
        <v>190</v>
      </c>
      <c r="E666" s="269" t="s">
        <v>1</v>
      </c>
      <c r="F666" s="270" t="s">
        <v>208</v>
      </c>
      <c r="G666" s="268"/>
      <c r="H666" s="271">
        <v>46</v>
      </c>
      <c r="I666" s="272"/>
      <c r="J666" s="268"/>
      <c r="K666" s="268"/>
      <c r="L666" s="273"/>
      <c r="M666" s="274"/>
      <c r="N666" s="275"/>
      <c r="O666" s="275"/>
      <c r="P666" s="275"/>
      <c r="Q666" s="275"/>
      <c r="R666" s="275"/>
      <c r="S666" s="275"/>
      <c r="T666" s="276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77" t="s">
        <v>190</v>
      </c>
      <c r="AU666" s="277" t="s">
        <v>84</v>
      </c>
      <c r="AV666" s="15" t="s">
        <v>188</v>
      </c>
      <c r="AW666" s="15" t="s">
        <v>31</v>
      </c>
      <c r="AX666" s="15" t="s">
        <v>82</v>
      </c>
      <c r="AY666" s="277" t="s">
        <v>181</v>
      </c>
    </row>
    <row r="667" s="2" customFormat="1" ht="24.15" customHeight="1">
      <c r="A667" s="39"/>
      <c r="B667" s="40"/>
      <c r="C667" s="228" t="s">
        <v>911</v>
      </c>
      <c r="D667" s="228" t="s">
        <v>184</v>
      </c>
      <c r="E667" s="229" t="s">
        <v>912</v>
      </c>
      <c r="F667" s="230" t="s">
        <v>913</v>
      </c>
      <c r="G667" s="231" t="s">
        <v>242</v>
      </c>
      <c r="H667" s="232">
        <v>446.5</v>
      </c>
      <c r="I667" s="233"/>
      <c r="J667" s="232">
        <f>ROUND(I667*H667,2)</f>
        <v>0</v>
      </c>
      <c r="K667" s="234"/>
      <c r="L667" s="45"/>
      <c r="M667" s="235" t="s">
        <v>1</v>
      </c>
      <c r="N667" s="236" t="s">
        <v>40</v>
      </c>
      <c r="O667" s="92"/>
      <c r="P667" s="237">
        <f>O667*H667</f>
        <v>0</v>
      </c>
      <c r="Q667" s="237">
        <v>0</v>
      </c>
      <c r="R667" s="237">
        <f>Q667*H667</f>
        <v>0</v>
      </c>
      <c r="S667" s="237">
        <v>0</v>
      </c>
      <c r="T667" s="238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39" t="s">
        <v>188</v>
      </c>
      <c r="AT667" s="239" t="s">
        <v>184</v>
      </c>
      <c r="AU667" s="239" t="s">
        <v>84</v>
      </c>
      <c r="AY667" s="18" t="s">
        <v>181</v>
      </c>
      <c r="BE667" s="240">
        <f>IF(N667="základní",J667,0)</f>
        <v>0</v>
      </c>
      <c r="BF667" s="240">
        <f>IF(N667="snížená",J667,0)</f>
        <v>0</v>
      </c>
      <c r="BG667" s="240">
        <f>IF(N667="zákl. přenesená",J667,0)</f>
        <v>0</v>
      </c>
      <c r="BH667" s="240">
        <f>IF(N667="sníž. přenesená",J667,0)</f>
        <v>0</v>
      </c>
      <c r="BI667" s="240">
        <f>IF(N667="nulová",J667,0)</f>
        <v>0</v>
      </c>
      <c r="BJ667" s="18" t="s">
        <v>82</v>
      </c>
      <c r="BK667" s="240">
        <f>ROUND(I667*H667,2)</f>
        <v>0</v>
      </c>
      <c r="BL667" s="18" t="s">
        <v>188</v>
      </c>
      <c r="BM667" s="239" t="s">
        <v>914</v>
      </c>
    </row>
    <row r="668" s="13" customFormat="1">
      <c r="A668" s="13"/>
      <c r="B668" s="241"/>
      <c r="C668" s="242"/>
      <c r="D668" s="243" t="s">
        <v>190</v>
      </c>
      <c r="E668" s="244" t="s">
        <v>1</v>
      </c>
      <c r="F668" s="245" t="s">
        <v>905</v>
      </c>
      <c r="G668" s="242"/>
      <c r="H668" s="244" t="s">
        <v>1</v>
      </c>
      <c r="I668" s="246"/>
      <c r="J668" s="242"/>
      <c r="K668" s="242"/>
      <c r="L668" s="247"/>
      <c r="M668" s="248"/>
      <c r="N668" s="249"/>
      <c r="O668" s="249"/>
      <c r="P668" s="249"/>
      <c r="Q668" s="249"/>
      <c r="R668" s="249"/>
      <c r="S668" s="249"/>
      <c r="T668" s="250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1" t="s">
        <v>190</v>
      </c>
      <c r="AU668" s="251" t="s">
        <v>84</v>
      </c>
      <c r="AV668" s="13" t="s">
        <v>82</v>
      </c>
      <c r="AW668" s="13" t="s">
        <v>31</v>
      </c>
      <c r="AX668" s="13" t="s">
        <v>75</v>
      </c>
      <c r="AY668" s="251" t="s">
        <v>181</v>
      </c>
    </row>
    <row r="669" s="13" customFormat="1">
      <c r="A669" s="13"/>
      <c r="B669" s="241"/>
      <c r="C669" s="242"/>
      <c r="D669" s="243" t="s">
        <v>190</v>
      </c>
      <c r="E669" s="244" t="s">
        <v>1</v>
      </c>
      <c r="F669" s="245" t="s">
        <v>906</v>
      </c>
      <c r="G669" s="242"/>
      <c r="H669" s="244" t="s">
        <v>1</v>
      </c>
      <c r="I669" s="246"/>
      <c r="J669" s="242"/>
      <c r="K669" s="242"/>
      <c r="L669" s="247"/>
      <c r="M669" s="248"/>
      <c r="N669" s="249"/>
      <c r="O669" s="249"/>
      <c r="P669" s="249"/>
      <c r="Q669" s="249"/>
      <c r="R669" s="249"/>
      <c r="S669" s="249"/>
      <c r="T669" s="250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1" t="s">
        <v>190</v>
      </c>
      <c r="AU669" s="251" t="s">
        <v>84</v>
      </c>
      <c r="AV669" s="13" t="s">
        <v>82</v>
      </c>
      <c r="AW669" s="13" t="s">
        <v>31</v>
      </c>
      <c r="AX669" s="13" t="s">
        <v>75</v>
      </c>
      <c r="AY669" s="251" t="s">
        <v>181</v>
      </c>
    </row>
    <row r="670" s="13" customFormat="1">
      <c r="A670" s="13"/>
      <c r="B670" s="241"/>
      <c r="C670" s="242"/>
      <c r="D670" s="243" t="s">
        <v>190</v>
      </c>
      <c r="E670" s="244" t="s">
        <v>1</v>
      </c>
      <c r="F670" s="245" t="s">
        <v>907</v>
      </c>
      <c r="G670" s="242"/>
      <c r="H670" s="244" t="s">
        <v>1</v>
      </c>
      <c r="I670" s="246"/>
      <c r="J670" s="242"/>
      <c r="K670" s="242"/>
      <c r="L670" s="247"/>
      <c r="M670" s="248"/>
      <c r="N670" s="249"/>
      <c r="O670" s="249"/>
      <c r="P670" s="249"/>
      <c r="Q670" s="249"/>
      <c r="R670" s="249"/>
      <c r="S670" s="249"/>
      <c r="T670" s="250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1" t="s">
        <v>190</v>
      </c>
      <c r="AU670" s="251" t="s">
        <v>84</v>
      </c>
      <c r="AV670" s="13" t="s">
        <v>82</v>
      </c>
      <c r="AW670" s="13" t="s">
        <v>31</v>
      </c>
      <c r="AX670" s="13" t="s">
        <v>75</v>
      </c>
      <c r="AY670" s="251" t="s">
        <v>181</v>
      </c>
    </row>
    <row r="671" s="14" customFormat="1">
      <c r="A671" s="14"/>
      <c r="B671" s="252"/>
      <c r="C671" s="253"/>
      <c r="D671" s="243" t="s">
        <v>190</v>
      </c>
      <c r="E671" s="254" t="s">
        <v>1</v>
      </c>
      <c r="F671" s="255" t="s">
        <v>915</v>
      </c>
      <c r="G671" s="253"/>
      <c r="H671" s="256">
        <v>355.5</v>
      </c>
      <c r="I671" s="257"/>
      <c r="J671" s="253"/>
      <c r="K671" s="253"/>
      <c r="L671" s="258"/>
      <c r="M671" s="259"/>
      <c r="N671" s="260"/>
      <c r="O671" s="260"/>
      <c r="P671" s="260"/>
      <c r="Q671" s="260"/>
      <c r="R671" s="260"/>
      <c r="S671" s="260"/>
      <c r="T671" s="261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2" t="s">
        <v>190</v>
      </c>
      <c r="AU671" s="262" t="s">
        <v>84</v>
      </c>
      <c r="AV671" s="14" t="s">
        <v>84</v>
      </c>
      <c r="AW671" s="14" t="s">
        <v>31</v>
      </c>
      <c r="AX671" s="14" t="s">
        <v>75</v>
      </c>
      <c r="AY671" s="262" t="s">
        <v>181</v>
      </c>
    </row>
    <row r="672" s="13" customFormat="1">
      <c r="A672" s="13"/>
      <c r="B672" s="241"/>
      <c r="C672" s="242"/>
      <c r="D672" s="243" t="s">
        <v>190</v>
      </c>
      <c r="E672" s="244" t="s">
        <v>1</v>
      </c>
      <c r="F672" s="245" t="s">
        <v>909</v>
      </c>
      <c r="G672" s="242"/>
      <c r="H672" s="244" t="s">
        <v>1</v>
      </c>
      <c r="I672" s="246"/>
      <c r="J672" s="242"/>
      <c r="K672" s="242"/>
      <c r="L672" s="247"/>
      <c r="M672" s="248"/>
      <c r="N672" s="249"/>
      <c r="O672" s="249"/>
      <c r="P672" s="249"/>
      <c r="Q672" s="249"/>
      <c r="R672" s="249"/>
      <c r="S672" s="249"/>
      <c r="T672" s="250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1" t="s">
        <v>190</v>
      </c>
      <c r="AU672" s="251" t="s">
        <v>84</v>
      </c>
      <c r="AV672" s="13" t="s">
        <v>82</v>
      </c>
      <c r="AW672" s="13" t="s">
        <v>31</v>
      </c>
      <c r="AX672" s="13" t="s">
        <v>75</v>
      </c>
      <c r="AY672" s="251" t="s">
        <v>181</v>
      </c>
    </row>
    <row r="673" s="14" customFormat="1">
      <c r="A673" s="14"/>
      <c r="B673" s="252"/>
      <c r="C673" s="253"/>
      <c r="D673" s="243" t="s">
        <v>190</v>
      </c>
      <c r="E673" s="254" t="s">
        <v>1</v>
      </c>
      <c r="F673" s="255" t="s">
        <v>916</v>
      </c>
      <c r="G673" s="253"/>
      <c r="H673" s="256">
        <v>91</v>
      </c>
      <c r="I673" s="257"/>
      <c r="J673" s="253"/>
      <c r="K673" s="253"/>
      <c r="L673" s="258"/>
      <c r="M673" s="259"/>
      <c r="N673" s="260"/>
      <c r="O673" s="260"/>
      <c r="P673" s="260"/>
      <c r="Q673" s="260"/>
      <c r="R673" s="260"/>
      <c r="S673" s="260"/>
      <c r="T673" s="261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2" t="s">
        <v>190</v>
      </c>
      <c r="AU673" s="262" t="s">
        <v>84</v>
      </c>
      <c r="AV673" s="14" t="s">
        <v>84</v>
      </c>
      <c r="AW673" s="14" t="s">
        <v>31</v>
      </c>
      <c r="AX673" s="14" t="s">
        <v>75</v>
      </c>
      <c r="AY673" s="262" t="s">
        <v>181</v>
      </c>
    </row>
    <row r="674" s="15" customFormat="1">
      <c r="A674" s="15"/>
      <c r="B674" s="267"/>
      <c r="C674" s="268"/>
      <c r="D674" s="243" t="s">
        <v>190</v>
      </c>
      <c r="E674" s="269" t="s">
        <v>1</v>
      </c>
      <c r="F674" s="270" t="s">
        <v>208</v>
      </c>
      <c r="G674" s="268"/>
      <c r="H674" s="271">
        <v>446.5</v>
      </c>
      <c r="I674" s="272"/>
      <c r="J674" s="268"/>
      <c r="K674" s="268"/>
      <c r="L674" s="273"/>
      <c r="M674" s="274"/>
      <c r="N674" s="275"/>
      <c r="O674" s="275"/>
      <c r="P674" s="275"/>
      <c r="Q674" s="275"/>
      <c r="R674" s="275"/>
      <c r="S674" s="275"/>
      <c r="T674" s="276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77" t="s">
        <v>190</v>
      </c>
      <c r="AU674" s="277" t="s">
        <v>84</v>
      </c>
      <c r="AV674" s="15" t="s">
        <v>188</v>
      </c>
      <c r="AW674" s="15" t="s">
        <v>31</v>
      </c>
      <c r="AX674" s="15" t="s">
        <v>82</v>
      </c>
      <c r="AY674" s="277" t="s">
        <v>181</v>
      </c>
    </row>
    <row r="675" s="2" customFormat="1" ht="33" customHeight="1">
      <c r="A675" s="39"/>
      <c r="B675" s="40"/>
      <c r="C675" s="228" t="s">
        <v>917</v>
      </c>
      <c r="D675" s="228" t="s">
        <v>184</v>
      </c>
      <c r="E675" s="229" t="s">
        <v>918</v>
      </c>
      <c r="F675" s="230" t="s">
        <v>919</v>
      </c>
      <c r="G675" s="231" t="s">
        <v>242</v>
      </c>
      <c r="H675" s="232">
        <v>6.5</v>
      </c>
      <c r="I675" s="233"/>
      <c r="J675" s="232">
        <f>ROUND(I675*H675,2)</f>
        <v>0</v>
      </c>
      <c r="K675" s="234"/>
      <c r="L675" s="45"/>
      <c r="M675" s="235" t="s">
        <v>1</v>
      </c>
      <c r="N675" s="236" t="s">
        <v>40</v>
      </c>
      <c r="O675" s="92"/>
      <c r="P675" s="237">
        <f>O675*H675</f>
        <v>0</v>
      </c>
      <c r="Q675" s="237">
        <v>0</v>
      </c>
      <c r="R675" s="237">
        <f>Q675*H675</f>
        <v>0</v>
      </c>
      <c r="S675" s="237">
        <v>0</v>
      </c>
      <c r="T675" s="238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39" t="s">
        <v>188</v>
      </c>
      <c r="AT675" s="239" t="s">
        <v>184</v>
      </c>
      <c r="AU675" s="239" t="s">
        <v>84</v>
      </c>
      <c r="AY675" s="18" t="s">
        <v>181</v>
      </c>
      <c r="BE675" s="240">
        <f>IF(N675="základní",J675,0)</f>
        <v>0</v>
      </c>
      <c r="BF675" s="240">
        <f>IF(N675="snížená",J675,0)</f>
        <v>0</v>
      </c>
      <c r="BG675" s="240">
        <f>IF(N675="zákl. přenesená",J675,0)</f>
        <v>0</v>
      </c>
      <c r="BH675" s="240">
        <f>IF(N675="sníž. přenesená",J675,0)</f>
        <v>0</v>
      </c>
      <c r="BI675" s="240">
        <f>IF(N675="nulová",J675,0)</f>
        <v>0</v>
      </c>
      <c r="BJ675" s="18" t="s">
        <v>82</v>
      </c>
      <c r="BK675" s="240">
        <f>ROUND(I675*H675,2)</f>
        <v>0</v>
      </c>
      <c r="BL675" s="18" t="s">
        <v>188</v>
      </c>
      <c r="BM675" s="239" t="s">
        <v>920</v>
      </c>
    </row>
    <row r="676" s="2" customFormat="1" ht="33" customHeight="1">
      <c r="A676" s="39"/>
      <c r="B676" s="40"/>
      <c r="C676" s="228" t="s">
        <v>921</v>
      </c>
      <c r="D676" s="228" t="s">
        <v>184</v>
      </c>
      <c r="E676" s="229" t="s">
        <v>922</v>
      </c>
      <c r="F676" s="230" t="s">
        <v>923</v>
      </c>
      <c r="G676" s="231" t="s">
        <v>242</v>
      </c>
      <c r="H676" s="232">
        <v>39.5</v>
      </c>
      <c r="I676" s="233"/>
      <c r="J676" s="232">
        <f>ROUND(I676*H676,2)</f>
        <v>0</v>
      </c>
      <c r="K676" s="234"/>
      <c r="L676" s="45"/>
      <c r="M676" s="235" t="s">
        <v>1</v>
      </c>
      <c r="N676" s="236" t="s">
        <v>40</v>
      </c>
      <c r="O676" s="92"/>
      <c r="P676" s="237">
        <f>O676*H676</f>
        <v>0</v>
      </c>
      <c r="Q676" s="237">
        <v>0</v>
      </c>
      <c r="R676" s="237">
        <f>Q676*H676</f>
        <v>0</v>
      </c>
      <c r="S676" s="237">
        <v>0</v>
      </c>
      <c r="T676" s="238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39" t="s">
        <v>188</v>
      </c>
      <c r="AT676" s="239" t="s">
        <v>184</v>
      </c>
      <c r="AU676" s="239" t="s">
        <v>84</v>
      </c>
      <c r="AY676" s="18" t="s">
        <v>181</v>
      </c>
      <c r="BE676" s="240">
        <f>IF(N676="základní",J676,0)</f>
        <v>0</v>
      </c>
      <c r="BF676" s="240">
        <f>IF(N676="snížená",J676,0)</f>
        <v>0</v>
      </c>
      <c r="BG676" s="240">
        <f>IF(N676="zákl. přenesená",J676,0)</f>
        <v>0</v>
      </c>
      <c r="BH676" s="240">
        <f>IF(N676="sníž. přenesená",J676,0)</f>
        <v>0</v>
      </c>
      <c r="BI676" s="240">
        <f>IF(N676="nulová",J676,0)</f>
        <v>0</v>
      </c>
      <c r="BJ676" s="18" t="s">
        <v>82</v>
      </c>
      <c r="BK676" s="240">
        <f>ROUND(I676*H676,2)</f>
        <v>0</v>
      </c>
      <c r="BL676" s="18" t="s">
        <v>188</v>
      </c>
      <c r="BM676" s="239" t="s">
        <v>924</v>
      </c>
    </row>
    <row r="677" s="13" customFormat="1">
      <c r="A677" s="13"/>
      <c r="B677" s="241"/>
      <c r="C677" s="242"/>
      <c r="D677" s="243" t="s">
        <v>190</v>
      </c>
      <c r="E677" s="244" t="s">
        <v>1</v>
      </c>
      <c r="F677" s="245" t="s">
        <v>925</v>
      </c>
      <c r="G677" s="242"/>
      <c r="H677" s="244" t="s">
        <v>1</v>
      </c>
      <c r="I677" s="246"/>
      <c r="J677" s="242"/>
      <c r="K677" s="242"/>
      <c r="L677" s="247"/>
      <c r="M677" s="248"/>
      <c r="N677" s="249"/>
      <c r="O677" s="249"/>
      <c r="P677" s="249"/>
      <c r="Q677" s="249"/>
      <c r="R677" s="249"/>
      <c r="S677" s="249"/>
      <c r="T677" s="250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1" t="s">
        <v>190</v>
      </c>
      <c r="AU677" s="251" t="s">
        <v>84</v>
      </c>
      <c r="AV677" s="13" t="s">
        <v>82</v>
      </c>
      <c r="AW677" s="13" t="s">
        <v>31</v>
      </c>
      <c r="AX677" s="13" t="s">
        <v>75</v>
      </c>
      <c r="AY677" s="251" t="s">
        <v>181</v>
      </c>
    </row>
    <row r="678" s="14" customFormat="1">
      <c r="A678" s="14"/>
      <c r="B678" s="252"/>
      <c r="C678" s="253"/>
      <c r="D678" s="243" t="s">
        <v>190</v>
      </c>
      <c r="E678" s="254" t="s">
        <v>1</v>
      </c>
      <c r="F678" s="255" t="s">
        <v>908</v>
      </c>
      <c r="G678" s="253"/>
      <c r="H678" s="256">
        <v>39.5</v>
      </c>
      <c r="I678" s="257"/>
      <c r="J678" s="253"/>
      <c r="K678" s="253"/>
      <c r="L678" s="258"/>
      <c r="M678" s="259"/>
      <c r="N678" s="260"/>
      <c r="O678" s="260"/>
      <c r="P678" s="260"/>
      <c r="Q678" s="260"/>
      <c r="R678" s="260"/>
      <c r="S678" s="260"/>
      <c r="T678" s="261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2" t="s">
        <v>190</v>
      </c>
      <c r="AU678" s="262" t="s">
        <v>84</v>
      </c>
      <c r="AV678" s="14" t="s">
        <v>84</v>
      </c>
      <c r="AW678" s="14" t="s">
        <v>31</v>
      </c>
      <c r="AX678" s="14" t="s">
        <v>82</v>
      </c>
      <c r="AY678" s="262" t="s">
        <v>181</v>
      </c>
    </row>
    <row r="679" s="12" customFormat="1" ht="22.8" customHeight="1">
      <c r="A679" s="12"/>
      <c r="B679" s="212"/>
      <c r="C679" s="213"/>
      <c r="D679" s="214" t="s">
        <v>74</v>
      </c>
      <c r="E679" s="226" t="s">
        <v>926</v>
      </c>
      <c r="F679" s="226" t="s">
        <v>927</v>
      </c>
      <c r="G679" s="213"/>
      <c r="H679" s="213"/>
      <c r="I679" s="216"/>
      <c r="J679" s="227">
        <f>BK679</f>
        <v>0</v>
      </c>
      <c r="K679" s="213"/>
      <c r="L679" s="218"/>
      <c r="M679" s="219"/>
      <c r="N679" s="220"/>
      <c r="O679" s="220"/>
      <c r="P679" s="221">
        <f>P680</f>
        <v>0</v>
      </c>
      <c r="Q679" s="220"/>
      <c r="R679" s="221">
        <f>R680</f>
        <v>0</v>
      </c>
      <c r="S679" s="220"/>
      <c r="T679" s="222">
        <f>T680</f>
        <v>0</v>
      </c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R679" s="223" t="s">
        <v>82</v>
      </c>
      <c r="AT679" s="224" t="s">
        <v>74</v>
      </c>
      <c r="AU679" s="224" t="s">
        <v>82</v>
      </c>
      <c r="AY679" s="223" t="s">
        <v>181</v>
      </c>
      <c r="BK679" s="225">
        <f>BK680</f>
        <v>0</v>
      </c>
    </row>
    <row r="680" s="2" customFormat="1" ht="24.15" customHeight="1">
      <c r="A680" s="39"/>
      <c r="B680" s="40"/>
      <c r="C680" s="228" t="s">
        <v>928</v>
      </c>
      <c r="D680" s="228" t="s">
        <v>184</v>
      </c>
      <c r="E680" s="229" t="s">
        <v>929</v>
      </c>
      <c r="F680" s="230" t="s">
        <v>930</v>
      </c>
      <c r="G680" s="231" t="s">
        <v>242</v>
      </c>
      <c r="H680" s="232">
        <v>253.28</v>
      </c>
      <c r="I680" s="233"/>
      <c r="J680" s="232">
        <f>ROUND(I680*H680,2)</f>
        <v>0</v>
      </c>
      <c r="K680" s="234"/>
      <c r="L680" s="45"/>
      <c r="M680" s="235" t="s">
        <v>1</v>
      </c>
      <c r="N680" s="236" t="s">
        <v>40</v>
      </c>
      <c r="O680" s="92"/>
      <c r="P680" s="237">
        <f>O680*H680</f>
        <v>0</v>
      </c>
      <c r="Q680" s="237">
        <v>0</v>
      </c>
      <c r="R680" s="237">
        <f>Q680*H680</f>
        <v>0</v>
      </c>
      <c r="S680" s="237">
        <v>0</v>
      </c>
      <c r="T680" s="238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39" t="s">
        <v>188</v>
      </c>
      <c r="AT680" s="239" t="s">
        <v>184</v>
      </c>
      <c r="AU680" s="239" t="s">
        <v>84</v>
      </c>
      <c r="AY680" s="18" t="s">
        <v>181</v>
      </c>
      <c r="BE680" s="240">
        <f>IF(N680="základní",J680,0)</f>
        <v>0</v>
      </c>
      <c r="BF680" s="240">
        <f>IF(N680="snížená",J680,0)</f>
        <v>0</v>
      </c>
      <c r="BG680" s="240">
        <f>IF(N680="zákl. přenesená",J680,0)</f>
        <v>0</v>
      </c>
      <c r="BH680" s="240">
        <f>IF(N680="sníž. přenesená",J680,0)</f>
        <v>0</v>
      </c>
      <c r="BI680" s="240">
        <f>IF(N680="nulová",J680,0)</f>
        <v>0</v>
      </c>
      <c r="BJ680" s="18" t="s">
        <v>82</v>
      </c>
      <c r="BK680" s="240">
        <f>ROUND(I680*H680,2)</f>
        <v>0</v>
      </c>
      <c r="BL680" s="18" t="s">
        <v>188</v>
      </c>
      <c r="BM680" s="239" t="s">
        <v>931</v>
      </c>
    </row>
    <row r="681" s="12" customFormat="1" ht="22.8" customHeight="1">
      <c r="A681" s="12"/>
      <c r="B681" s="212"/>
      <c r="C681" s="213"/>
      <c r="D681" s="214" t="s">
        <v>74</v>
      </c>
      <c r="E681" s="226" t="s">
        <v>932</v>
      </c>
      <c r="F681" s="226" t="s">
        <v>933</v>
      </c>
      <c r="G681" s="213"/>
      <c r="H681" s="213"/>
      <c r="I681" s="216"/>
      <c r="J681" s="227">
        <f>BK681</f>
        <v>0</v>
      </c>
      <c r="K681" s="213"/>
      <c r="L681" s="218"/>
      <c r="M681" s="219"/>
      <c r="N681" s="220"/>
      <c r="O681" s="220"/>
      <c r="P681" s="221">
        <f>SUM(P682:P684)</f>
        <v>0</v>
      </c>
      <c r="Q681" s="220"/>
      <c r="R681" s="221">
        <f>SUM(R682:R684)</f>
        <v>0</v>
      </c>
      <c r="S681" s="220"/>
      <c r="T681" s="222">
        <f>SUM(T682:T684)</f>
        <v>0</v>
      </c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R681" s="223" t="s">
        <v>82</v>
      </c>
      <c r="AT681" s="224" t="s">
        <v>74</v>
      </c>
      <c r="AU681" s="224" t="s">
        <v>82</v>
      </c>
      <c r="AY681" s="223" t="s">
        <v>181</v>
      </c>
      <c r="BK681" s="225">
        <f>SUM(BK682:BK684)</f>
        <v>0</v>
      </c>
    </row>
    <row r="682" s="2" customFormat="1" ht="44.25" customHeight="1">
      <c r="A682" s="39"/>
      <c r="B682" s="40"/>
      <c r="C682" s="228" t="s">
        <v>934</v>
      </c>
      <c r="D682" s="228" t="s">
        <v>184</v>
      </c>
      <c r="E682" s="229" t="s">
        <v>935</v>
      </c>
      <c r="F682" s="230" t="s">
        <v>936</v>
      </c>
      <c r="G682" s="231" t="s">
        <v>260</v>
      </c>
      <c r="H682" s="232">
        <v>41</v>
      </c>
      <c r="I682" s="233"/>
      <c r="J682" s="232">
        <f>ROUND(I682*H682,2)</f>
        <v>0</v>
      </c>
      <c r="K682" s="234"/>
      <c r="L682" s="45"/>
      <c r="M682" s="235" t="s">
        <v>1</v>
      </c>
      <c r="N682" s="236" t="s">
        <v>40</v>
      </c>
      <c r="O682" s="92"/>
      <c r="P682" s="237">
        <f>O682*H682</f>
        <v>0</v>
      </c>
      <c r="Q682" s="237">
        <v>0</v>
      </c>
      <c r="R682" s="237">
        <f>Q682*H682</f>
        <v>0</v>
      </c>
      <c r="S682" s="237">
        <v>0</v>
      </c>
      <c r="T682" s="238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39" t="s">
        <v>188</v>
      </c>
      <c r="AT682" s="239" t="s">
        <v>184</v>
      </c>
      <c r="AU682" s="239" t="s">
        <v>84</v>
      </c>
      <c r="AY682" s="18" t="s">
        <v>181</v>
      </c>
      <c r="BE682" s="240">
        <f>IF(N682="základní",J682,0)</f>
        <v>0</v>
      </c>
      <c r="BF682" s="240">
        <f>IF(N682="snížená",J682,0)</f>
        <v>0</v>
      </c>
      <c r="BG682" s="240">
        <f>IF(N682="zákl. přenesená",J682,0)</f>
        <v>0</v>
      </c>
      <c r="BH682" s="240">
        <f>IF(N682="sníž. přenesená",J682,0)</f>
        <v>0</v>
      </c>
      <c r="BI682" s="240">
        <f>IF(N682="nulová",J682,0)</f>
        <v>0</v>
      </c>
      <c r="BJ682" s="18" t="s">
        <v>82</v>
      </c>
      <c r="BK682" s="240">
        <f>ROUND(I682*H682,2)</f>
        <v>0</v>
      </c>
      <c r="BL682" s="18" t="s">
        <v>188</v>
      </c>
      <c r="BM682" s="239" t="s">
        <v>937</v>
      </c>
    </row>
    <row r="683" s="13" customFormat="1">
      <c r="A683" s="13"/>
      <c r="B683" s="241"/>
      <c r="C683" s="242"/>
      <c r="D683" s="243" t="s">
        <v>190</v>
      </c>
      <c r="E683" s="244" t="s">
        <v>1</v>
      </c>
      <c r="F683" s="245" t="s">
        <v>191</v>
      </c>
      <c r="G683" s="242"/>
      <c r="H683" s="244" t="s">
        <v>1</v>
      </c>
      <c r="I683" s="246"/>
      <c r="J683" s="242"/>
      <c r="K683" s="242"/>
      <c r="L683" s="247"/>
      <c r="M683" s="248"/>
      <c r="N683" s="249"/>
      <c r="O683" s="249"/>
      <c r="P683" s="249"/>
      <c r="Q683" s="249"/>
      <c r="R683" s="249"/>
      <c r="S683" s="249"/>
      <c r="T683" s="250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1" t="s">
        <v>190</v>
      </c>
      <c r="AU683" s="251" t="s">
        <v>84</v>
      </c>
      <c r="AV683" s="13" t="s">
        <v>82</v>
      </c>
      <c r="AW683" s="13" t="s">
        <v>31</v>
      </c>
      <c r="AX683" s="13" t="s">
        <v>75</v>
      </c>
      <c r="AY683" s="251" t="s">
        <v>181</v>
      </c>
    </row>
    <row r="684" s="14" customFormat="1">
      <c r="A684" s="14"/>
      <c r="B684" s="252"/>
      <c r="C684" s="253"/>
      <c r="D684" s="243" t="s">
        <v>190</v>
      </c>
      <c r="E684" s="254" t="s">
        <v>1</v>
      </c>
      <c r="F684" s="255" t="s">
        <v>443</v>
      </c>
      <c r="G684" s="253"/>
      <c r="H684" s="256">
        <v>41</v>
      </c>
      <c r="I684" s="257"/>
      <c r="J684" s="253"/>
      <c r="K684" s="253"/>
      <c r="L684" s="258"/>
      <c r="M684" s="259"/>
      <c r="N684" s="260"/>
      <c r="O684" s="260"/>
      <c r="P684" s="260"/>
      <c r="Q684" s="260"/>
      <c r="R684" s="260"/>
      <c r="S684" s="260"/>
      <c r="T684" s="261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2" t="s">
        <v>190</v>
      </c>
      <c r="AU684" s="262" t="s">
        <v>84</v>
      </c>
      <c r="AV684" s="14" t="s">
        <v>84</v>
      </c>
      <c r="AW684" s="14" t="s">
        <v>31</v>
      </c>
      <c r="AX684" s="14" t="s">
        <v>82</v>
      </c>
      <c r="AY684" s="262" t="s">
        <v>181</v>
      </c>
    </row>
    <row r="685" s="12" customFormat="1" ht="25.92" customHeight="1">
      <c r="A685" s="12"/>
      <c r="B685" s="212"/>
      <c r="C685" s="213"/>
      <c r="D685" s="214" t="s">
        <v>74</v>
      </c>
      <c r="E685" s="215" t="s">
        <v>938</v>
      </c>
      <c r="F685" s="215" t="s">
        <v>939</v>
      </c>
      <c r="G685" s="213"/>
      <c r="H685" s="213"/>
      <c r="I685" s="216"/>
      <c r="J685" s="217">
        <f>BK685</f>
        <v>0</v>
      </c>
      <c r="K685" s="213"/>
      <c r="L685" s="218"/>
      <c r="M685" s="219"/>
      <c r="N685" s="220"/>
      <c r="O685" s="220"/>
      <c r="P685" s="221">
        <f>P686+P706+P817+P895+P904+P922+P924+P950+P1004+P1058+P1066+P1161+P1186+P1207+P1247+P1264+P1278+P1282+P1304+P1406</f>
        <v>0</v>
      </c>
      <c r="Q685" s="220"/>
      <c r="R685" s="221">
        <f>R686+R706+R817+R895+R904+R922+R924+R950+R1004+R1058+R1066+R1161+R1186+R1207+R1247+R1264+R1278+R1282+R1304+R1406</f>
        <v>24.479337999999998</v>
      </c>
      <c r="S685" s="220"/>
      <c r="T685" s="222">
        <f>T686+T706+T817+T895+T904+T922+T924+T950+T1004+T1058+T1066+T1161+T1186+T1207+T1247+T1264+T1278+T1282+T1304+T1406</f>
        <v>10.363639999999998</v>
      </c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R685" s="223" t="s">
        <v>84</v>
      </c>
      <c r="AT685" s="224" t="s">
        <v>74</v>
      </c>
      <c r="AU685" s="224" t="s">
        <v>75</v>
      </c>
      <c r="AY685" s="223" t="s">
        <v>181</v>
      </c>
      <c r="BK685" s="225">
        <f>BK686+BK706+BK817+BK895+BK904+BK922+BK924+BK950+BK1004+BK1058+BK1066+BK1161+BK1186+BK1207+BK1247+BK1264+BK1278+BK1282+BK1304+BK1406</f>
        <v>0</v>
      </c>
    </row>
    <row r="686" s="12" customFormat="1" ht="22.8" customHeight="1">
      <c r="A686" s="12"/>
      <c r="B686" s="212"/>
      <c r="C686" s="213"/>
      <c r="D686" s="214" t="s">
        <v>74</v>
      </c>
      <c r="E686" s="226" t="s">
        <v>940</v>
      </c>
      <c r="F686" s="226" t="s">
        <v>941</v>
      </c>
      <c r="G686" s="213"/>
      <c r="H686" s="213"/>
      <c r="I686" s="216"/>
      <c r="J686" s="227">
        <f>BK686</f>
        <v>0</v>
      </c>
      <c r="K686" s="213"/>
      <c r="L686" s="218"/>
      <c r="M686" s="219"/>
      <c r="N686" s="220"/>
      <c r="O686" s="220"/>
      <c r="P686" s="221">
        <f>SUM(P687:P705)</f>
        <v>0</v>
      </c>
      <c r="Q686" s="220"/>
      <c r="R686" s="221">
        <f>SUM(R687:R705)</f>
        <v>0.32976799999999995</v>
      </c>
      <c r="S686" s="220"/>
      <c r="T686" s="222">
        <f>SUM(T687:T705)</f>
        <v>0</v>
      </c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R686" s="223" t="s">
        <v>84</v>
      </c>
      <c r="AT686" s="224" t="s">
        <v>74</v>
      </c>
      <c r="AU686" s="224" t="s">
        <v>82</v>
      </c>
      <c r="AY686" s="223" t="s">
        <v>181</v>
      </c>
      <c r="BK686" s="225">
        <f>SUM(BK687:BK705)</f>
        <v>0</v>
      </c>
    </row>
    <row r="687" s="2" customFormat="1" ht="24.15" customHeight="1">
      <c r="A687" s="39"/>
      <c r="B687" s="40"/>
      <c r="C687" s="228" t="s">
        <v>942</v>
      </c>
      <c r="D687" s="228" t="s">
        <v>184</v>
      </c>
      <c r="E687" s="229" t="s">
        <v>943</v>
      </c>
      <c r="F687" s="230" t="s">
        <v>944</v>
      </c>
      <c r="G687" s="231" t="s">
        <v>197</v>
      </c>
      <c r="H687" s="232">
        <v>121</v>
      </c>
      <c r="I687" s="233"/>
      <c r="J687" s="232">
        <f>ROUND(I687*H687,2)</f>
        <v>0</v>
      </c>
      <c r="K687" s="234"/>
      <c r="L687" s="45"/>
      <c r="M687" s="235" t="s">
        <v>1</v>
      </c>
      <c r="N687" s="236" t="s">
        <v>40</v>
      </c>
      <c r="O687" s="92"/>
      <c r="P687" s="237">
        <f>O687*H687</f>
        <v>0</v>
      </c>
      <c r="Q687" s="237">
        <v>0.0018799999999999999</v>
      </c>
      <c r="R687" s="237">
        <f>Q687*H687</f>
        <v>0.22747999999999999</v>
      </c>
      <c r="S687" s="237">
        <v>0</v>
      </c>
      <c r="T687" s="238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39" t="s">
        <v>283</v>
      </c>
      <c r="AT687" s="239" t="s">
        <v>184</v>
      </c>
      <c r="AU687" s="239" t="s">
        <v>84</v>
      </c>
      <c r="AY687" s="18" t="s">
        <v>181</v>
      </c>
      <c r="BE687" s="240">
        <f>IF(N687="základní",J687,0)</f>
        <v>0</v>
      </c>
      <c r="BF687" s="240">
        <f>IF(N687="snížená",J687,0)</f>
        <v>0</v>
      </c>
      <c r="BG687" s="240">
        <f>IF(N687="zákl. přenesená",J687,0)</f>
        <v>0</v>
      </c>
      <c r="BH687" s="240">
        <f>IF(N687="sníž. přenesená",J687,0)</f>
        <v>0</v>
      </c>
      <c r="BI687" s="240">
        <f>IF(N687="nulová",J687,0)</f>
        <v>0</v>
      </c>
      <c r="BJ687" s="18" t="s">
        <v>82</v>
      </c>
      <c r="BK687" s="240">
        <f>ROUND(I687*H687,2)</f>
        <v>0</v>
      </c>
      <c r="BL687" s="18" t="s">
        <v>283</v>
      </c>
      <c r="BM687" s="239" t="s">
        <v>945</v>
      </c>
    </row>
    <row r="688" s="13" customFormat="1">
      <c r="A688" s="13"/>
      <c r="B688" s="241"/>
      <c r="C688" s="242"/>
      <c r="D688" s="243" t="s">
        <v>190</v>
      </c>
      <c r="E688" s="244" t="s">
        <v>1</v>
      </c>
      <c r="F688" s="245" t="s">
        <v>946</v>
      </c>
      <c r="G688" s="242"/>
      <c r="H688" s="244" t="s">
        <v>1</v>
      </c>
      <c r="I688" s="246"/>
      <c r="J688" s="242"/>
      <c r="K688" s="242"/>
      <c r="L688" s="247"/>
      <c r="M688" s="248"/>
      <c r="N688" s="249"/>
      <c r="O688" s="249"/>
      <c r="P688" s="249"/>
      <c r="Q688" s="249"/>
      <c r="R688" s="249"/>
      <c r="S688" s="249"/>
      <c r="T688" s="250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1" t="s">
        <v>190</v>
      </c>
      <c r="AU688" s="251" t="s">
        <v>84</v>
      </c>
      <c r="AV688" s="13" t="s">
        <v>82</v>
      </c>
      <c r="AW688" s="13" t="s">
        <v>31</v>
      </c>
      <c r="AX688" s="13" t="s">
        <v>75</v>
      </c>
      <c r="AY688" s="251" t="s">
        <v>181</v>
      </c>
    </row>
    <row r="689" s="14" customFormat="1">
      <c r="A689" s="14"/>
      <c r="B689" s="252"/>
      <c r="C689" s="253"/>
      <c r="D689" s="243" t="s">
        <v>190</v>
      </c>
      <c r="E689" s="254" t="s">
        <v>1</v>
      </c>
      <c r="F689" s="255" t="s">
        <v>947</v>
      </c>
      <c r="G689" s="253"/>
      <c r="H689" s="256">
        <v>121</v>
      </c>
      <c r="I689" s="257"/>
      <c r="J689" s="253"/>
      <c r="K689" s="253"/>
      <c r="L689" s="258"/>
      <c r="M689" s="259"/>
      <c r="N689" s="260"/>
      <c r="O689" s="260"/>
      <c r="P689" s="260"/>
      <c r="Q689" s="260"/>
      <c r="R689" s="260"/>
      <c r="S689" s="260"/>
      <c r="T689" s="261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2" t="s">
        <v>190</v>
      </c>
      <c r="AU689" s="262" t="s">
        <v>84</v>
      </c>
      <c r="AV689" s="14" t="s">
        <v>84</v>
      </c>
      <c r="AW689" s="14" t="s">
        <v>31</v>
      </c>
      <c r="AX689" s="14" t="s">
        <v>82</v>
      </c>
      <c r="AY689" s="262" t="s">
        <v>181</v>
      </c>
    </row>
    <row r="690" s="2" customFormat="1" ht="24.15" customHeight="1">
      <c r="A690" s="39"/>
      <c r="B690" s="40"/>
      <c r="C690" s="228" t="s">
        <v>948</v>
      </c>
      <c r="D690" s="228" t="s">
        <v>184</v>
      </c>
      <c r="E690" s="229" t="s">
        <v>949</v>
      </c>
      <c r="F690" s="230" t="s">
        <v>950</v>
      </c>
      <c r="G690" s="231" t="s">
        <v>320</v>
      </c>
      <c r="H690" s="232">
        <v>4.2999999999999998</v>
      </c>
      <c r="I690" s="233"/>
      <c r="J690" s="232">
        <f>ROUND(I690*H690,2)</f>
        <v>0</v>
      </c>
      <c r="K690" s="234"/>
      <c r="L690" s="45"/>
      <c r="M690" s="235" t="s">
        <v>1</v>
      </c>
      <c r="N690" s="236" t="s">
        <v>40</v>
      </c>
      <c r="O690" s="92"/>
      <c r="P690" s="237">
        <f>O690*H690</f>
        <v>0</v>
      </c>
      <c r="Q690" s="237">
        <v>0.00016000000000000001</v>
      </c>
      <c r="R690" s="237">
        <f>Q690*H690</f>
        <v>0.00068800000000000003</v>
      </c>
      <c r="S690" s="237">
        <v>0</v>
      </c>
      <c r="T690" s="238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39" t="s">
        <v>283</v>
      </c>
      <c r="AT690" s="239" t="s">
        <v>184</v>
      </c>
      <c r="AU690" s="239" t="s">
        <v>84</v>
      </c>
      <c r="AY690" s="18" t="s">
        <v>181</v>
      </c>
      <c r="BE690" s="240">
        <f>IF(N690="základní",J690,0)</f>
        <v>0</v>
      </c>
      <c r="BF690" s="240">
        <f>IF(N690="snížená",J690,0)</f>
        <v>0</v>
      </c>
      <c r="BG690" s="240">
        <f>IF(N690="zákl. přenesená",J690,0)</f>
        <v>0</v>
      </c>
      <c r="BH690" s="240">
        <f>IF(N690="sníž. přenesená",J690,0)</f>
        <v>0</v>
      </c>
      <c r="BI690" s="240">
        <f>IF(N690="nulová",J690,0)</f>
        <v>0</v>
      </c>
      <c r="BJ690" s="18" t="s">
        <v>82</v>
      </c>
      <c r="BK690" s="240">
        <f>ROUND(I690*H690,2)</f>
        <v>0</v>
      </c>
      <c r="BL690" s="18" t="s">
        <v>283</v>
      </c>
      <c r="BM690" s="239" t="s">
        <v>951</v>
      </c>
    </row>
    <row r="691" s="13" customFormat="1">
      <c r="A691" s="13"/>
      <c r="B691" s="241"/>
      <c r="C691" s="242"/>
      <c r="D691" s="243" t="s">
        <v>190</v>
      </c>
      <c r="E691" s="244" t="s">
        <v>1</v>
      </c>
      <c r="F691" s="245" t="s">
        <v>952</v>
      </c>
      <c r="G691" s="242"/>
      <c r="H691" s="244" t="s">
        <v>1</v>
      </c>
      <c r="I691" s="246"/>
      <c r="J691" s="242"/>
      <c r="K691" s="242"/>
      <c r="L691" s="247"/>
      <c r="M691" s="248"/>
      <c r="N691" s="249"/>
      <c r="O691" s="249"/>
      <c r="P691" s="249"/>
      <c r="Q691" s="249"/>
      <c r="R691" s="249"/>
      <c r="S691" s="249"/>
      <c r="T691" s="250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1" t="s">
        <v>190</v>
      </c>
      <c r="AU691" s="251" t="s">
        <v>84</v>
      </c>
      <c r="AV691" s="13" t="s">
        <v>82</v>
      </c>
      <c r="AW691" s="13" t="s">
        <v>31</v>
      </c>
      <c r="AX691" s="13" t="s">
        <v>75</v>
      </c>
      <c r="AY691" s="251" t="s">
        <v>181</v>
      </c>
    </row>
    <row r="692" s="14" customFormat="1">
      <c r="A692" s="14"/>
      <c r="B692" s="252"/>
      <c r="C692" s="253"/>
      <c r="D692" s="243" t="s">
        <v>190</v>
      </c>
      <c r="E692" s="254" t="s">
        <v>1</v>
      </c>
      <c r="F692" s="255" t="s">
        <v>953</v>
      </c>
      <c r="G692" s="253"/>
      <c r="H692" s="256">
        <v>4.2999999999999998</v>
      </c>
      <c r="I692" s="257"/>
      <c r="J692" s="253"/>
      <c r="K692" s="253"/>
      <c r="L692" s="258"/>
      <c r="M692" s="259"/>
      <c r="N692" s="260"/>
      <c r="O692" s="260"/>
      <c r="P692" s="260"/>
      <c r="Q692" s="260"/>
      <c r="R692" s="260"/>
      <c r="S692" s="260"/>
      <c r="T692" s="261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2" t="s">
        <v>190</v>
      </c>
      <c r="AU692" s="262" t="s">
        <v>84</v>
      </c>
      <c r="AV692" s="14" t="s">
        <v>84</v>
      </c>
      <c r="AW692" s="14" t="s">
        <v>31</v>
      </c>
      <c r="AX692" s="14" t="s">
        <v>82</v>
      </c>
      <c r="AY692" s="262" t="s">
        <v>181</v>
      </c>
    </row>
    <row r="693" s="2" customFormat="1" ht="24.15" customHeight="1">
      <c r="A693" s="39"/>
      <c r="B693" s="40"/>
      <c r="C693" s="228" t="s">
        <v>954</v>
      </c>
      <c r="D693" s="228" t="s">
        <v>184</v>
      </c>
      <c r="E693" s="229" t="s">
        <v>955</v>
      </c>
      <c r="F693" s="230" t="s">
        <v>956</v>
      </c>
      <c r="G693" s="231" t="s">
        <v>197</v>
      </c>
      <c r="H693" s="232">
        <v>121</v>
      </c>
      <c r="I693" s="233"/>
      <c r="J693" s="232">
        <f>ROUND(I693*H693,2)</f>
        <v>0</v>
      </c>
      <c r="K693" s="234"/>
      <c r="L693" s="45"/>
      <c r="M693" s="235" t="s">
        <v>1</v>
      </c>
      <c r="N693" s="236" t="s">
        <v>40</v>
      </c>
      <c r="O693" s="92"/>
      <c r="P693" s="237">
        <f>O693*H693</f>
        <v>0</v>
      </c>
      <c r="Q693" s="237">
        <v>0</v>
      </c>
      <c r="R693" s="237">
        <f>Q693*H693</f>
        <v>0</v>
      </c>
      <c r="S693" s="237">
        <v>0</v>
      </c>
      <c r="T693" s="238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39" t="s">
        <v>283</v>
      </c>
      <c r="AT693" s="239" t="s">
        <v>184</v>
      </c>
      <c r="AU693" s="239" t="s">
        <v>84</v>
      </c>
      <c r="AY693" s="18" t="s">
        <v>181</v>
      </c>
      <c r="BE693" s="240">
        <f>IF(N693="základní",J693,0)</f>
        <v>0</v>
      </c>
      <c r="BF693" s="240">
        <f>IF(N693="snížená",J693,0)</f>
        <v>0</v>
      </c>
      <c r="BG693" s="240">
        <f>IF(N693="zákl. přenesená",J693,0)</f>
        <v>0</v>
      </c>
      <c r="BH693" s="240">
        <f>IF(N693="sníž. přenesená",J693,0)</f>
        <v>0</v>
      </c>
      <c r="BI693" s="240">
        <f>IF(N693="nulová",J693,0)</f>
        <v>0</v>
      </c>
      <c r="BJ693" s="18" t="s">
        <v>82</v>
      </c>
      <c r="BK693" s="240">
        <f>ROUND(I693*H693,2)</f>
        <v>0</v>
      </c>
      <c r="BL693" s="18" t="s">
        <v>283</v>
      </c>
      <c r="BM693" s="239" t="s">
        <v>957</v>
      </c>
    </row>
    <row r="694" s="13" customFormat="1">
      <c r="A694" s="13"/>
      <c r="B694" s="241"/>
      <c r="C694" s="242"/>
      <c r="D694" s="243" t="s">
        <v>190</v>
      </c>
      <c r="E694" s="244" t="s">
        <v>1</v>
      </c>
      <c r="F694" s="245" t="s">
        <v>946</v>
      </c>
      <c r="G694" s="242"/>
      <c r="H694" s="244" t="s">
        <v>1</v>
      </c>
      <c r="I694" s="246"/>
      <c r="J694" s="242"/>
      <c r="K694" s="242"/>
      <c r="L694" s="247"/>
      <c r="M694" s="248"/>
      <c r="N694" s="249"/>
      <c r="O694" s="249"/>
      <c r="P694" s="249"/>
      <c r="Q694" s="249"/>
      <c r="R694" s="249"/>
      <c r="S694" s="249"/>
      <c r="T694" s="250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1" t="s">
        <v>190</v>
      </c>
      <c r="AU694" s="251" t="s">
        <v>84</v>
      </c>
      <c r="AV694" s="13" t="s">
        <v>82</v>
      </c>
      <c r="AW694" s="13" t="s">
        <v>31</v>
      </c>
      <c r="AX694" s="13" t="s">
        <v>75</v>
      </c>
      <c r="AY694" s="251" t="s">
        <v>181</v>
      </c>
    </row>
    <row r="695" s="14" customFormat="1">
      <c r="A695" s="14"/>
      <c r="B695" s="252"/>
      <c r="C695" s="253"/>
      <c r="D695" s="243" t="s">
        <v>190</v>
      </c>
      <c r="E695" s="254" t="s">
        <v>1</v>
      </c>
      <c r="F695" s="255" t="s">
        <v>934</v>
      </c>
      <c r="G695" s="253"/>
      <c r="H695" s="256">
        <v>121</v>
      </c>
      <c r="I695" s="257"/>
      <c r="J695" s="253"/>
      <c r="K695" s="253"/>
      <c r="L695" s="258"/>
      <c r="M695" s="259"/>
      <c r="N695" s="260"/>
      <c r="O695" s="260"/>
      <c r="P695" s="260"/>
      <c r="Q695" s="260"/>
      <c r="R695" s="260"/>
      <c r="S695" s="260"/>
      <c r="T695" s="261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2" t="s">
        <v>190</v>
      </c>
      <c r="AU695" s="262" t="s">
        <v>84</v>
      </c>
      <c r="AV695" s="14" t="s">
        <v>84</v>
      </c>
      <c r="AW695" s="14" t="s">
        <v>31</v>
      </c>
      <c r="AX695" s="14" t="s">
        <v>82</v>
      </c>
      <c r="AY695" s="262" t="s">
        <v>181</v>
      </c>
    </row>
    <row r="696" s="2" customFormat="1" ht="24.15" customHeight="1">
      <c r="A696" s="39"/>
      <c r="B696" s="40"/>
      <c r="C696" s="289" t="s">
        <v>958</v>
      </c>
      <c r="D696" s="289" t="s">
        <v>396</v>
      </c>
      <c r="E696" s="290" t="s">
        <v>959</v>
      </c>
      <c r="F696" s="291" t="s">
        <v>960</v>
      </c>
      <c r="G696" s="292" t="s">
        <v>197</v>
      </c>
      <c r="H696" s="293">
        <v>127</v>
      </c>
      <c r="I696" s="294"/>
      <c r="J696" s="293">
        <f>ROUND(I696*H696,2)</f>
        <v>0</v>
      </c>
      <c r="K696" s="295"/>
      <c r="L696" s="296"/>
      <c r="M696" s="297" t="s">
        <v>1</v>
      </c>
      <c r="N696" s="298" t="s">
        <v>40</v>
      </c>
      <c r="O696" s="92"/>
      <c r="P696" s="237">
        <f>O696*H696</f>
        <v>0</v>
      </c>
      <c r="Q696" s="237">
        <v>0.00029999999999999997</v>
      </c>
      <c r="R696" s="237">
        <f>Q696*H696</f>
        <v>0.038099999999999995</v>
      </c>
      <c r="S696" s="237">
        <v>0</v>
      </c>
      <c r="T696" s="238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39" t="s">
        <v>379</v>
      </c>
      <c r="AT696" s="239" t="s">
        <v>396</v>
      </c>
      <c r="AU696" s="239" t="s">
        <v>84</v>
      </c>
      <c r="AY696" s="18" t="s">
        <v>181</v>
      </c>
      <c r="BE696" s="240">
        <f>IF(N696="základní",J696,0)</f>
        <v>0</v>
      </c>
      <c r="BF696" s="240">
        <f>IF(N696="snížená",J696,0)</f>
        <v>0</v>
      </c>
      <c r="BG696" s="240">
        <f>IF(N696="zákl. přenesená",J696,0)</f>
        <v>0</v>
      </c>
      <c r="BH696" s="240">
        <f>IF(N696="sníž. přenesená",J696,0)</f>
        <v>0</v>
      </c>
      <c r="BI696" s="240">
        <f>IF(N696="nulová",J696,0)</f>
        <v>0</v>
      </c>
      <c r="BJ696" s="18" t="s">
        <v>82</v>
      </c>
      <c r="BK696" s="240">
        <f>ROUND(I696*H696,2)</f>
        <v>0</v>
      </c>
      <c r="BL696" s="18" t="s">
        <v>283</v>
      </c>
      <c r="BM696" s="239" t="s">
        <v>961</v>
      </c>
    </row>
    <row r="697" s="13" customFormat="1">
      <c r="A697" s="13"/>
      <c r="B697" s="241"/>
      <c r="C697" s="242"/>
      <c r="D697" s="243" t="s">
        <v>190</v>
      </c>
      <c r="E697" s="244" t="s">
        <v>1</v>
      </c>
      <c r="F697" s="245" t="s">
        <v>946</v>
      </c>
      <c r="G697" s="242"/>
      <c r="H697" s="244" t="s">
        <v>1</v>
      </c>
      <c r="I697" s="246"/>
      <c r="J697" s="242"/>
      <c r="K697" s="242"/>
      <c r="L697" s="247"/>
      <c r="M697" s="248"/>
      <c r="N697" s="249"/>
      <c r="O697" s="249"/>
      <c r="P697" s="249"/>
      <c r="Q697" s="249"/>
      <c r="R697" s="249"/>
      <c r="S697" s="249"/>
      <c r="T697" s="250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1" t="s">
        <v>190</v>
      </c>
      <c r="AU697" s="251" t="s">
        <v>84</v>
      </c>
      <c r="AV697" s="13" t="s">
        <v>82</v>
      </c>
      <c r="AW697" s="13" t="s">
        <v>31</v>
      </c>
      <c r="AX697" s="13" t="s">
        <v>75</v>
      </c>
      <c r="AY697" s="251" t="s">
        <v>181</v>
      </c>
    </row>
    <row r="698" s="14" customFormat="1">
      <c r="A698" s="14"/>
      <c r="B698" s="252"/>
      <c r="C698" s="253"/>
      <c r="D698" s="243" t="s">
        <v>190</v>
      </c>
      <c r="E698" s="254" t="s">
        <v>1</v>
      </c>
      <c r="F698" s="255" t="s">
        <v>962</v>
      </c>
      <c r="G698" s="253"/>
      <c r="H698" s="256">
        <v>127</v>
      </c>
      <c r="I698" s="257"/>
      <c r="J698" s="253"/>
      <c r="K698" s="253"/>
      <c r="L698" s="258"/>
      <c r="M698" s="259"/>
      <c r="N698" s="260"/>
      <c r="O698" s="260"/>
      <c r="P698" s="260"/>
      <c r="Q698" s="260"/>
      <c r="R698" s="260"/>
      <c r="S698" s="260"/>
      <c r="T698" s="261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2" t="s">
        <v>190</v>
      </c>
      <c r="AU698" s="262" t="s">
        <v>84</v>
      </c>
      <c r="AV698" s="14" t="s">
        <v>84</v>
      </c>
      <c r="AW698" s="14" t="s">
        <v>31</v>
      </c>
      <c r="AX698" s="14" t="s">
        <v>82</v>
      </c>
      <c r="AY698" s="262" t="s">
        <v>181</v>
      </c>
    </row>
    <row r="699" s="2" customFormat="1" ht="24.15" customHeight="1">
      <c r="A699" s="39"/>
      <c r="B699" s="40"/>
      <c r="C699" s="228" t="s">
        <v>963</v>
      </c>
      <c r="D699" s="228" t="s">
        <v>184</v>
      </c>
      <c r="E699" s="229" t="s">
        <v>964</v>
      </c>
      <c r="F699" s="230" t="s">
        <v>965</v>
      </c>
      <c r="G699" s="231" t="s">
        <v>197</v>
      </c>
      <c r="H699" s="232">
        <v>121</v>
      </c>
      <c r="I699" s="233"/>
      <c r="J699" s="232">
        <f>ROUND(I699*H699,2)</f>
        <v>0</v>
      </c>
      <c r="K699" s="234"/>
      <c r="L699" s="45"/>
      <c r="M699" s="235" t="s">
        <v>1</v>
      </c>
      <c r="N699" s="236" t="s">
        <v>40</v>
      </c>
      <c r="O699" s="92"/>
      <c r="P699" s="237">
        <f>O699*H699</f>
        <v>0</v>
      </c>
      <c r="Q699" s="237">
        <v>0</v>
      </c>
      <c r="R699" s="237">
        <f>Q699*H699</f>
        <v>0</v>
      </c>
      <c r="S699" s="237">
        <v>0</v>
      </c>
      <c r="T699" s="238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39" t="s">
        <v>283</v>
      </c>
      <c r="AT699" s="239" t="s">
        <v>184</v>
      </c>
      <c r="AU699" s="239" t="s">
        <v>84</v>
      </c>
      <c r="AY699" s="18" t="s">
        <v>181</v>
      </c>
      <c r="BE699" s="240">
        <f>IF(N699="základní",J699,0)</f>
        <v>0</v>
      </c>
      <c r="BF699" s="240">
        <f>IF(N699="snížená",J699,0)</f>
        <v>0</v>
      </c>
      <c r="BG699" s="240">
        <f>IF(N699="zákl. přenesená",J699,0)</f>
        <v>0</v>
      </c>
      <c r="BH699" s="240">
        <f>IF(N699="sníž. přenesená",J699,0)</f>
        <v>0</v>
      </c>
      <c r="BI699" s="240">
        <f>IF(N699="nulová",J699,0)</f>
        <v>0</v>
      </c>
      <c r="BJ699" s="18" t="s">
        <v>82</v>
      </c>
      <c r="BK699" s="240">
        <f>ROUND(I699*H699,2)</f>
        <v>0</v>
      </c>
      <c r="BL699" s="18" t="s">
        <v>283</v>
      </c>
      <c r="BM699" s="239" t="s">
        <v>966</v>
      </c>
    </row>
    <row r="700" s="13" customFormat="1">
      <c r="A700" s="13"/>
      <c r="B700" s="241"/>
      <c r="C700" s="242"/>
      <c r="D700" s="243" t="s">
        <v>190</v>
      </c>
      <c r="E700" s="244" t="s">
        <v>1</v>
      </c>
      <c r="F700" s="245" t="s">
        <v>946</v>
      </c>
      <c r="G700" s="242"/>
      <c r="H700" s="244" t="s">
        <v>1</v>
      </c>
      <c r="I700" s="246"/>
      <c r="J700" s="242"/>
      <c r="K700" s="242"/>
      <c r="L700" s="247"/>
      <c r="M700" s="248"/>
      <c r="N700" s="249"/>
      <c r="O700" s="249"/>
      <c r="P700" s="249"/>
      <c r="Q700" s="249"/>
      <c r="R700" s="249"/>
      <c r="S700" s="249"/>
      <c r="T700" s="250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1" t="s">
        <v>190</v>
      </c>
      <c r="AU700" s="251" t="s">
        <v>84</v>
      </c>
      <c r="AV700" s="13" t="s">
        <v>82</v>
      </c>
      <c r="AW700" s="13" t="s">
        <v>31</v>
      </c>
      <c r="AX700" s="13" t="s">
        <v>75</v>
      </c>
      <c r="AY700" s="251" t="s">
        <v>181</v>
      </c>
    </row>
    <row r="701" s="14" customFormat="1">
      <c r="A701" s="14"/>
      <c r="B701" s="252"/>
      <c r="C701" s="253"/>
      <c r="D701" s="243" t="s">
        <v>190</v>
      </c>
      <c r="E701" s="254" t="s">
        <v>1</v>
      </c>
      <c r="F701" s="255" t="s">
        <v>934</v>
      </c>
      <c r="G701" s="253"/>
      <c r="H701" s="256">
        <v>121</v>
      </c>
      <c r="I701" s="257"/>
      <c r="J701" s="253"/>
      <c r="K701" s="253"/>
      <c r="L701" s="258"/>
      <c r="M701" s="259"/>
      <c r="N701" s="260"/>
      <c r="O701" s="260"/>
      <c r="P701" s="260"/>
      <c r="Q701" s="260"/>
      <c r="R701" s="260"/>
      <c r="S701" s="260"/>
      <c r="T701" s="261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2" t="s">
        <v>190</v>
      </c>
      <c r="AU701" s="262" t="s">
        <v>84</v>
      </c>
      <c r="AV701" s="14" t="s">
        <v>84</v>
      </c>
      <c r="AW701" s="14" t="s">
        <v>31</v>
      </c>
      <c r="AX701" s="14" t="s">
        <v>82</v>
      </c>
      <c r="AY701" s="262" t="s">
        <v>181</v>
      </c>
    </row>
    <row r="702" s="2" customFormat="1" ht="24.15" customHeight="1">
      <c r="A702" s="39"/>
      <c r="B702" s="40"/>
      <c r="C702" s="289" t="s">
        <v>967</v>
      </c>
      <c r="D702" s="289" t="s">
        <v>396</v>
      </c>
      <c r="E702" s="290" t="s">
        <v>968</v>
      </c>
      <c r="F702" s="291" t="s">
        <v>969</v>
      </c>
      <c r="G702" s="292" t="s">
        <v>197</v>
      </c>
      <c r="H702" s="293">
        <v>127</v>
      </c>
      <c r="I702" s="294"/>
      <c r="J702" s="293">
        <f>ROUND(I702*H702,2)</f>
        <v>0</v>
      </c>
      <c r="K702" s="295"/>
      <c r="L702" s="296"/>
      <c r="M702" s="297" t="s">
        <v>1</v>
      </c>
      <c r="N702" s="298" t="s">
        <v>40</v>
      </c>
      <c r="O702" s="92"/>
      <c r="P702" s="237">
        <f>O702*H702</f>
        <v>0</v>
      </c>
      <c r="Q702" s="237">
        <v>0.00050000000000000001</v>
      </c>
      <c r="R702" s="237">
        <f>Q702*H702</f>
        <v>0.063500000000000001</v>
      </c>
      <c r="S702" s="237">
        <v>0</v>
      </c>
      <c r="T702" s="238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39" t="s">
        <v>379</v>
      </c>
      <c r="AT702" s="239" t="s">
        <v>396</v>
      </c>
      <c r="AU702" s="239" t="s">
        <v>84</v>
      </c>
      <c r="AY702" s="18" t="s">
        <v>181</v>
      </c>
      <c r="BE702" s="240">
        <f>IF(N702="základní",J702,0)</f>
        <v>0</v>
      </c>
      <c r="BF702" s="240">
        <f>IF(N702="snížená",J702,0)</f>
        <v>0</v>
      </c>
      <c r="BG702" s="240">
        <f>IF(N702="zákl. přenesená",J702,0)</f>
        <v>0</v>
      </c>
      <c r="BH702" s="240">
        <f>IF(N702="sníž. přenesená",J702,0)</f>
        <v>0</v>
      </c>
      <c r="BI702" s="240">
        <f>IF(N702="nulová",J702,0)</f>
        <v>0</v>
      </c>
      <c r="BJ702" s="18" t="s">
        <v>82</v>
      </c>
      <c r="BK702" s="240">
        <f>ROUND(I702*H702,2)</f>
        <v>0</v>
      </c>
      <c r="BL702" s="18" t="s">
        <v>283</v>
      </c>
      <c r="BM702" s="239" t="s">
        <v>970</v>
      </c>
    </row>
    <row r="703" s="13" customFormat="1">
      <c r="A703" s="13"/>
      <c r="B703" s="241"/>
      <c r="C703" s="242"/>
      <c r="D703" s="243" t="s">
        <v>190</v>
      </c>
      <c r="E703" s="244" t="s">
        <v>1</v>
      </c>
      <c r="F703" s="245" t="s">
        <v>946</v>
      </c>
      <c r="G703" s="242"/>
      <c r="H703" s="244" t="s">
        <v>1</v>
      </c>
      <c r="I703" s="246"/>
      <c r="J703" s="242"/>
      <c r="K703" s="242"/>
      <c r="L703" s="247"/>
      <c r="M703" s="248"/>
      <c r="N703" s="249"/>
      <c r="O703" s="249"/>
      <c r="P703" s="249"/>
      <c r="Q703" s="249"/>
      <c r="R703" s="249"/>
      <c r="S703" s="249"/>
      <c r="T703" s="250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1" t="s">
        <v>190</v>
      </c>
      <c r="AU703" s="251" t="s">
        <v>84</v>
      </c>
      <c r="AV703" s="13" t="s">
        <v>82</v>
      </c>
      <c r="AW703" s="13" t="s">
        <v>31</v>
      </c>
      <c r="AX703" s="13" t="s">
        <v>75</v>
      </c>
      <c r="AY703" s="251" t="s">
        <v>181</v>
      </c>
    </row>
    <row r="704" s="14" customFormat="1">
      <c r="A704" s="14"/>
      <c r="B704" s="252"/>
      <c r="C704" s="253"/>
      <c r="D704" s="243" t="s">
        <v>190</v>
      </c>
      <c r="E704" s="254" t="s">
        <v>1</v>
      </c>
      <c r="F704" s="255" t="s">
        <v>962</v>
      </c>
      <c r="G704" s="253"/>
      <c r="H704" s="256">
        <v>127</v>
      </c>
      <c r="I704" s="257"/>
      <c r="J704" s="253"/>
      <c r="K704" s="253"/>
      <c r="L704" s="258"/>
      <c r="M704" s="259"/>
      <c r="N704" s="260"/>
      <c r="O704" s="260"/>
      <c r="P704" s="260"/>
      <c r="Q704" s="260"/>
      <c r="R704" s="260"/>
      <c r="S704" s="260"/>
      <c r="T704" s="261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2" t="s">
        <v>190</v>
      </c>
      <c r="AU704" s="262" t="s">
        <v>84</v>
      </c>
      <c r="AV704" s="14" t="s">
        <v>84</v>
      </c>
      <c r="AW704" s="14" t="s">
        <v>31</v>
      </c>
      <c r="AX704" s="14" t="s">
        <v>82</v>
      </c>
      <c r="AY704" s="262" t="s">
        <v>181</v>
      </c>
    </row>
    <row r="705" s="2" customFormat="1" ht="33" customHeight="1">
      <c r="A705" s="39"/>
      <c r="B705" s="40"/>
      <c r="C705" s="228" t="s">
        <v>971</v>
      </c>
      <c r="D705" s="228" t="s">
        <v>184</v>
      </c>
      <c r="E705" s="229" t="s">
        <v>972</v>
      </c>
      <c r="F705" s="230" t="s">
        <v>973</v>
      </c>
      <c r="G705" s="231" t="s">
        <v>242</v>
      </c>
      <c r="H705" s="232">
        <v>0.33000000000000002</v>
      </c>
      <c r="I705" s="233"/>
      <c r="J705" s="232">
        <f>ROUND(I705*H705,2)</f>
        <v>0</v>
      </c>
      <c r="K705" s="234"/>
      <c r="L705" s="45"/>
      <c r="M705" s="235" t="s">
        <v>1</v>
      </c>
      <c r="N705" s="236" t="s">
        <v>40</v>
      </c>
      <c r="O705" s="92"/>
      <c r="P705" s="237">
        <f>O705*H705</f>
        <v>0</v>
      </c>
      <c r="Q705" s="237">
        <v>0</v>
      </c>
      <c r="R705" s="237">
        <f>Q705*H705</f>
        <v>0</v>
      </c>
      <c r="S705" s="237">
        <v>0</v>
      </c>
      <c r="T705" s="238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39" t="s">
        <v>283</v>
      </c>
      <c r="AT705" s="239" t="s">
        <v>184</v>
      </c>
      <c r="AU705" s="239" t="s">
        <v>84</v>
      </c>
      <c r="AY705" s="18" t="s">
        <v>181</v>
      </c>
      <c r="BE705" s="240">
        <f>IF(N705="základní",J705,0)</f>
        <v>0</v>
      </c>
      <c r="BF705" s="240">
        <f>IF(N705="snížená",J705,0)</f>
        <v>0</v>
      </c>
      <c r="BG705" s="240">
        <f>IF(N705="zákl. přenesená",J705,0)</f>
        <v>0</v>
      </c>
      <c r="BH705" s="240">
        <f>IF(N705="sníž. přenesená",J705,0)</f>
        <v>0</v>
      </c>
      <c r="BI705" s="240">
        <f>IF(N705="nulová",J705,0)</f>
        <v>0</v>
      </c>
      <c r="BJ705" s="18" t="s">
        <v>82</v>
      </c>
      <c r="BK705" s="240">
        <f>ROUND(I705*H705,2)</f>
        <v>0</v>
      </c>
      <c r="BL705" s="18" t="s">
        <v>283</v>
      </c>
      <c r="BM705" s="239" t="s">
        <v>974</v>
      </c>
    </row>
    <row r="706" s="12" customFormat="1" ht="22.8" customHeight="1">
      <c r="A706" s="12"/>
      <c r="B706" s="212"/>
      <c r="C706" s="213"/>
      <c r="D706" s="214" t="s">
        <v>74</v>
      </c>
      <c r="E706" s="226" t="s">
        <v>975</v>
      </c>
      <c r="F706" s="226" t="s">
        <v>976</v>
      </c>
      <c r="G706" s="213"/>
      <c r="H706" s="213"/>
      <c r="I706" s="216"/>
      <c r="J706" s="227">
        <f>BK706</f>
        <v>0</v>
      </c>
      <c r="K706" s="213"/>
      <c r="L706" s="218"/>
      <c r="M706" s="219"/>
      <c r="N706" s="220"/>
      <c r="O706" s="220"/>
      <c r="P706" s="221">
        <f>SUM(P707:P816)</f>
        <v>0</v>
      </c>
      <c r="Q706" s="220"/>
      <c r="R706" s="221">
        <f>SUM(R707:R816)</f>
        <v>3.3197799999999997</v>
      </c>
      <c r="S706" s="220"/>
      <c r="T706" s="222">
        <f>SUM(T707:T816)</f>
        <v>0</v>
      </c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R706" s="223" t="s">
        <v>84</v>
      </c>
      <c r="AT706" s="224" t="s">
        <v>74</v>
      </c>
      <c r="AU706" s="224" t="s">
        <v>82</v>
      </c>
      <c r="AY706" s="223" t="s">
        <v>181</v>
      </c>
      <c r="BK706" s="225">
        <f>SUM(BK707:BK816)</f>
        <v>0</v>
      </c>
    </row>
    <row r="707" s="2" customFormat="1" ht="24.15" customHeight="1">
      <c r="A707" s="39"/>
      <c r="B707" s="40"/>
      <c r="C707" s="228" t="s">
        <v>977</v>
      </c>
      <c r="D707" s="228" t="s">
        <v>184</v>
      </c>
      <c r="E707" s="229" t="s">
        <v>978</v>
      </c>
      <c r="F707" s="230" t="s">
        <v>979</v>
      </c>
      <c r="G707" s="231" t="s">
        <v>197</v>
      </c>
      <c r="H707" s="232">
        <v>15</v>
      </c>
      <c r="I707" s="233"/>
      <c r="J707" s="232">
        <f>ROUND(I707*H707,2)</f>
        <v>0</v>
      </c>
      <c r="K707" s="234"/>
      <c r="L707" s="45"/>
      <c r="M707" s="235" t="s">
        <v>1</v>
      </c>
      <c r="N707" s="236" t="s">
        <v>40</v>
      </c>
      <c r="O707" s="92"/>
      <c r="P707" s="237">
        <f>O707*H707</f>
        <v>0</v>
      </c>
      <c r="Q707" s="237">
        <v>0</v>
      </c>
      <c r="R707" s="237">
        <f>Q707*H707</f>
        <v>0</v>
      </c>
      <c r="S707" s="237">
        <v>0</v>
      </c>
      <c r="T707" s="238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39" t="s">
        <v>283</v>
      </c>
      <c r="AT707" s="239" t="s">
        <v>184</v>
      </c>
      <c r="AU707" s="239" t="s">
        <v>84</v>
      </c>
      <c r="AY707" s="18" t="s">
        <v>181</v>
      </c>
      <c r="BE707" s="240">
        <f>IF(N707="základní",J707,0)</f>
        <v>0</v>
      </c>
      <c r="BF707" s="240">
        <f>IF(N707="snížená",J707,0)</f>
        <v>0</v>
      </c>
      <c r="BG707" s="240">
        <f>IF(N707="zákl. přenesená",J707,0)</f>
        <v>0</v>
      </c>
      <c r="BH707" s="240">
        <f>IF(N707="sníž. přenesená",J707,0)</f>
        <v>0</v>
      </c>
      <c r="BI707" s="240">
        <f>IF(N707="nulová",J707,0)</f>
        <v>0</v>
      </c>
      <c r="BJ707" s="18" t="s">
        <v>82</v>
      </c>
      <c r="BK707" s="240">
        <f>ROUND(I707*H707,2)</f>
        <v>0</v>
      </c>
      <c r="BL707" s="18" t="s">
        <v>283</v>
      </c>
      <c r="BM707" s="239" t="s">
        <v>980</v>
      </c>
    </row>
    <row r="708" s="13" customFormat="1">
      <c r="A708" s="13"/>
      <c r="B708" s="241"/>
      <c r="C708" s="242"/>
      <c r="D708" s="243" t="s">
        <v>190</v>
      </c>
      <c r="E708" s="244" t="s">
        <v>1</v>
      </c>
      <c r="F708" s="245" t="s">
        <v>981</v>
      </c>
      <c r="G708" s="242"/>
      <c r="H708" s="244" t="s">
        <v>1</v>
      </c>
      <c r="I708" s="246"/>
      <c r="J708" s="242"/>
      <c r="K708" s="242"/>
      <c r="L708" s="247"/>
      <c r="M708" s="248"/>
      <c r="N708" s="249"/>
      <c r="O708" s="249"/>
      <c r="P708" s="249"/>
      <c r="Q708" s="249"/>
      <c r="R708" s="249"/>
      <c r="S708" s="249"/>
      <c r="T708" s="250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1" t="s">
        <v>190</v>
      </c>
      <c r="AU708" s="251" t="s">
        <v>84</v>
      </c>
      <c r="AV708" s="13" t="s">
        <v>82</v>
      </c>
      <c r="AW708" s="13" t="s">
        <v>31</v>
      </c>
      <c r="AX708" s="13" t="s">
        <v>75</v>
      </c>
      <c r="AY708" s="251" t="s">
        <v>181</v>
      </c>
    </row>
    <row r="709" s="14" customFormat="1">
      <c r="A709" s="14"/>
      <c r="B709" s="252"/>
      <c r="C709" s="253"/>
      <c r="D709" s="243" t="s">
        <v>190</v>
      </c>
      <c r="E709" s="254" t="s">
        <v>1</v>
      </c>
      <c r="F709" s="255" t="s">
        <v>278</v>
      </c>
      <c r="G709" s="253"/>
      <c r="H709" s="256">
        <v>15</v>
      </c>
      <c r="I709" s="257"/>
      <c r="J709" s="253"/>
      <c r="K709" s="253"/>
      <c r="L709" s="258"/>
      <c r="M709" s="259"/>
      <c r="N709" s="260"/>
      <c r="O709" s="260"/>
      <c r="P709" s="260"/>
      <c r="Q709" s="260"/>
      <c r="R709" s="260"/>
      <c r="S709" s="260"/>
      <c r="T709" s="261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2" t="s">
        <v>190</v>
      </c>
      <c r="AU709" s="262" t="s">
        <v>84</v>
      </c>
      <c r="AV709" s="14" t="s">
        <v>84</v>
      </c>
      <c r="AW709" s="14" t="s">
        <v>31</v>
      </c>
      <c r="AX709" s="14" t="s">
        <v>82</v>
      </c>
      <c r="AY709" s="262" t="s">
        <v>181</v>
      </c>
    </row>
    <row r="710" s="2" customFormat="1" ht="24.15" customHeight="1">
      <c r="A710" s="39"/>
      <c r="B710" s="40"/>
      <c r="C710" s="228" t="s">
        <v>982</v>
      </c>
      <c r="D710" s="228" t="s">
        <v>184</v>
      </c>
      <c r="E710" s="229" t="s">
        <v>983</v>
      </c>
      <c r="F710" s="230" t="s">
        <v>984</v>
      </c>
      <c r="G710" s="231" t="s">
        <v>197</v>
      </c>
      <c r="H710" s="232">
        <v>180</v>
      </c>
      <c r="I710" s="233"/>
      <c r="J710" s="232">
        <f>ROUND(I710*H710,2)</f>
        <v>0</v>
      </c>
      <c r="K710" s="234"/>
      <c r="L710" s="45"/>
      <c r="M710" s="235" t="s">
        <v>1</v>
      </c>
      <c r="N710" s="236" t="s">
        <v>40</v>
      </c>
      <c r="O710" s="92"/>
      <c r="P710" s="237">
        <f>O710*H710</f>
        <v>0</v>
      </c>
      <c r="Q710" s="237">
        <v>0</v>
      </c>
      <c r="R710" s="237">
        <f>Q710*H710</f>
        <v>0</v>
      </c>
      <c r="S710" s="237">
        <v>0</v>
      </c>
      <c r="T710" s="238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39" t="s">
        <v>283</v>
      </c>
      <c r="AT710" s="239" t="s">
        <v>184</v>
      </c>
      <c r="AU710" s="239" t="s">
        <v>84</v>
      </c>
      <c r="AY710" s="18" t="s">
        <v>181</v>
      </c>
      <c r="BE710" s="240">
        <f>IF(N710="základní",J710,0)</f>
        <v>0</v>
      </c>
      <c r="BF710" s="240">
        <f>IF(N710="snížená",J710,0)</f>
        <v>0</v>
      </c>
      <c r="BG710" s="240">
        <f>IF(N710="zákl. přenesená",J710,0)</f>
        <v>0</v>
      </c>
      <c r="BH710" s="240">
        <f>IF(N710="sníž. přenesená",J710,0)</f>
        <v>0</v>
      </c>
      <c r="BI710" s="240">
        <f>IF(N710="nulová",J710,0)</f>
        <v>0</v>
      </c>
      <c r="BJ710" s="18" t="s">
        <v>82</v>
      </c>
      <c r="BK710" s="240">
        <f>ROUND(I710*H710,2)</f>
        <v>0</v>
      </c>
      <c r="BL710" s="18" t="s">
        <v>283</v>
      </c>
      <c r="BM710" s="239" t="s">
        <v>985</v>
      </c>
    </row>
    <row r="711" s="13" customFormat="1">
      <c r="A711" s="13"/>
      <c r="B711" s="241"/>
      <c r="C711" s="242"/>
      <c r="D711" s="243" t="s">
        <v>190</v>
      </c>
      <c r="E711" s="244" t="s">
        <v>1</v>
      </c>
      <c r="F711" s="245" t="s">
        <v>392</v>
      </c>
      <c r="G711" s="242"/>
      <c r="H711" s="244" t="s">
        <v>1</v>
      </c>
      <c r="I711" s="246"/>
      <c r="J711" s="242"/>
      <c r="K711" s="242"/>
      <c r="L711" s="247"/>
      <c r="M711" s="248"/>
      <c r="N711" s="249"/>
      <c r="O711" s="249"/>
      <c r="P711" s="249"/>
      <c r="Q711" s="249"/>
      <c r="R711" s="249"/>
      <c r="S711" s="249"/>
      <c r="T711" s="250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1" t="s">
        <v>190</v>
      </c>
      <c r="AU711" s="251" t="s">
        <v>84</v>
      </c>
      <c r="AV711" s="13" t="s">
        <v>82</v>
      </c>
      <c r="AW711" s="13" t="s">
        <v>31</v>
      </c>
      <c r="AX711" s="13" t="s">
        <v>75</v>
      </c>
      <c r="AY711" s="251" t="s">
        <v>181</v>
      </c>
    </row>
    <row r="712" s="14" customFormat="1">
      <c r="A712" s="14"/>
      <c r="B712" s="252"/>
      <c r="C712" s="253"/>
      <c r="D712" s="243" t="s">
        <v>190</v>
      </c>
      <c r="E712" s="254" t="s">
        <v>1</v>
      </c>
      <c r="F712" s="255" t="s">
        <v>986</v>
      </c>
      <c r="G712" s="253"/>
      <c r="H712" s="256">
        <v>124.2</v>
      </c>
      <c r="I712" s="257"/>
      <c r="J712" s="253"/>
      <c r="K712" s="253"/>
      <c r="L712" s="258"/>
      <c r="M712" s="259"/>
      <c r="N712" s="260"/>
      <c r="O712" s="260"/>
      <c r="P712" s="260"/>
      <c r="Q712" s="260"/>
      <c r="R712" s="260"/>
      <c r="S712" s="260"/>
      <c r="T712" s="261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2" t="s">
        <v>190</v>
      </c>
      <c r="AU712" s="262" t="s">
        <v>84</v>
      </c>
      <c r="AV712" s="14" t="s">
        <v>84</v>
      </c>
      <c r="AW712" s="14" t="s">
        <v>31</v>
      </c>
      <c r="AX712" s="14" t="s">
        <v>75</v>
      </c>
      <c r="AY712" s="262" t="s">
        <v>181</v>
      </c>
    </row>
    <row r="713" s="14" customFormat="1">
      <c r="A713" s="14"/>
      <c r="B713" s="252"/>
      <c r="C713" s="253"/>
      <c r="D713" s="243" t="s">
        <v>190</v>
      </c>
      <c r="E713" s="254" t="s">
        <v>1</v>
      </c>
      <c r="F713" s="255" t="s">
        <v>987</v>
      </c>
      <c r="G713" s="253"/>
      <c r="H713" s="256">
        <v>-7.3300000000000001</v>
      </c>
      <c r="I713" s="257"/>
      <c r="J713" s="253"/>
      <c r="K713" s="253"/>
      <c r="L713" s="258"/>
      <c r="M713" s="259"/>
      <c r="N713" s="260"/>
      <c r="O713" s="260"/>
      <c r="P713" s="260"/>
      <c r="Q713" s="260"/>
      <c r="R713" s="260"/>
      <c r="S713" s="260"/>
      <c r="T713" s="261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2" t="s">
        <v>190</v>
      </c>
      <c r="AU713" s="262" t="s">
        <v>84</v>
      </c>
      <c r="AV713" s="14" t="s">
        <v>84</v>
      </c>
      <c r="AW713" s="14" t="s">
        <v>31</v>
      </c>
      <c r="AX713" s="14" t="s">
        <v>75</v>
      </c>
      <c r="AY713" s="262" t="s">
        <v>181</v>
      </c>
    </row>
    <row r="714" s="13" customFormat="1">
      <c r="A714" s="13"/>
      <c r="B714" s="241"/>
      <c r="C714" s="242"/>
      <c r="D714" s="243" t="s">
        <v>190</v>
      </c>
      <c r="E714" s="244" t="s">
        <v>1</v>
      </c>
      <c r="F714" s="245" t="s">
        <v>988</v>
      </c>
      <c r="G714" s="242"/>
      <c r="H714" s="244" t="s">
        <v>1</v>
      </c>
      <c r="I714" s="246"/>
      <c r="J714" s="242"/>
      <c r="K714" s="242"/>
      <c r="L714" s="247"/>
      <c r="M714" s="248"/>
      <c r="N714" s="249"/>
      <c r="O714" s="249"/>
      <c r="P714" s="249"/>
      <c r="Q714" s="249"/>
      <c r="R714" s="249"/>
      <c r="S714" s="249"/>
      <c r="T714" s="250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1" t="s">
        <v>190</v>
      </c>
      <c r="AU714" s="251" t="s">
        <v>84</v>
      </c>
      <c r="AV714" s="13" t="s">
        <v>82</v>
      </c>
      <c r="AW714" s="13" t="s">
        <v>31</v>
      </c>
      <c r="AX714" s="13" t="s">
        <v>75</v>
      </c>
      <c r="AY714" s="251" t="s">
        <v>181</v>
      </c>
    </row>
    <row r="715" s="14" customFormat="1">
      <c r="A715" s="14"/>
      <c r="B715" s="252"/>
      <c r="C715" s="253"/>
      <c r="D715" s="243" t="s">
        <v>190</v>
      </c>
      <c r="E715" s="254" t="s">
        <v>1</v>
      </c>
      <c r="F715" s="255" t="s">
        <v>989</v>
      </c>
      <c r="G715" s="253"/>
      <c r="H715" s="256">
        <v>-6</v>
      </c>
      <c r="I715" s="257"/>
      <c r="J715" s="253"/>
      <c r="K715" s="253"/>
      <c r="L715" s="258"/>
      <c r="M715" s="259"/>
      <c r="N715" s="260"/>
      <c r="O715" s="260"/>
      <c r="P715" s="260"/>
      <c r="Q715" s="260"/>
      <c r="R715" s="260"/>
      <c r="S715" s="260"/>
      <c r="T715" s="261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62" t="s">
        <v>190</v>
      </c>
      <c r="AU715" s="262" t="s">
        <v>84</v>
      </c>
      <c r="AV715" s="14" t="s">
        <v>84</v>
      </c>
      <c r="AW715" s="14" t="s">
        <v>31</v>
      </c>
      <c r="AX715" s="14" t="s">
        <v>75</v>
      </c>
      <c r="AY715" s="262" t="s">
        <v>181</v>
      </c>
    </row>
    <row r="716" s="14" customFormat="1">
      <c r="A716" s="14"/>
      <c r="B716" s="252"/>
      <c r="C716" s="253"/>
      <c r="D716" s="243" t="s">
        <v>190</v>
      </c>
      <c r="E716" s="254" t="s">
        <v>1</v>
      </c>
      <c r="F716" s="255" t="s">
        <v>990</v>
      </c>
      <c r="G716" s="253"/>
      <c r="H716" s="256">
        <v>5.1299999999999999</v>
      </c>
      <c r="I716" s="257"/>
      <c r="J716" s="253"/>
      <c r="K716" s="253"/>
      <c r="L716" s="258"/>
      <c r="M716" s="259"/>
      <c r="N716" s="260"/>
      <c r="O716" s="260"/>
      <c r="P716" s="260"/>
      <c r="Q716" s="260"/>
      <c r="R716" s="260"/>
      <c r="S716" s="260"/>
      <c r="T716" s="261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2" t="s">
        <v>190</v>
      </c>
      <c r="AU716" s="262" t="s">
        <v>84</v>
      </c>
      <c r="AV716" s="14" t="s">
        <v>84</v>
      </c>
      <c r="AW716" s="14" t="s">
        <v>31</v>
      </c>
      <c r="AX716" s="14" t="s">
        <v>75</v>
      </c>
      <c r="AY716" s="262" t="s">
        <v>181</v>
      </c>
    </row>
    <row r="717" s="16" customFormat="1">
      <c r="A717" s="16"/>
      <c r="B717" s="278"/>
      <c r="C717" s="279"/>
      <c r="D717" s="243" t="s">
        <v>190</v>
      </c>
      <c r="E717" s="280" t="s">
        <v>1</v>
      </c>
      <c r="F717" s="281" t="s">
        <v>222</v>
      </c>
      <c r="G717" s="279"/>
      <c r="H717" s="282">
        <v>116</v>
      </c>
      <c r="I717" s="283"/>
      <c r="J717" s="279"/>
      <c r="K717" s="279"/>
      <c r="L717" s="284"/>
      <c r="M717" s="285"/>
      <c r="N717" s="286"/>
      <c r="O717" s="286"/>
      <c r="P717" s="286"/>
      <c r="Q717" s="286"/>
      <c r="R717" s="286"/>
      <c r="S717" s="286"/>
      <c r="T717" s="287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T717" s="288" t="s">
        <v>190</v>
      </c>
      <c r="AU717" s="288" t="s">
        <v>84</v>
      </c>
      <c r="AV717" s="16" t="s">
        <v>182</v>
      </c>
      <c r="AW717" s="16" t="s">
        <v>31</v>
      </c>
      <c r="AX717" s="16" t="s">
        <v>75</v>
      </c>
      <c r="AY717" s="288" t="s">
        <v>181</v>
      </c>
    </row>
    <row r="718" s="13" customFormat="1">
      <c r="A718" s="13"/>
      <c r="B718" s="241"/>
      <c r="C718" s="242"/>
      <c r="D718" s="243" t="s">
        <v>190</v>
      </c>
      <c r="E718" s="244" t="s">
        <v>1</v>
      </c>
      <c r="F718" s="245" t="s">
        <v>991</v>
      </c>
      <c r="G718" s="242"/>
      <c r="H718" s="244" t="s">
        <v>1</v>
      </c>
      <c r="I718" s="246"/>
      <c r="J718" s="242"/>
      <c r="K718" s="242"/>
      <c r="L718" s="247"/>
      <c r="M718" s="248"/>
      <c r="N718" s="249"/>
      <c r="O718" s="249"/>
      <c r="P718" s="249"/>
      <c r="Q718" s="249"/>
      <c r="R718" s="249"/>
      <c r="S718" s="249"/>
      <c r="T718" s="250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1" t="s">
        <v>190</v>
      </c>
      <c r="AU718" s="251" t="s">
        <v>84</v>
      </c>
      <c r="AV718" s="13" t="s">
        <v>82</v>
      </c>
      <c r="AW718" s="13" t="s">
        <v>31</v>
      </c>
      <c r="AX718" s="13" t="s">
        <v>75</v>
      </c>
      <c r="AY718" s="251" t="s">
        <v>181</v>
      </c>
    </row>
    <row r="719" s="14" customFormat="1">
      <c r="A719" s="14"/>
      <c r="B719" s="252"/>
      <c r="C719" s="253"/>
      <c r="D719" s="243" t="s">
        <v>190</v>
      </c>
      <c r="E719" s="254" t="s">
        <v>1</v>
      </c>
      <c r="F719" s="255" t="s">
        <v>992</v>
      </c>
      <c r="G719" s="253"/>
      <c r="H719" s="256">
        <v>6</v>
      </c>
      <c r="I719" s="257"/>
      <c r="J719" s="253"/>
      <c r="K719" s="253"/>
      <c r="L719" s="258"/>
      <c r="M719" s="259"/>
      <c r="N719" s="260"/>
      <c r="O719" s="260"/>
      <c r="P719" s="260"/>
      <c r="Q719" s="260"/>
      <c r="R719" s="260"/>
      <c r="S719" s="260"/>
      <c r="T719" s="261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2" t="s">
        <v>190</v>
      </c>
      <c r="AU719" s="262" t="s">
        <v>84</v>
      </c>
      <c r="AV719" s="14" t="s">
        <v>84</v>
      </c>
      <c r="AW719" s="14" t="s">
        <v>31</v>
      </c>
      <c r="AX719" s="14" t="s">
        <v>75</v>
      </c>
      <c r="AY719" s="262" t="s">
        <v>181</v>
      </c>
    </row>
    <row r="720" s="13" customFormat="1">
      <c r="A720" s="13"/>
      <c r="B720" s="241"/>
      <c r="C720" s="242"/>
      <c r="D720" s="243" t="s">
        <v>190</v>
      </c>
      <c r="E720" s="244" t="s">
        <v>1</v>
      </c>
      <c r="F720" s="245" t="s">
        <v>618</v>
      </c>
      <c r="G720" s="242"/>
      <c r="H720" s="244" t="s">
        <v>1</v>
      </c>
      <c r="I720" s="246"/>
      <c r="J720" s="242"/>
      <c r="K720" s="242"/>
      <c r="L720" s="247"/>
      <c r="M720" s="248"/>
      <c r="N720" s="249"/>
      <c r="O720" s="249"/>
      <c r="P720" s="249"/>
      <c r="Q720" s="249"/>
      <c r="R720" s="249"/>
      <c r="S720" s="249"/>
      <c r="T720" s="250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1" t="s">
        <v>190</v>
      </c>
      <c r="AU720" s="251" t="s">
        <v>84</v>
      </c>
      <c r="AV720" s="13" t="s">
        <v>82</v>
      </c>
      <c r="AW720" s="13" t="s">
        <v>31</v>
      </c>
      <c r="AX720" s="13" t="s">
        <v>75</v>
      </c>
      <c r="AY720" s="251" t="s">
        <v>181</v>
      </c>
    </row>
    <row r="721" s="14" customFormat="1">
      <c r="A721" s="14"/>
      <c r="B721" s="252"/>
      <c r="C721" s="253"/>
      <c r="D721" s="243" t="s">
        <v>190</v>
      </c>
      <c r="E721" s="254" t="s">
        <v>1</v>
      </c>
      <c r="F721" s="255" t="s">
        <v>993</v>
      </c>
      <c r="G721" s="253"/>
      <c r="H721" s="256">
        <v>48</v>
      </c>
      <c r="I721" s="257"/>
      <c r="J721" s="253"/>
      <c r="K721" s="253"/>
      <c r="L721" s="258"/>
      <c r="M721" s="259"/>
      <c r="N721" s="260"/>
      <c r="O721" s="260"/>
      <c r="P721" s="260"/>
      <c r="Q721" s="260"/>
      <c r="R721" s="260"/>
      <c r="S721" s="260"/>
      <c r="T721" s="261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62" t="s">
        <v>190</v>
      </c>
      <c r="AU721" s="262" t="s">
        <v>84</v>
      </c>
      <c r="AV721" s="14" t="s">
        <v>84</v>
      </c>
      <c r="AW721" s="14" t="s">
        <v>31</v>
      </c>
      <c r="AX721" s="14" t="s">
        <v>75</v>
      </c>
      <c r="AY721" s="262" t="s">
        <v>181</v>
      </c>
    </row>
    <row r="722" s="13" customFormat="1">
      <c r="A722" s="13"/>
      <c r="B722" s="241"/>
      <c r="C722" s="242"/>
      <c r="D722" s="243" t="s">
        <v>190</v>
      </c>
      <c r="E722" s="244" t="s">
        <v>1</v>
      </c>
      <c r="F722" s="245" t="s">
        <v>994</v>
      </c>
      <c r="G722" s="242"/>
      <c r="H722" s="244" t="s">
        <v>1</v>
      </c>
      <c r="I722" s="246"/>
      <c r="J722" s="242"/>
      <c r="K722" s="242"/>
      <c r="L722" s="247"/>
      <c r="M722" s="248"/>
      <c r="N722" s="249"/>
      <c r="O722" s="249"/>
      <c r="P722" s="249"/>
      <c r="Q722" s="249"/>
      <c r="R722" s="249"/>
      <c r="S722" s="249"/>
      <c r="T722" s="250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1" t="s">
        <v>190</v>
      </c>
      <c r="AU722" s="251" t="s">
        <v>84</v>
      </c>
      <c r="AV722" s="13" t="s">
        <v>82</v>
      </c>
      <c r="AW722" s="13" t="s">
        <v>31</v>
      </c>
      <c r="AX722" s="13" t="s">
        <v>75</v>
      </c>
      <c r="AY722" s="251" t="s">
        <v>181</v>
      </c>
    </row>
    <row r="723" s="14" customFormat="1">
      <c r="A723" s="14"/>
      <c r="B723" s="252"/>
      <c r="C723" s="253"/>
      <c r="D723" s="243" t="s">
        <v>190</v>
      </c>
      <c r="E723" s="254" t="s">
        <v>1</v>
      </c>
      <c r="F723" s="255" t="s">
        <v>995</v>
      </c>
      <c r="G723" s="253"/>
      <c r="H723" s="256">
        <v>10</v>
      </c>
      <c r="I723" s="257"/>
      <c r="J723" s="253"/>
      <c r="K723" s="253"/>
      <c r="L723" s="258"/>
      <c r="M723" s="259"/>
      <c r="N723" s="260"/>
      <c r="O723" s="260"/>
      <c r="P723" s="260"/>
      <c r="Q723" s="260"/>
      <c r="R723" s="260"/>
      <c r="S723" s="260"/>
      <c r="T723" s="261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2" t="s">
        <v>190</v>
      </c>
      <c r="AU723" s="262" t="s">
        <v>84</v>
      </c>
      <c r="AV723" s="14" t="s">
        <v>84</v>
      </c>
      <c r="AW723" s="14" t="s">
        <v>31</v>
      </c>
      <c r="AX723" s="14" t="s">
        <v>75</v>
      </c>
      <c r="AY723" s="262" t="s">
        <v>181</v>
      </c>
    </row>
    <row r="724" s="15" customFormat="1">
      <c r="A724" s="15"/>
      <c r="B724" s="267"/>
      <c r="C724" s="268"/>
      <c r="D724" s="243" t="s">
        <v>190</v>
      </c>
      <c r="E724" s="269" t="s">
        <v>1</v>
      </c>
      <c r="F724" s="270" t="s">
        <v>208</v>
      </c>
      <c r="G724" s="268"/>
      <c r="H724" s="271">
        <v>180</v>
      </c>
      <c r="I724" s="272"/>
      <c r="J724" s="268"/>
      <c r="K724" s="268"/>
      <c r="L724" s="273"/>
      <c r="M724" s="274"/>
      <c r="N724" s="275"/>
      <c r="O724" s="275"/>
      <c r="P724" s="275"/>
      <c r="Q724" s="275"/>
      <c r="R724" s="275"/>
      <c r="S724" s="275"/>
      <c r="T724" s="276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77" t="s">
        <v>190</v>
      </c>
      <c r="AU724" s="277" t="s">
        <v>84</v>
      </c>
      <c r="AV724" s="15" t="s">
        <v>188</v>
      </c>
      <c r="AW724" s="15" t="s">
        <v>31</v>
      </c>
      <c r="AX724" s="15" t="s">
        <v>82</v>
      </c>
      <c r="AY724" s="277" t="s">
        <v>181</v>
      </c>
    </row>
    <row r="725" s="2" customFormat="1" ht="16.5" customHeight="1">
      <c r="A725" s="39"/>
      <c r="B725" s="40"/>
      <c r="C725" s="289" t="s">
        <v>996</v>
      </c>
      <c r="D725" s="289" t="s">
        <v>396</v>
      </c>
      <c r="E725" s="290" t="s">
        <v>997</v>
      </c>
      <c r="F725" s="291" t="s">
        <v>998</v>
      </c>
      <c r="G725" s="292" t="s">
        <v>242</v>
      </c>
      <c r="H725" s="293">
        <v>0.059999999999999998</v>
      </c>
      <c r="I725" s="294"/>
      <c r="J725" s="293">
        <f>ROUND(I725*H725,2)</f>
        <v>0</v>
      </c>
      <c r="K725" s="295"/>
      <c r="L725" s="296"/>
      <c r="M725" s="297" t="s">
        <v>1</v>
      </c>
      <c r="N725" s="298" t="s">
        <v>40</v>
      </c>
      <c r="O725" s="92"/>
      <c r="P725" s="237">
        <f>O725*H725</f>
        <v>0</v>
      </c>
      <c r="Q725" s="237">
        <v>1</v>
      </c>
      <c r="R725" s="237">
        <f>Q725*H725</f>
        <v>0.059999999999999998</v>
      </c>
      <c r="S725" s="237">
        <v>0</v>
      </c>
      <c r="T725" s="238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39" t="s">
        <v>379</v>
      </c>
      <c r="AT725" s="239" t="s">
        <v>396</v>
      </c>
      <c r="AU725" s="239" t="s">
        <v>84</v>
      </c>
      <c r="AY725" s="18" t="s">
        <v>181</v>
      </c>
      <c r="BE725" s="240">
        <f>IF(N725="základní",J725,0)</f>
        <v>0</v>
      </c>
      <c r="BF725" s="240">
        <f>IF(N725="snížená",J725,0)</f>
        <v>0</v>
      </c>
      <c r="BG725" s="240">
        <f>IF(N725="zákl. přenesená",J725,0)</f>
        <v>0</v>
      </c>
      <c r="BH725" s="240">
        <f>IF(N725="sníž. přenesená",J725,0)</f>
        <v>0</v>
      </c>
      <c r="BI725" s="240">
        <f>IF(N725="nulová",J725,0)</f>
        <v>0</v>
      </c>
      <c r="BJ725" s="18" t="s">
        <v>82</v>
      </c>
      <c r="BK725" s="240">
        <f>ROUND(I725*H725,2)</f>
        <v>0</v>
      </c>
      <c r="BL725" s="18" t="s">
        <v>283</v>
      </c>
      <c r="BM725" s="239" t="s">
        <v>999</v>
      </c>
    </row>
    <row r="726" s="14" customFormat="1">
      <c r="A726" s="14"/>
      <c r="B726" s="252"/>
      <c r="C726" s="253"/>
      <c r="D726" s="243" t="s">
        <v>190</v>
      </c>
      <c r="E726" s="254" t="s">
        <v>1</v>
      </c>
      <c r="F726" s="255" t="s">
        <v>1000</v>
      </c>
      <c r="G726" s="253"/>
      <c r="H726" s="256">
        <v>0.059999999999999998</v>
      </c>
      <c r="I726" s="257"/>
      <c r="J726" s="253"/>
      <c r="K726" s="253"/>
      <c r="L726" s="258"/>
      <c r="M726" s="259"/>
      <c r="N726" s="260"/>
      <c r="O726" s="260"/>
      <c r="P726" s="260"/>
      <c r="Q726" s="260"/>
      <c r="R726" s="260"/>
      <c r="S726" s="260"/>
      <c r="T726" s="261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2" t="s">
        <v>190</v>
      </c>
      <c r="AU726" s="262" t="s">
        <v>84</v>
      </c>
      <c r="AV726" s="14" t="s">
        <v>84</v>
      </c>
      <c r="AW726" s="14" t="s">
        <v>31</v>
      </c>
      <c r="AX726" s="14" t="s">
        <v>82</v>
      </c>
      <c r="AY726" s="262" t="s">
        <v>181</v>
      </c>
    </row>
    <row r="727" s="2" customFormat="1" ht="24.15" customHeight="1">
      <c r="A727" s="39"/>
      <c r="B727" s="40"/>
      <c r="C727" s="228" t="s">
        <v>1001</v>
      </c>
      <c r="D727" s="228" t="s">
        <v>184</v>
      </c>
      <c r="E727" s="229" t="s">
        <v>1002</v>
      </c>
      <c r="F727" s="230" t="s">
        <v>1003</v>
      </c>
      <c r="G727" s="231" t="s">
        <v>197</v>
      </c>
      <c r="H727" s="232">
        <v>180</v>
      </c>
      <c r="I727" s="233"/>
      <c r="J727" s="232">
        <f>ROUND(I727*H727,2)</f>
        <v>0</v>
      </c>
      <c r="K727" s="234"/>
      <c r="L727" s="45"/>
      <c r="M727" s="235" t="s">
        <v>1</v>
      </c>
      <c r="N727" s="236" t="s">
        <v>40</v>
      </c>
      <c r="O727" s="92"/>
      <c r="P727" s="237">
        <f>O727*H727</f>
        <v>0</v>
      </c>
      <c r="Q727" s="237">
        <v>0.00088000000000000003</v>
      </c>
      <c r="R727" s="237">
        <f>Q727*H727</f>
        <v>0.15840000000000001</v>
      </c>
      <c r="S727" s="237">
        <v>0</v>
      </c>
      <c r="T727" s="238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39" t="s">
        <v>283</v>
      </c>
      <c r="AT727" s="239" t="s">
        <v>184</v>
      </c>
      <c r="AU727" s="239" t="s">
        <v>84</v>
      </c>
      <c r="AY727" s="18" t="s">
        <v>181</v>
      </c>
      <c r="BE727" s="240">
        <f>IF(N727="základní",J727,0)</f>
        <v>0</v>
      </c>
      <c r="BF727" s="240">
        <f>IF(N727="snížená",J727,0)</f>
        <v>0</v>
      </c>
      <c r="BG727" s="240">
        <f>IF(N727="zákl. přenesená",J727,0)</f>
        <v>0</v>
      </c>
      <c r="BH727" s="240">
        <f>IF(N727="sníž. přenesená",J727,0)</f>
        <v>0</v>
      </c>
      <c r="BI727" s="240">
        <f>IF(N727="nulová",J727,0)</f>
        <v>0</v>
      </c>
      <c r="BJ727" s="18" t="s">
        <v>82</v>
      </c>
      <c r="BK727" s="240">
        <f>ROUND(I727*H727,2)</f>
        <v>0</v>
      </c>
      <c r="BL727" s="18" t="s">
        <v>283</v>
      </c>
      <c r="BM727" s="239" t="s">
        <v>1004</v>
      </c>
    </row>
    <row r="728" s="13" customFormat="1">
      <c r="A728" s="13"/>
      <c r="B728" s="241"/>
      <c r="C728" s="242"/>
      <c r="D728" s="243" t="s">
        <v>190</v>
      </c>
      <c r="E728" s="244" t="s">
        <v>1</v>
      </c>
      <c r="F728" s="245" t="s">
        <v>1005</v>
      </c>
      <c r="G728" s="242"/>
      <c r="H728" s="244" t="s">
        <v>1</v>
      </c>
      <c r="I728" s="246"/>
      <c r="J728" s="242"/>
      <c r="K728" s="242"/>
      <c r="L728" s="247"/>
      <c r="M728" s="248"/>
      <c r="N728" s="249"/>
      <c r="O728" s="249"/>
      <c r="P728" s="249"/>
      <c r="Q728" s="249"/>
      <c r="R728" s="249"/>
      <c r="S728" s="249"/>
      <c r="T728" s="250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1" t="s">
        <v>190</v>
      </c>
      <c r="AU728" s="251" t="s">
        <v>84</v>
      </c>
      <c r="AV728" s="13" t="s">
        <v>82</v>
      </c>
      <c r="AW728" s="13" t="s">
        <v>31</v>
      </c>
      <c r="AX728" s="13" t="s">
        <v>75</v>
      </c>
      <c r="AY728" s="251" t="s">
        <v>181</v>
      </c>
    </row>
    <row r="729" s="13" customFormat="1">
      <c r="A729" s="13"/>
      <c r="B729" s="241"/>
      <c r="C729" s="242"/>
      <c r="D729" s="243" t="s">
        <v>190</v>
      </c>
      <c r="E729" s="244" t="s">
        <v>1</v>
      </c>
      <c r="F729" s="245" t="s">
        <v>392</v>
      </c>
      <c r="G729" s="242"/>
      <c r="H729" s="244" t="s">
        <v>1</v>
      </c>
      <c r="I729" s="246"/>
      <c r="J729" s="242"/>
      <c r="K729" s="242"/>
      <c r="L729" s="247"/>
      <c r="M729" s="248"/>
      <c r="N729" s="249"/>
      <c r="O729" s="249"/>
      <c r="P729" s="249"/>
      <c r="Q729" s="249"/>
      <c r="R729" s="249"/>
      <c r="S729" s="249"/>
      <c r="T729" s="250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1" t="s">
        <v>190</v>
      </c>
      <c r="AU729" s="251" t="s">
        <v>84</v>
      </c>
      <c r="AV729" s="13" t="s">
        <v>82</v>
      </c>
      <c r="AW729" s="13" t="s">
        <v>31</v>
      </c>
      <c r="AX729" s="13" t="s">
        <v>75</v>
      </c>
      <c r="AY729" s="251" t="s">
        <v>181</v>
      </c>
    </row>
    <row r="730" s="14" customFormat="1">
      <c r="A730" s="14"/>
      <c r="B730" s="252"/>
      <c r="C730" s="253"/>
      <c r="D730" s="243" t="s">
        <v>190</v>
      </c>
      <c r="E730" s="254" t="s">
        <v>1</v>
      </c>
      <c r="F730" s="255" t="s">
        <v>394</v>
      </c>
      <c r="G730" s="253"/>
      <c r="H730" s="256">
        <v>116</v>
      </c>
      <c r="I730" s="257"/>
      <c r="J730" s="253"/>
      <c r="K730" s="253"/>
      <c r="L730" s="258"/>
      <c r="M730" s="259"/>
      <c r="N730" s="260"/>
      <c r="O730" s="260"/>
      <c r="P730" s="260"/>
      <c r="Q730" s="260"/>
      <c r="R730" s="260"/>
      <c r="S730" s="260"/>
      <c r="T730" s="261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62" t="s">
        <v>190</v>
      </c>
      <c r="AU730" s="262" t="s">
        <v>84</v>
      </c>
      <c r="AV730" s="14" t="s">
        <v>84</v>
      </c>
      <c r="AW730" s="14" t="s">
        <v>31</v>
      </c>
      <c r="AX730" s="14" t="s">
        <v>75</v>
      </c>
      <c r="AY730" s="262" t="s">
        <v>181</v>
      </c>
    </row>
    <row r="731" s="13" customFormat="1">
      <c r="A731" s="13"/>
      <c r="B731" s="241"/>
      <c r="C731" s="242"/>
      <c r="D731" s="243" t="s">
        <v>190</v>
      </c>
      <c r="E731" s="244" t="s">
        <v>1</v>
      </c>
      <c r="F731" s="245" t="s">
        <v>991</v>
      </c>
      <c r="G731" s="242"/>
      <c r="H731" s="244" t="s">
        <v>1</v>
      </c>
      <c r="I731" s="246"/>
      <c r="J731" s="242"/>
      <c r="K731" s="242"/>
      <c r="L731" s="247"/>
      <c r="M731" s="248"/>
      <c r="N731" s="249"/>
      <c r="O731" s="249"/>
      <c r="P731" s="249"/>
      <c r="Q731" s="249"/>
      <c r="R731" s="249"/>
      <c r="S731" s="249"/>
      <c r="T731" s="250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1" t="s">
        <v>190</v>
      </c>
      <c r="AU731" s="251" t="s">
        <v>84</v>
      </c>
      <c r="AV731" s="13" t="s">
        <v>82</v>
      </c>
      <c r="AW731" s="13" t="s">
        <v>31</v>
      </c>
      <c r="AX731" s="13" t="s">
        <v>75</v>
      </c>
      <c r="AY731" s="251" t="s">
        <v>181</v>
      </c>
    </row>
    <row r="732" s="14" customFormat="1">
      <c r="A732" s="14"/>
      <c r="B732" s="252"/>
      <c r="C732" s="253"/>
      <c r="D732" s="243" t="s">
        <v>190</v>
      </c>
      <c r="E732" s="254" t="s">
        <v>1</v>
      </c>
      <c r="F732" s="255" t="s">
        <v>224</v>
      </c>
      <c r="G732" s="253"/>
      <c r="H732" s="256">
        <v>6</v>
      </c>
      <c r="I732" s="257"/>
      <c r="J732" s="253"/>
      <c r="K732" s="253"/>
      <c r="L732" s="258"/>
      <c r="M732" s="259"/>
      <c r="N732" s="260"/>
      <c r="O732" s="260"/>
      <c r="P732" s="260"/>
      <c r="Q732" s="260"/>
      <c r="R732" s="260"/>
      <c r="S732" s="260"/>
      <c r="T732" s="261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2" t="s">
        <v>190</v>
      </c>
      <c r="AU732" s="262" t="s">
        <v>84</v>
      </c>
      <c r="AV732" s="14" t="s">
        <v>84</v>
      </c>
      <c r="AW732" s="14" t="s">
        <v>31</v>
      </c>
      <c r="AX732" s="14" t="s">
        <v>75</v>
      </c>
      <c r="AY732" s="262" t="s">
        <v>181</v>
      </c>
    </row>
    <row r="733" s="13" customFormat="1">
      <c r="A733" s="13"/>
      <c r="B733" s="241"/>
      <c r="C733" s="242"/>
      <c r="D733" s="243" t="s">
        <v>190</v>
      </c>
      <c r="E733" s="244" t="s">
        <v>1</v>
      </c>
      <c r="F733" s="245" t="s">
        <v>1006</v>
      </c>
      <c r="G733" s="242"/>
      <c r="H733" s="244" t="s">
        <v>1</v>
      </c>
      <c r="I733" s="246"/>
      <c r="J733" s="242"/>
      <c r="K733" s="242"/>
      <c r="L733" s="247"/>
      <c r="M733" s="248"/>
      <c r="N733" s="249"/>
      <c r="O733" s="249"/>
      <c r="P733" s="249"/>
      <c r="Q733" s="249"/>
      <c r="R733" s="249"/>
      <c r="S733" s="249"/>
      <c r="T733" s="250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1" t="s">
        <v>190</v>
      </c>
      <c r="AU733" s="251" t="s">
        <v>84</v>
      </c>
      <c r="AV733" s="13" t="s">
        <v>82</v>
      </c>
      <c r="AW733" s="13" t="s">
        <v>31</v>
      </c>
      <c r="AX733" s="13" t="s">
        <v>75</v>
      </c>
      <c r="AY733" s="251" t="s">
        <v>181</v>
      </c>
    </row>
    <row r="734" s="14" customFormat="1">
      <c r="A734" s="14"/>
      <c r="B734" s="252"/>
      <c r="C734" s="253"/>
      <c r="D734" s="243" t="s">
        <v>190</v>
      </c>
      <c r="E734" s="254" t="s">
        <v>1</v>
      </c>
      <c r="F734" s="255" t="s">
        <v>993</v>
      </c>
      <c r="G734" s="253"/>
      <c r="H734" s="256">
        <v>48</v>
      </c>
      <c r="I734" s="257"/>
      <c r="J734" s="253"/>
      <c r="K734" s="253"/>
      <c r="L734" s="258"/>
      <c r="M734" s="259"/>
      <c r="N734" s="260"/>
      <c r="O734" s="260"/>
      <c r="P734" s="260"/>
      <c r="Q734" s="260"/>
      <c r="R734" s="260"/>
      <c r="S734" s="260"/>
      <c r="T734" s="261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62" t="s">
        <v>190</v>
      </c>
      <c r="AU734" s="262" t="s">
        <v>84</v>
      </c>
      <c r="AV734" s="14" t="s">
        <v>84</v>
      </c>
      <c r="AW734" s="14" t="s">
        <v>31</v>
      </c>
      <c r="AX734" s="14" t="s">
        <v>75</v>
      </c>
      <c r="AY734" s="262" t="s">
        <v>181</v>
      </c>
    </row>
    <row r="735" s="14" customFormat="1">
      <c r="A735" s="14"/>
      <c r="B735" s="252"/>
      <c r="C735" s="253"/>
      <c r="D735" s="243" t="s">
        <v>190</v>
      </c>
      <c r="E735" s="254" t="s">
        <v>1</v>
      </c>
      <c r="F735" s="255" t="s">
        <v>995</v>
      </c>
      <c r="G735" s="253"/>
      <c r="H735" s="256">
        <v>10</v>
      </c>
      <c r="I735" s="257"/>
      <c r="J735" s="253"/>
      <c r="K735" s="253"/>
      <c r="L735" s="258"/>
      <c r="M735" s="259"/>
      <c r="N735" s="260"/>
      <c r="O735" s="260"/>
      <c r="P735" s="260"/>
      <c r="Q735" s="260"/>
      <c r="R735" s="260"/>
      <c r="S735" s="260"/>
      <c r="T735" s="261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2" t="s">
        <v>190</v>
      </c>
      <c r="AU735" s="262" t="s">
        <v>84</v>
      </c>
      <c r="AV735" s="14" t="s">
        <v>84</v>
      </c>
      <c r="AW735" s="14" t="s">
        <v>31</v>
      </c>
      <c r="AX735" s="14" t="s">
        <v>75</v>
      </c>
      <c r="AY735" s="262" t="s">
        <v>181</v>
      </c>
    </row>
    <row r="736" s="15" customFormat="1">
      <c r="A736" s="15"/>
      <c r="B736" s="267"/>
      <c r="C736" s="268"/>
      <c r="D736" s="243" t="s">
        <v>190</v>
      </c>
      <c r="E736" s="269" t="s">
        <v>1</v>
      </c>
      <c r="F736" s="270" t="s">
        <v>208</v>
      </c>
      <c r="G736" s="268"/>
      <c r="H736" s="271">
        <v>180</v>
      </c>
      <c r="I736" s="272"/>
      <c r="J736" s="268"/>
      <c r="K736" s="268"/>
      <c r="L736" s="273"/>
      <c r="M736" s="274"/>
      <c r="N736" s="275"/>
      <c r="O736" s="275"/>
      <c r="P736" s="275"/>
      <c r="Q736" s="275"/>
      <c r="R736" s="275"/>
      <c r="S736" s="275"/>
      <c r="T736" s="276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77" t="s">
        <v>190</v>
      </c>
      <c r="AU736" s="277" t="s">
        <v>84</v>
      </c>
      <c r="AV736" s="15" t="s">
        <v>188</v>
      </c>
      <c r="AW736" s="15" t="s">
        <v>31</v>
      </c>
      <c r="AX736" s="15" t="s">
        <v>82</v>
      </c>
      <c r="AY736" s="277" t="s">
        <v>181</v>
      </c>
    </row>
    <row r="737" s="2" customFormat="1" ht="44.25" customHeight="1">
      <c r="A737" s="39"/>
      <c r="B737" s="40"/>
      <c r="C737" s="289" t="s">
        <v>1007</v>
      </c>
      <c r="D737" s="289" t="s">
        <v>396</v>
      </c>
      <c r="E737" s="290" t="s">
        <v>1008</v>
      </c>
      <c r="F737" s="291" t="s">
        <v>1009</v>
      </c>
      <c r="G737" s="292" t="s">
        <v>197</v>
      </c>
      <c r="H737" s="293">
        <v>210</v>
      </c>
      <c r="I737" s="294"/>
      <c r="J737" s="293">
        <f>ROUND(I737*H737,2)</f>
        <v>0</v>
      </c>
      <c r="K737" s="295"/>
      <c r="L737" s="296"/>
      <c r="M737" s="297" t="s">
        <v>1</v>
      </c>
      <c r="N737" s="298" t="s">
        <v>40</v>
      </c>
      <c r="O737" s="92"/>
      <c r="P737" s="237">
        <f>O737*H737</f>
        <v>0</v>
      </c>
      <c r="Q737" s="237">
        <v>0.0054000000000000003</v>
      </c>
      <c r="R737" s="237">
        <f>Q737*H737</f>
        <v>1.1340000000000001</v>
      </c>
      <c r="S737" s="237">
        <v>0</v>
      </c>
      <c r="T737" s="238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39" t="s">
        <v>379</v>
      </c>
      <c r="AT737" s="239" t="s">
        <v>396</v>
      </c>
      <c r="AU737" s="239" t="s">
        <v>84</v>
      </c>
      <c r="AY737" s="18" t="s">
        <v>181</v>
      </c>
      <c r="BE737" s="240">
        <f>IF(N737="základní",J737,0)</f>
        <v>0</v>
      </c>
      <c r="BF737" s="240">
        <f>IF(N737="snížená",J737,0)</f>
        <v>0</v>
      </c>
      <c r="BG737" s="240">
        <f>IF(N737="zákl. přenesená",J737,0)</f>
        <v>0</v>
      </c>
      <c r="BH737" s="240">
        <f>IF(N737="sníž. přenesená",J737,0)</f>
        <v>0</v>
      </c>
      <c r="BI737" s="240">
        <f>IF(N737="nulová",J737,0)</f>
        <v>0</v>
      </c>
      <c r="BJ737" s="18" t="s">
        <v>82</v>
      </c>
      <c r="BK737" s="240">
        <f>ROUND(I737*H737,2)</f>
        <v>0</v>
      </c>
      <c r="BL737" s="18" t="s">
        <v>283</v>
      </c>
      <c r="BM737" s="239" t="s">
        <v>1010</v>
      </c>
    </row>
    <row r="738" s="13" customFormat="1">
      <c r="A738" s="13"/>
      <c r="B738" s="241"/>
      <c r="C738" s="242"/>
      <c r="D738" s="243" t="s">
        <v>190</v>
      </c>
      <c r="E738" s="244" t="s">
        <v>1</v>
      </c>
      <c r="F738" s="245" t="s">
        <v>1005</v>
      </c>
      <c r="G738" s="242"/>
      <c r="H738" s="244" t="s">
        <v>1</v>
      </c>
      <c r="I738" s="246"/>
      <c r="J738" s="242"/>
      <c r="K738" s="242"/>
      <c r="L738" s="247"/>
      <c r="M738" s="248"/>
      <c r="N738" s="249"/>
      <c r="O738" s="249"/>
      <c r="P738" s="249"/>
      <c r="Q738" s="249"/>
      <c r="R738" s="249"/>
      <c r="S738" s="249"/>
      <c r="T738" s="250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1" t="s">
        <v>190</v>
      </c>
      <c r="AU738" s="251" t="s">
        <v>84</v>
      </c>
      <c r="AV738" s="13" t="s">
        <v>82</v>
      </c>
      <c r="AW738" s="13" t="s">
        <v>31</v>
      </c>
      <c r="AX738" s="13" t="s">
        <v>75</v>
      </c>
      <c r="AY738" s="251" t="s">
        <v>181</v>
      </c>
    </row>
    <row r="739" s="13" customFormat="1">
      <c r="A739" s="13"/>
      <c r="B739" s="241"/>
      <c r="C739" s="242"/>
      <c r="D739" s="243" t="s">
        <v>190</v>
      </c>
      <c r="E739" s="244" t="s">
        <v>1</v>
      </c>
      <c r="F739" s="245" t="s">
        <v>1011</v>
      </c>
      <c r="G739" s="242"/>
      <c r="H739" s="244" t="s">
        <v>1</v>
      </c>
      <c r="I739" s="246"/>
      <c r="J739" s="242"/>
      <c r="K739" s="242"/>
      <c r="L739" s="247"/>
      <c r="M739" s="248"/>
      <c r="N739" s="249"/>
      <c r="O739" s="249"/>
      <c r="P739" s="249"/>
      <c r="Q739" s="249"/>
      <c r="R739" s="249"/>
      <c r="S739" s="249"/>
      <c r="T739" s="250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1" t="s">
        <v>190</v>
      </c>
      <c r="AU739" s="251" t="s">
        <v>84</v>
      </c>
      <c r="AV739" s="13" t="s">
        <v>82</v>
      </c>
      <c r="AW739" s="13" t="s">
        <v>31</v>
      </c>
      <c r="AX739" s="13" t="s">
        <v>75</v>
      </c>
      <c r="AY739" s="251" t="s">
        <v>181</v>
      </c>
    </row>
    <row r="740" s="14" customFormat="1">
      <c r="A740" s="14"/>
      <c r="B740" s="252"/>
      <c r="C740" s="253"/>
      <c r="D740" s="243" t="s">
        <v>190</v>
      </c>
      <c r="E740" s="254" t="s">
        <v>1</v>
      </c>
      <c r="F740" s="255" t="s">
        <v>1012</v>
      </c>
      <c r="G740" s="253"/>
      <c r="H740" s="256">
        <v>210</v>
      </c>
      <c r="I740" s="257"/>
      <c r="J740" s="253"/>
      <c r="K740" s="253"/>
      <c r="L740" s="258"/>
      <c r="M740" s="259"/>
      <c r="N740" s="260"/>
      <c r="O740" s="260"/>
      <c r="P740" s="260"/>
      <c r="Q740" s="260"/>
      <c r="R740" s="260"/>
      <c r="S740" s="260"/>
      <c r="T740" s="261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2" t="s">
        <v>190</v>
      </c>
      <c r="AU740" s="262" t="s">
        <v>84</v>
      </c>
      <c r="AV740" s="14" t="s">
        <v>84</v>
      </c>
      <c r="AW740" s="14" t="s">
        <v>31</v>
      </c>
      <c r="AX740" s="14" t="s">
        <v>82</v>
      </c>
      <c r="AY740" s="262" t="s">
        <v>181</v>
      </c>
    </row>
    <row r="741" s="2" customFormat="1" ht="37.8" customHeight="1">
      <c r="A741" s="39"/>
      <c r="B741" s="40"/>
      <c r="C741" s="228" t="s">
        <v>1013</v>
      </c>
      <c r="D741" s="228" t="s">
        <v>184</v>
      </c>
      <c r="E741" s="229" t="s">
        <v>1014</v>
      </c>
      <c r="F741" s="230" t="s">
        <v>1015</v>
      </c>
      <c r="G741" s="231" t="s">
        <v>320</v>
      </c>
      <c r="H741" s="232">
        <v>31.5</v>
      </c>
      <c r="I741" s="233"/>
      <c r="J741" s="232">
        <f>ROUND(I741*H741,2)</f>
        <v>0</v>
      </c>
      <c r="K741" s="234"/>
      <c r="L741" s="45"/>
      <c r="M741" s="235" t="s">
        <v>1</v>
      </c>
      <c r="N741" s="236" t="s">
        <v>40</v>
      </c>
      <c r="O741" s="92"/>
      <c r="P741" s="237">
        <f>O741*H741</f>
        <v>0</v>
      </c>
      <c r="Q741" s="237">
        <v>0.00054000000000000001</v>
      </c>
      <c r="R741" s="237">
        <f>Q741*H741</f>
        <v>0.017010000000000001</v>
      </c>
      <c r="S741" s="237">
        <v>0</v>
      </c>
      <c r="T741" s="238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39" t="s">
        <v>283</v>
      </c>
      <c r="AT741" s="239" t="s">
        <v>184</v>
      </c>
      <c r="AU741" s="239" t="s">
        <v>84</v>
      </c>
      <c r="AY741" s="18" t="s">
        <v>181</v>
      </c>
      <c r="BE741" s="240">
        <f>IF(N741="základní",J741,0)</f>
        <v>0</v>
      </c>
      <c r="BF741" s="240">
        <f>IF(N741="snížená",J741,0)</f>
        <v>0</v>
      </c>
      <c r="BG741" s="240">
        <f>IF(N741="zákl. přenesená",J741,0)</f>
        <v>0</v>
      </c>
      <c r="BH741" s="240">
        <f>IF(N741="sníž. přenesená",J741,0)</f>
        <v>0</v>
      </c>
      <c r="BI741" s="240">
        <f>IF(N741="nulová",J741,0)</f>
        <v>0</v>
      </c>
      <c r="BJ741" s="18" t="s">
        <v>82</v>
      </c>
      <c r="BK741" s="240">
        <f>ROUND(I741*H741,2)</f>
        <v>0</v>
      </c>
      <c r="BL741" s="18" t="s">
        <v>283</v>
      </c>
      <c r="BM741" s="239" t="s">
        <v>1016</v>
      </c>
    </row>
    <row r="742" s="13" customFormat="1">
      <c r="A742" s="13"/>
      <c r="B742" s="241"/>
      <c r="C742" s="242"/>
      <c r="D742" s="243" t="s">
        <v>190</v>
      </c>
      <c r="E742" s="244" t="s">
        <v>1</v>
      </c>
      <c r="F742" s="245" t="s">
        <v>1017</v>
      </c>
      <c r="G742" s="242"/>
      <c r="H742" s="244" t="s">
        <v>1</v>
      </c>
      <c r="I742" s="246"/>
      <c r="J742" s="242"/>
      <c r="K742" s="242"/>
      <c r="L742" s="247"/>
      <c r="M742" s="248"/>
      <c r="N742" s="249"/>
      <c r="O742" s="249"/>
      <c r="P742" s="249"/>
      <c r="Q742" s="249"/>
      <c r="R742" s="249"/>
      <c r="S742" s="249"/>
      <c r="T742" s="250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1" t="s">
        <v>190</v>
      </c>
      <c r="AU742" s="251" t="s">
        <v>84</v>
      </c>
      <c r="AV742" s="13" t="s">
        <v>82</v>
      </c>
      <c r="AW742" s="13" t="s">
        <v>31</v>
      </c>
      <c r="AX742" s="13" t="s">
        <v>75</v>
      </c>
      <c r="AY742" s="251" t="s">
        <v>181</v>
      </c>
    </row>
    <row r="743" s="13" customFormat="1">
      <c r="A743" s="13"/>
      <c r="B743" s="241"/>
      <c r="C743" s="242"/>
      <c r="D743" s="243" t="s">
        <v>190</v>
      </c>
      <c r="E743" s="244" t="s">
        <v>1</v>
      </c>
      <c r="F743" s="245" t="s">
        <v>1018</v>
      </c>
      <c r="G743" s="242"/>
      <c r="H743" s="244" t="s">
        <v>1</v>
      </c>
      <c r="I743" s="246"/>
      <c r="J743" s="242"/>
      <c r="K743" s="242"/>
      <c r="L743" s="247"/>
      <c r="M743" s="248"/>
      <c r="N743" s="249"/>
      <c r="O743" s="249"/>
      <c r="P743" s="249"/>
      <c r="Q743" s="249"/>
      <c r="R743" s="249"/>
      <c r="S743" s="249"/>
      <c r="T743" s="250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1" t="s">
        <v>190</v>
      </c>
      <c r="AU743" s="251" t="s">
        <v>84</v>
      </c>
      <c r="AV743" s="13" t="s">
        <v>82</v>
      </c>
      <c r="AW743" s="13" t="s">
        <v>31</v>
      </c>
      <c r="AX743" s="13" t="s">
        <v>75</v>
      </c>
      <c r="AY743" s="251" t="s">
        <v>181</v>
      </c>
    </row>
    <row r="744" s="14" customFormat="1">
      <c r="A744" s="14"/>
      <c r="B744" s="252"/>
      <c r="C744" s="253"/>
      <c r="D744" s="243" t="s">
        <v>190</v>
      </c>
      <c r="E744" s="254" t="s">
        <v>1</v>
      </c>
      <c r="F744" s="255" t="s">
        <v>1019</v>
      </c>
      <c r="G744" s="253"/>
      <c r="H744" s="256">
        <v>21.5</v>
      </c>
      <c r="I744" s="257"/>
      <c r="J744" s="253"/>
      <c r="K744" s="253"/>
      <c r="L744" s="258"/>
      <c r="M744" s="259"/>
      <c r="N744" s="260"/>
      <c r="O744" s="260"/>
      <c r="P744" s="260"/>
      <c r="Q744" s="260"/>
      <c r="R744" s="260"/>
      <c r="S744" s="260"/>
      <c r="T744" s="261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2" t="s">
        <v>190</v>
      </c>
      <c r="AU744" s="262" t="s">
        <v>84</v>
      </c>
      <c r="AV744" s="14" t="s">
        <v>84</v>
      </c>
      <c r="AW744" s="14" t="s">
        <v>31</v>
      </c>
      <c r="AX744" s="14" t="s">
        <v>75</v>
      </c>
      <c r="AY744" s="262" t="s">
        <v>181</v>
      </c>
    </row>
    <row r="745" s="13" customFormat="1">
      <c r="A745" s="13"/>
      <c r="B745" s="241"/>
      <c r="C745" s="242"/>
      <c r="D745" s="243" t="s">
        <v>190</v>
      </c>
      <c r="E745" s="244" t="s">
        <v>1</v>
      </c>
      <c r="F745" s="245" t="s">
        <v>1020</v>
      </c>
      <c r="G745" s="242"/>
      <c r="H745" s="244" t="s">
        <v>1</v>
      </c>
      <c r="I745" s="246"/>
      <c r="J745" s="242"/>
      <c r="K745" s="242"/>
      <c r="L745" s="247"/>
      <c r="M745" s="248"/>
      <c r="N745" s="249"/>
      <c r="O745" s="249"/>
      <c r="P745" s="249"/>
      <c r="Q745" s="249"/>
      <c r="R745" s="249"/>
      <c r="S745" s="249"/>
      <c r="T745" s="250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1" t="s">
        <v>190</v>
      </c>
      <c r="AU745" s="251" t="s">
        <v>84</v>
      </c>
      <c r="AV745" s="13" t="s">
        <v>82</v>
      </c>
      <c r="AW745" s="13" t="s">
        <v>31</v>
      </c>
      <c r="AX745" s="13" t="s">
        <v>75</v>
      </c>
      <c r="AY745" s="251" t="s">
        <v>181</v>
      </c>
    </row>
    <row r="746" s="14" customFormat="1">
      <c r="A746" s="14"/>
      <c r="B746" s="252"/>
      <c r="C746" s="253"/>
      <c r="D746" s="243" t="s">
        <v>190</v>
      </c>
      <c r="E746" s="254" t="s">
        <v>1</v>
      </c>
      <c r="F746" s="255" t="s">
        <v>251</v>
      </c>
      <c r="G746" s="253"/>
      <c r="H746" s="256">
        <v>10</v>
      </c>
      <c r="I746" s="257"/>
      <c r="J746" s="253"/>
      <c r="K746" s="253"/>
      <c r="L746" s="258"/>
      <c r="M746" s="259"/>
      <c r="N746" s="260"/>
      <c r="O746" s="260"/>
      <c r="P746" s="260"/>
      <c r="Q746" s="260"/>
      <c r="R746" s="260"/>
      <c r="S746" s="260"/>
      <c r="T746" s="261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2" t="s">
        <v>190</v>
      </c>
      <c r="AU746" s="262" t="s">
        <v>84</v>
      </c>
      <c r="AV746" s="14" t="s">
        <v>84</v>
      </c>
      <c r="AW746" s="14" t="s">
        <v>31</v>
      </c>
      <c r="AX746" s="14" t="s">
        <v>75</v>
      </c>
      <c r="AY746" s="262" t="s">
        <v>181</v>
      </c>
    </row>
    <row r="747" s="15" customFormat="1">
      <c r="A747" s="15"/>
      <c r="B747" s="267"/>
      <c r="C747" s="268"/>
      <c r="D747" s="243" t="s">
        <v>190</v>
      </c>
      <c r="E747" s="269" t="s">
        <v>1</v>
      </c>
      <c r="F747" s="270" t="s">
        <v>208</v>
      </c>
      <c r="G747" s="268"/>
      <c r="H747" s="271">
        <v>31.5</v>
      </c>
      <c r="I747" s="272"/>
      <c r="J747" s="268"/>
      <c r="K747" s="268"/>
      <c r="L747" s="273"/>
      <c r="M747" s="274"/>
      <c r="N747" s="275"/>
      <c r="O747" s="275"/>
      <c r="P747" s="275"/>
      <c r="Q747" s="275"/>
      <c r="R747" s="275"/>
      <c r="S747" s="275"/>
      <c r="T747" s="276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77" t="s">
        <v>190</v>
      </c>
      <c r="AU747" s="277" t="s">
        <v>84</v>
      </c>
      <c r="AV747" s="15" t="s">
        <v>188</v>
      </c>
      <c r="AW747" s="15" t="s">
        <v>31</v>
      </c>
      <c r="AX747" s="15" t="s">
        <v>82</v>
      </c>
      <c r="AY747" s="277" t="s">
        <v>181</v>
      </c>
    </row>
    <row r="748" s="2" customFormat="1" ht="24.15" customHeight="1">
      <c r="A748" s="39"/>
      <c r="B748" s="40"/>
      <c r="C748" s="228" t="s">
        <v>690</v>
      </c>
      <c r="D748" s="228" t="s">
        <v>184</v>
      </c>
      <c r="E748" s="229" t="s">
        <v>1021</v>
      </c>
      <c r="F748" s="230" t="s">
        <v>1022</v>
      </c>
      <c r="G748" s="231" t="s">
        <v>197</v>
      </c>
      <c r="H748" s="232">
        <v>121</v>
      </c>
      <c r="I748" s="233"/>
      <c r="J748" s="232">
        <f>ROUND(I748*H748,2)</f>
        <v>0</v>
      </c>
      <c r="K748" s="234"/>
      <c r="L748" s="45"/>
      <c r="M748" s="235" t="s">
        <v>1</v>
      </c>
      <c r="N748" s="236" t="s">
        <v>40</v>
      </c>
      <c r="O748" s="92"/>
      <c r="P748" s="237">
        <f>O748*H748</f>
        <v>0</v>
      </c>
      <c r="Q748" s="237">
        <v>5.0000000000000002E-05</v>
      </c>
      <c r="R748" s="237">
        <f>Q748*H748</f>
        <v>0.0060500000000000007</v>
      </c>
      <c r="S748" s="237">
        <v>0</v>
      </c>
      <c r="T748" s="238">
        <f>S748*H748</f>
        <v>0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239" t="s">
        <v>283</v>
      </c>
      <c r="AT748" s="239" t="s">
        <v>184</v>
      </c>
      <c r="AU748" s="239" t="s">
        <v>84</v>
      </c>
      <c r="AY748" s="18" t="s">
        <v>181</v>
      </c>
      <c r="BE748" s="240">
        <f>IF(N748="základní",J748,0)</f>
        <v>0</v>
      </c>
      <c r="BF748" s="240">
        <f>IF(N748="snížená",J748,0)</f>
        <v>0</v>
      </c>
      <c r="BG748" s="240">
        <f>IF(N748="zákl. přenesená",J748,0)</f>
        <v>0</v>
      </c>
      <c r="BH748" s="240">
        <f>IF(N748="sníž. přenesená",J748,0)</f>
        <v>0</v>
      </c>
      <c r="BI748" s="240">
        <f>IF(N748="nulová",J748,0)</f>
        <v>0</v>
      </c>
      <c r="BJ748" s="18" t="s">
        <v>82</v>
      </c>
      <c r="BK748" s="240">
        <f>ROUND(I748*H748,2)</f>
        <v>0</v>
      </c>
      <c r="BL748" s="18" t="s">
        <v>283</v>
      </c>
      <c r="BM748" s="239" t="s">
        <v>1023</v>
      </c>
    </row>
    <row r="749" s="2" customFormat="1">
      <c r="A749" s="39"/>
      <c r="B749" s="40"/>
      <c r="C749" s="41"/>
      <c r="D749" s="243" t="s">
        <v>199</v>
      </c>
      <c r="E749" s="41"/>
      <c r="F749" s="263" t="s">
        <v>1024</v>
      </c>
      <c r="G749" s="41"/>
      <c r="H749" s="41"/>
      <c r="I749" s="264"/>
      <c r="J749" s="41"/>
      <c r="K749" s="41"/>
      <c r="L749" s="45"/>
      <c r="M749" s="265"/>
      <c r="N749" s="266"/>
      <c r="O749" s="92"/>
      <c r="P749" s="92"/>
      <c r="Q749" s="92"/>
      <c r="R749" s="92"/>
      <c r="S749" s="92"/>
      <c r="T749" s="93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T749" s="18" t="s">
        <v>199</v>
      </c>
      <c r="AU749" s="18" t="s">
        <v>84</v>
      </c>
    </row>
    <row r="750" s="13" customFormat="1">
      <c r="A750" s="13"/>
      <c r="B750" s="241"/>
      <c r="C750" s="242"/>
      <c r="D750" s="243" t="s">
        <v>190</v>
      </c>
      <c r="E750" s="244" t="s">
        <v>1</v>
      </c>
      <c r="F750" s="245" t="s">
        <v>946</v>
      </c>
      <c r="G750" s="242"/>
      <c r="H750" s="244" t="s">
        <v>1</v>
      </c>
      <c r="I750" s="246"/>
      <c r="J750" s="242"/>
      <c r="K750" s="242"/>
      <c r="L750" s="247"/>
      <c r="M750" s="248"/>
      <c r="N750" s="249"/>
      <c r="O750" s="249"/>
      <c r="P750" s="249"/>
      <c r="Q750" s="249"/>
      <c r="R750" s="249"/>
      <c r="S750" s="249"/>
      <c r="T750" s="250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1" t="s">
        <v>190</v>
      </c>
      <c r="AU750" s="251" t="s">
        <v>84</v>
      </c>
      <c r="AV750" s="13" t="s">
        <v>82</v>
      </c>
      <c r="AW750" s="13" t="s">
        <v>31</v>
      </c>
      <c r="AX750" s="13" t="s">
        <v>75</v>
      </c>
      <c r="AY750" s="251" t="s">
        <v>181</v>
      </c>
    </row>
    <row r="751" s="14" customFormat="1">
      <c r="A751" s="14"/>
      <c r="B751" s="252"/>
      <c r="C751" s="253"/>
      <c r="D751" s="243" t="s">
        <v>190</v>
      </c>
      <c r="E751" s="254" t="s">
        <v>1</v>
      </c>
      <c r="F751" s="255" t="s">
        <v>947</v>
      </c>
      <c r="G751" s="253"/>
      <c r="H751" s="256">
        <v>121</v>
      </c>
      <c r="I751" s="257"/>
      <c r="J751" s="253"/>
      <c r="K751" s="253"/>
      <c r="L751" s="258"/>
      <c r="M751" s="259"/>
      <c r="N751" s="260"/>
      <c r="O751" s="260"/>
      <c r="P751" s="260"/>
      <c r="Q751" s="260"/>
      <c r="R751" s="260"/>
      <c r="S751" s="260"/>
      <c r="T751" s="261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2" t="s">
        <v>190</v>
      </c>
      <c r="AU751" s="262" t="s">
        <v>84</v>
      </c>
      <c r="AV751" s="14" t="s">
        <v>84</v>
      </c>
      <c r="AW751" s="14" t="s">
        <v>31</v>
      </c>
      <c r="AX751" s="14" t="s">
        <v>82</v>
      </c>
      <c r="AY751" s="262" t="s">
        <v>181</v>
      </c>
    </row>
    <row r="752" s="2" customFormat="1" ht="21.75" customHeight="1">
      <c r="A752" s="39"/>
      <c r="B752" s="40"/>
      <c r="C752" s="289" t="s">
        <v>1025</v>
      </c>
      <c r="D752" s="289" t="s">
        <v>396</v>
      </c>
      <c r="E752" s="290" t="s">
        <v>1026</v>
      </c>
      <c r="F752" s="291" t="s">
        <v>1027</v>
      </c>
      <c r="G752" s="292" t="s">
        <v>197</v>
      </c>
      <c r="H752" s="293">
        <v>148</v>
      </c>
      <c r="I752" s="294"/>
      <c r="J752" s="293">
        <f>ROUND(I752*H752,2)</f>
        <v>0</v>
      </c>
      <c r="K752" s="295"/>
      <c r="L752" s="296"/>
      <c r="M752" s="297" t="s">
        <v>1</v>
      </c>
      <c r="N752" s="298" t="s">
        <v>40</v>
      </c>
      <c r="O752" s="92"/>
      <c r="P752" s="237">
        <f>O752*H752</f>
        <v>0</v>
      </c>
      <c r="Q752" s="237">
        <v>0.0020999999999999999</v>
      </c>
      <c r="R752" s="237">
        <f>Q752*H752</f>
        <v>0.31079999999999997</v>
      </c>
      <c r="S752" s="237">
        <v>0</v>
      </c>
      <c r="T752" s="238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39" t="s">
        <v>379</v>
      </c>
      <c r="AT752" s="239" t="s">
        <v>396</v>
      </c>
      <c r="AU752" s="239" t="s">
        <v>84</v>
      </c>
      <c r="AY752" s="18" t="s">
        <v>181</v>
      </c>
      <c r="BE752" s="240">
        <f>IF(N752="základní",J752,0)</f>
        <v>0</v>
      </c>
      <c r="BF752" s="240">
        <f>IF(N752="snížená",J752,0)</f>
        <v>0</v>
      </c>
      <c r="BG752" s="240">
        <f>IF(N752="zákl. přenesená",J752,0)</f>
        <v>0</v>
      </c>
      <c r="BH752" s="240">
        <f>IF(N752="sníž. přenesená",J752,0)</f>
        <v>0</v>
      </c>
      <c r="BI752" s="240">
        <f>IF(N752="nulová",J752,0)</f>
        <v>0</v>
      </c>
      <c r="BJ752" s="18" t="s">
        <v>82</v>
      </c>
      <c r="BK752" s="240">
        <f>ROUND(I752*H752,2)</f>
        <v>0</v>
      </c>
      <c r="BL752" s="18" t="s">
        <v>283</v>
      </c>
      <c r="BM752" s="239" t="s">
        <v>1028</v>
      </c>
    </row>
    <row r="753" s="13" customFormat="1">
      <c r="A753" s="13"/>
      <c r="B753" s="241"/>
      <c r="C753" s="242"/>
      <c r="D753" s="243" t="s">
        <v>190</v>
      </c>
      <c r="E753" s="244" t="s">
        <v>1</v>
      </c>
      <c r="F753" s="245" t="s">
        <v>479</v>
      </c>
      <c r="G753" s="242"/>
      <c r="H753" s="244" t="s">
        <v>1</v>
      </c>
      <c r="I753" s="246"/>
      <c r="J753" s="242"/>
      <c r="K753" s="242"/>
      <c r="L753" s="247"/>
      <c r="M753" s="248"/>
      <c r="N753" s="249"/>
      <c r="O753" s="249"/>
      <c r="P753" s="249"/>
      <c r="Q753" s="249"/>
      <c r="R753" s="249"/>
      <c r="S753" s="249"/>
      <c r="T753" s="250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1" t="s">
        <v>190</v>
      </c>
      <c r="AU753" s="251" t="s">
        <v>84</v>
      </c>
      <c r="AV753" s="13" t="s">
        <v>82</v>
      </c>
      <c r="AW753" s="13" t="s">
        <v>31</v>
      </c>
      <c r="AX753" s="13" t="s">
        <v>75</v>
      </c>
      <c r="AY753" s="251" t="s">
        <v>181</v>
      </c>
    </row>
    <row r="754" s="14" customFormat="1">
      <c r="A754" s="14"/>
      <c r="B754" s="252"/>
      <c r="C754" s="253"/>
      <c r="D754" s="243" t="s">
        <v>190</v>
      </c>
      <c r="E754" s="254" t="s">
        <v>1</v>
      </c>
      <c r="F754" s="255" t="s">
        <v>1029</v>
      </c>
      <c r="G754" s="253"/>
      <c r="H754" s="256">
        <v>148</v>
      </c>
      <c r="I754" s="257"/>
      <c r="J754" s="253"/>
      <c r="K754" s="253"/>
      <c r="L754" s="258"/>
      <c r="M754" s="259"/>
      <c r="N754" s="260"/>
      <c r="O754" s="260"/>
      <c r="P754" s="260"/>
      <c r="Q754" s="260"/>
      <c r="R754" s="260"/>
      <c r="S754" s="260"/>
      <c r="T754" s="261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2" t="s">
        <v>190</v>
      </c>
      <c r="AU754" s="262" t="s">
        <v>84</v>
      </c>
      <c r="AV754" s="14" t="s">
        <v>84</v>
      </c>
      <c r="AW754" s="14" t="s">
        <v>31</v>
      </c>
      <c r="AX754" s="14" t="s">
        <v>82</v>
      </c>
      <c r="AY754" s="262" t="s">
        <v>181</v>
      </c>
    </row>
    <row r="755" s="2" customFormat="1" ht="37.8" customHeight="1">
      <c r="A755" s="39"/>
      <c r="B755" s="40"/>
      <c r="C755" s="228" t="s">
        <v>1030</v>
      </c>
      <c r="D755" s="228" t="s">
        <v>184</v>
      </c>
      <c r="E755" s="229" t="s">
        <v>1031</v>
      </c>
      <c r="F755" s="230" t="s">
        <v>1032</v>
      </c>
      <c r="G755" s="231" t="s">
        <v>197</v>
      </c>
      <c r="H755" s="232">
        <v>179</v>
      </c>
      <c r="I755" s="233"/>
      <c r="J755" s="232">
        <f>ROUND(I755*H755,2)</f>
        <v>0</v>
      </c>
      <c r="K755" s="234"/>
      <c r="L755" s="45"/>
      <c r="M755" s="235" t="s">
        <v>1</v>
      </c>
      <c r="N755" s="236" t="s">
        <v>40</v>
      </c>
      <c r="O755" s="92"/>
      <c r="P755" s="237">
        <f>O755*H755</f>
        <v>0</v>
      </c>
      <c r="Q755" s="237">
        <v>0</v>
      </c>
      <c r="R755" s="237">
        <f>Q755*H755</f>
        <v>0</v>
      </c>
      <c r="S755" s="237">
        <v>0</v>
      </c>
      <c r="T755" s="238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39" t="s">
        <v>283</v>
      </c>
      <c r="AT755" s="239" t="s">
        <v>184</v>
      </c>
      <c r="AU755" s="239" t="s">
        <v>84</v>
      </c>
      <c r="AY755" s="18" t="s">
        <v>181</v>
      </c>
      <c r="BE755" s="240">
        <f>IF(N755="základní",J755,0)</f>
        <v>0</v>
      </c>
      <c r="BF755" s="240">
        <f>IF(N755="snížená",J755,0)</f>
        <v>0</v>
      </c>
      <c r="BG755" s="240">
        <f>IF(N755="zákl. přenesená",J755,0)</f>
        <v>0</v>
      </c>
      <c r="BH755" s="240">
        <f>IF(N755="sníž. přenesená",J755,0)</f>
        <v>0</v>
      </c>
      <c r="BI755" s="240">
        <f>IF(N755="nulová",J755,0)</f>
        <v>0</v>
      </c>
      <c r="BJ755" s="18" t="s">
        <v>82</v>
      </c>
      <c r="BK755" s="240">
        <f>ROUND(I755*H755,2)</f>
        <v>0</v>
      </c>
      <c r="BL755" s="18" t="s">
        <v>283</v>
      </c>
      <c r="BM755" s="239" t="s">
        <v>1033</v>
      </c>
    </row>
    <row r="756" s="13" customFormat="1">
      <c r="A756" s="13"/>
      <c r="B756" s="241"/>
      <c r="C756" s="242"/>
      <c r="D756" s="243" t="s">
        <v>190</v>
      </c>
      <c r="E756" s="244" t="s">
        <v>1</v>
      </c>
      <c r="F756" s="245" t="s">
        <v>392</v>
      </c>
      <c r="G756" s="242"/>
      <c r="H756" s="244" t="s">
        <v>1</v>
      </c>
      <c r="I756" s="246"/>
      <c r="J756" s="242"/>
      <c r="K756" s="242"/>
      <c r="L756" s="247"/>
      <c r="M756" s="248"/>
      <c r="N756" s="249"/>
      <c r="O756" s="249"/>
      <c r="P756" s="249"/>
      <c r="Q756" s="249"/>
      <c r="R756" s="249"/>
      <c r="S756" s="249"/>
      <c r="T756" s="250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1" t="s">
        <v>190</v>
      </c>
      <c r="AU756" s="251" t="s">
        <v>84</v>
      </c>
      <c r="AV756" s="13" t="s">
        <v>82</v>
      </c>
      <c r="AW756" s="13" t="s">
        <v>31</v>
      </c>
      <c r="AX756" s="13" t="s">
        <v>75</v>
      </c>
      <c r="AY756" s="251" t="s">
        <v>181</v>
      </c>
    </row>
    <row r="757" s="14" customFormat="1">
      <c r="A757" s="14"/>
      <c r="B757" s="252"/>
      <c r="C757" s="253"/>
      <c r="D757" s="243" t="s">
        <v>190</v>
      </c>
      <c r="E757" s="254" t="s">
        <v>1</v>
      </c>
      <c r="F757" s="255" t="s">
        <v>394</v>
      </c>
      <c r="G757" s="253"/>
      <c r="H757" s="256">
        <v>116</v>
      </c>
      <c r="I757" s="257"/>
      <c r="J757" s="253"/>
      <c r="K757" s="253"/>
      <c r="L757" s="258"/>
      <c r="M757" s="259"/>
      <c r="N757" s="260"/>
      <c r="O757" s="260"/>
      <c r="P757" s="260"/>
      <c r="Q757" s="260"/>
      <c r="R757" s="260"/>
      <c r="S757" s="260"/>
      <c r="T757" s="261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2" t="s">
        <v>190</v>
      </c>
      <c r="AU757" s="262" t="s">
        <v>84</v>
      </c>
      <c r="AV757" s="14" t="s">
        <v>84</v>
      </c>
      <c r="AW757" s="14" t="s">
        <v>31</v>
      </c>
      <c r="AX757" s="14" t="s">
        <v>75</v>
      </c>
      <c r="AY757" s="262" t="s">
        <v>181</v>
      </c>
    </row>
    <row r="758" s="13" customFormat="1">
      <c r="A758" s="13"/>
      <c r="B758" s="241"/>
      <c r="C758" s="242"/>
      <c r="D758" s="243" t="s">
        <v>190</v>
      </c>
      <c r="E758" s="244" t="s">
        <v>1</v>
      </c>
      <c r="F758" s="245" t="s">
        <v>991</v>
      </c>
      <c r="G758" s="242"/>
      <c r="H758" s="244" t="s">
        <v>1</v>
      </c>
      <c r="I758" s="246"/>
      <c r="J758" s="242"/>
      <c r="K758" s="242"/>
      <c r="L758" s="247"/>
      <c r="M758" s="248"/>
      <c r="N758" s="249"/>
      <c r="O758" s="249"/>
      <c r="P758" s="249"/>
      <c r="Q758" s="249"/>
      <c r="R758" s="249"/>
      <c r="S758" s="249"/>
      <c r="T758" s="250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1" t="s">
        <v>190</v>
      </c>
      <c r="AU758" s="251" t="s">
        <v>84</v>
      </c>
      <c r="AV758" s="13" t="s">
        <v>82</v>
      </c>
      <c r="AW758" s="13" t="s">
        <v>31</v>
      </c>
      <c r="AX758" s="13" t="s">
        <v>75</v>
      </c>
      <c r="AY758" s="251" t="s">
        <v>181</v>
      </c>
    </row>
    <row r="759" s="14" customFormat="1">
      <c r="A759" s="14"/>
      <c r="B759" s="252"/>
      <c r="C759" s="253"/>
      <c r="D759" s="243" t="s">
        <v>190</v>
      </c>
      <c r="E759" s="254" t="s">
        <v>1</v>
      </c>
      <c r="F759" s="255" t="s">
        <v>224</v>
      </c>
      <c r="G759" s="253"/>
      <c r="H759" s="256">
        <v>6</v>
      </c>
      <c r="I759" s="257"/>
      <c r="J759" s="253"/>
      <c r="K759" s="253"/>
      <c r="L759" s="258"/>
      <c r="M759" s="259"/>
      <c r="N759" s="260"/>
      <c r="O759" s="260"/>
      <c r="P759" s="260"/>
      <c r="Q759" s="260"/>
      <c r="R759" s="260"/>
      <c r="S759" s="260"/>
      <c r="T759" s="261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2" t="s">
        <v>190</v>
      </c>
      <c r="AU759" s="262" t="s">
        <v>84</v>
      </c>
      <c r="AV759" s="14" t="s">
        <v>84</v>
      </c>
      <c r="AW759" s="14" t="s">
        <v>31</v>
      </c>
      <c r="AX759" s="14" t="s">
        <v>75</v>
      </c>
      <c r="AY759" s="262" t="s">
        <v>181</v>
      </c>
    </row>
    <row r="760" s="13" customFormat="1">
      <c r="A760" s="13"/>
      <c r="B760" s="241"/>
      <c r="C760" s="242"/>
      <c r="D760" s="243" t="s">
        <v>190</v>
      </c>
      <c r="E760" s="244" t="s">
        <v>1</v>
      </c>
      <c r="F760" s="245" t="s">
        <v>1006</v>
      </c>
      <c r="G760" s="242"/>
      <c r="H760" s="244" t="s">
        <v>1</v>
      </c>
      <c r="I760" s="246"/>
      <c r="J760" s="242"/>
      <c r="K760" s="242"/>
      <c r="L760" s="247"/>
      <c r="M760" s="248"/>
      <c r="N760" s="249"/>
      <c r="O760" s="249"/>
      <c r="P760" s="249"/>
      <c r="Q760" s="249"/>
      <c r="R760" s="249"/>
      <c r="S760" s="249"/>
      <c r="T760" s="250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1" t="s">
        <v>190</v>
      </c>
      <c r="AU760" s="251" t="s">
        <v>84</v>
      </c>
      <c r="AV760" s="13" t="s">
        <v>82</v>
      </c>
      <c r="AW760" s="13" t="s">
        <v>31</v>
      </c>
      <c r="AX760" s="13" t="s">
        <v>75</v>
      </c>
      <c r="AY760" s="251" t="s">
        <v>181</v>
      </c>
    </row>
    <row r="761" s="14" customFormat="1">
      <c r="A761" s="14"/>
      <c r="B761" s="252"/>
      <c r="C761" s="253"/>
      <c r="D761" s="243" t="s">
        <v>190</v>
      </c>
      <c r="E761" s="254" t="s">
        <v>1</v>
      </c>
      <c r="F761" s="255" t="s">
        <v>1034</v>
      </c>
      <c r="G761" s="253"/>
      <c r="H761" s="256">
        <v>42</v>
      </c>
      <c r="I761" s="257"/>
      <c r="J761" s="253"/>
      <c r="K761" s="253"/>
      <c r="L761" s="258"/>
      <c r="M761" s="259"/>
      <c r="N761" s="260"/>
      <c r="O761" s="260"/>
      <c r="P761" s="260"/>
      <c r="Q761" s="260"/>
      <c r="R761" s="260"/>
      <c r="S761" s="260"/>
      <c r="T761" s="261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62" t="s">
        <v>190</v>
      </c>
      <c r="AU761" s="262" t="s">
        <v>84</v>
      </c>
      <c r="AV761" s="14" t="s">
        <v>84</v>
      </c>
      <c r="AW761" s="14" t="s">
        <v>31</v>
      </c>
      <c r="AX761" s="14" t="s">
        <v>75</v>
      </c>
      <c r="AY761" s="262" t="s">
        <v>181</v>
      </c>
    </row>
    <row r="762" s="14" customFormat="1">
      <c r="A762" s="14"/>
      <c r="B762" s="252"/>
      <c r="C762" s="253"/>
      <c r="D762" s="243" t="s">
        <v>190</v>
      </c>
      <c r="E762" s="254" t="s">
        <v>1</v>
      </c>
      <c r="F762" s="255" t="s">
        <v>995</v>
      </c>
      <c r="G762" s="253"/>
      <c r="H762" s="256">
        <v>10</v>
      </c>
      <c r="I762" s="257"/>
      <c r="J762" s="253"/>
      <c r="K762" s="253"/>
      <c r="L762" s="258"/>
      <c r="M762" s="259"/>
      <c r="N762" s="260"/>
      <c r="O762" s="260"/>
      <c r="P762" s="260"/>
      <c r="Q762" s="260"/>
      <c r="R762" s="260"/>
      <c r="S762" s="260"/>
      <c r="T762" s="261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2" t="s">
        <v>190</v>
      </c>
      <c r="AU762" s="262" t="s">
        <v>84</v>
      </c>
      <c r="AV762" s="14" t="s">
        <v>84</v>
      </c>
      <c r="AW762" s="14" t="s">
        <v>31</v>
      </c>
      <c r="AX762" s="14" t="s">
        <v>75</v>
      </c>
      <c r="AY762" s="262" t="s">
        <v>181</v>
      </c>
    </row>
    <row r="763" s="14" customFormat="1">
      <c r="A763" s="14"/>
      <c r="B763" s="252"/>
      <c r="C763" s="253"/>
      <c r="D763" s="243" t="s">
        <v>190</v>
      </c>
      <c r="E763" s="254" t="s">
        <v>1</v>
      </c>
      <c r="F763" s="255" t="s">
        <v>213</v>
      </c>
      <c r="G763" s="253"/>
      <c r="H763" s="256">
        <v>5</v>
      </c>
      <c r="I763" s="257"/>
      <c r="J763" s="253"/>
      <c r="K763" s="253"/>
      <c r="L763" s="258"/>
      <c r="M763" s="259"/>
      <c r="N763" s="260"/>
      <c r="O763" s="260"/>
      <c r="P763" s="260"/>
      <c r="Q763" s="260"/>
      <c r="R763" s="260"/>
      <c r="S763" s="260"/>
      <c r="T763" s="261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2" t="s">
        <v>190</v>
      </c>
      <c r="AU763" s="262" t="s">
        <v>84</v>
      </c>
      <c r="AV763" s="14" t="s">
        <v>84</v>
      </c>
      <c r="AW763" s="14" t="s">
        <v>31</v>
      </c>
      <c r="AX763" s="14" t="s">
        <v>75</v>
      </c>
      <c r="AY763" s="262" t="s">
        <v>181</v>
      </c>
    </row>
    <row r="764" s="15" customFormat="1">
      <c r="A764" s="15"/>
      <c r="B764" s="267"/>
      <c r="C764" s="268"/>
      <c r="D764" s="243" t="s">
        <v>190</v>
      </c>
      <c r="E764" s="269" t="s">
        <v>1</v>
      </c>
      <c r="F764" s="270" t="s">
        <v>208</v>
      </c>
      <c r="G764" s="268"/>
      <c r="H764" s="271">
        <v>179</v>
      </c>
      <c r="I764" s="272"/>
      <c r="J764" s="268"/>
      <c r="K764" s="268"/>
      <c r="L764" s="273"/>
      <c r="M764" s="274"/>
      <c r="N764" s="275"/>
      <c r="O764" s="275"/>
      <c r="P764" s="275"/>
      <c r="Q764" s="275"/>
      <c r="R764" s="275"/>
      <c r="S764" s="275"/>
      <c r="T764" s="276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77" t="s">
        <v>190</v>
      </c>
      <c r="AU764" s="277" t="s">
        <v>84</v>
      </c>
      <c r="AV764" s="15" t="s">
        <v>188</v>
      </c>
      <c r="AW764" s="15" t="s">
        <v>31</v>
      </c>
      <c r="AX764" s="15" t="s">
        <v>82</v>
      </c>
      <c r="AY764" s="277" t="s">
        <v>181</v>
      </c>
    </row>
    <row r="765" s="2" customFormat="1" ht="24.15" customHeight="1">
      <c r="A765" s="39"/>
      <c r="B765" s="40"/>
      <c r="C765" s="289" t="s">
        <v>1035</v>
      </c>
      <c r="D765" s="289" t="s">
        <v>396</v>
      </c>
      <c r="E765" s="290" t="s">
        <v>1036</v>
      </c>
      <c r="F765" s="291" t="s">
        <v>1037</v>
      </c>
      <c r="G765" s="292" t="s">
        <v>197</v>
      </c>
      <c r="H765" s="293">
        <v>206</v>
      </c>
      <c r="I765" s="294"/>
      <c r="J765" s="293">
        <f>ROUND(I765*H765,2)</f>
        <v>0</v>
      </c>
      <c r="K765" s="295"/>
      <c r="L765" s="296"/>
      <c r="M765" s="297" t="s">
        <v>1</v>
      </c>
      <c r="N765" s="298" t="s">
        <v>40</v>
      </c>
      <c r="O765" s="92"/>
      <c r="P765" s="237">
        <f>O765*H765</f>
        <v>0</v>
      </c>
      <c r="Q765" s="237">
        <v>0.0019</v>
      </c>
      <c r="R765" s="237">
        <f>Q765*H765</f>
        <v>0.39140000000000003</v>
      </c>
      <c r="S765" s="237">
        <v>0</v>
      </c>
      <c r="T765" s="238">
        <f>S765*H765</f>
        <v>0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239" t="s">
        <v>379</v>
      </c>
      <c r="AT765" s="239" t="s">
        <v>396</v>
      </c>
      <c r="AU765" s="239" t="s">
        <v>84</v>
      </c>
      <c r="AY765" s="18" t="s">
        <v>181</v>
      </c>
      <c r="BE765" s="240">
        <f>IF(N765="základní",J765,0)</f>
        <v>0</v>
      </c>
      <c r="BF765" s="240">
        <f>IF(N765="snížená",J765,0)</f>
        <v>0</v>
      </c>
      <c r="BG765" s="240">
        <f>IF(N765="zákl. přenesená",J765,0)</f>
        <v>0</v>
      </c>
      <c r="BH765" s="240">
        <f>IF(N765="sníž. přenesená",J765,0)</f>
        <v>0</v>
      </c>
      <c r="BI765" s="240">
        <f>IF(N765="nulová",J765,0)</f>
        <v>0</v>
      </c>
      <c r="BJ765" s="18" t="s">
        <v>82</v>
      </c>
      <c r="BK765" s="240">
        <f>ROUND(I765*H765,2)</f>
        <v>0</v>
      </c>
      <c r="BL765" s="18" t="s">
        <v>283</v>
      </c>
      <c r="BM765" s="239" t="s">
        <v>1038</v>
      </c>
    </row>
    <row r="766" s="2" customFormat="1">
      <c r="A766" s="39"/>
      <c r="B766" s="40"/>
      <c r="C766" s="41"/>
      <c r="D766" s="243" t="s">
        <v>199</v>
      </c>
      <c r="E766" s="41"/>
      <c r="F766" s="263" t="s">
        <v>1039</v>
      </c>
      <c r="G766" s="41"/>
      <c r="H766" s="41"/>
      <c r="I766" s="264"/>
      <c r="J766" s="41"/>
      <c r="K766" s="41"/>
      <c r="L766" s="45"/>
      <c r="M766" s="265"/>
      <c r="N766" s="266"/>
      <c r="O766" s="92"/>
      <c r="P766" s="92"/>
      <c r="Q766" s="92"/>
      <c r="R766" s="92"/>
      <c r="S766" s="92"/>
      <c r="T766" s="93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T766" s="18" t="s">
        <v>199</v>
      </c>
      <c r="AU766" s="18" t="s">
        <v>84</v>
      </c>
    </row>
    <row r="767" s="13" customFormat="1">
      <c r="A767" s="13"/>
      <c r="B767" s="241"/>
      <c r="C767" s="242"/>
      <c r="D767" s="243" t="s">
        <v>190</v>
      </c>
      <c r="E767" s="244" t="s">
        <v>1</v>
      </c>
      <c r="F767" s="245" t="s">
        <v>1040</v>
      </c>
      <c r="G767" s="242"/>
      <c r="H767" s="244" t="s">
        <v>1</v>
      </c>
      <c r="I767" s="246"/>
      <c r="J767" s="242"/>
      <c r="K767" s="242"/>
      <c r="L767" s="247"/>
      <c r="M767" s="248"/>
      <c r="N767" s="249"/>
      <c r="O767" s="249"/>
      <c r="P767" s="249"/>
      <c r="Q767" s="249"/>
      <c r="R767" s="249"/>
      <c r="S767" s="249"/>
      <c r="T767" s="250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1" t="s">
        <v>190</v>
      </c>
      <c r="AU767" s="251" t="s">
        <v>84</v>
      </c>
      <c r="AV767" s="13" t="s">
        <v>82</v>
      </c>
      <c r="AW767" s="13" t="s">
        <v>31</v>
      </c>
      <c r="AX767" s="13" t="s">
        <v>75</v>
      </c>
      <c r="AY767" s="251" t="s">
        <v>181</v>
      </c>
    </row>
    <row r="768" s="14" customFormat="1">
      <c r="A768" s="14"/>
      <c r="B768" s="252"/>
      <c r="C768" s="253"/>
      <c r="D768" s="243" t="s">
        <v>190</v>
      </c>
      <c r="E768" s="254" t="s">
        <v>1</v>
      </c>
      <c r="F768" s="255" t="s">
        <v>1041</v>
      </c>
      <c r="G768" s="253"/>
      <c r="H768" s="256">
        <v>206</v>
      </c>
      <c r="I768" s="257"/>
      <c r="J768" s="253"/>
      <c r="K768" s="253"/>
      <c r="L768" s="258"/>
      <c r="M768" s="259"/>
      <c r="N768" s="260"/>
      <c r="O768" s="260"/>
      <c r="P768" s="260"/>
      <c r="Q768" s="260"/>
      <c r="R768" s="260"/>
      <c r="S768" s="260"/>
      <c r="T768" s="261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62" t="s">
        <v>190</v>
      </c>
      <c r="AU768" s="262" t="s">
        <v>84</v>
      </c>
      <c r="AV768" s="14" t="s">
        <v>84</v>
      </c>
      <c r="AW768" s="14" t="s">
        <v>31</v>
      </c>
      <c r="AX768" s="14" t="s">
        <v>82</v>
      </c>
      <c r="AY768" s="262" t="s">
        <v>181</v>
      </c>
    </row>
    <row r="769" s="2" customFormat="1" ht="24.15" customHeight="1">
      <c r="A769" s="39"/>
      <c r="B769" s="40"/>
      <c r="C769" s="228" t="s">
        <v>1042</v>
      </c>
      <c r="D769" s="228" t="s">
        <v>184</v>
      </c>
      <c r="E769" s="229" t="s">
        <v>1043</v>
      </c>
      <c r="F769" s="230" t="s">
        <v>1044</v>
      </c>
      <c r="G769" s="231" t="s">
        <v>260</v>
      </c>
      <c r="H769" s="232">
        <v>1074</v>
      </c>
      <c r="I769" s="233"/>
      <c r="J769" s="232">
        <f>ROUND(I769*H769,2)</f>
        <v>0</v>
      </c>
      <c r="K769" s="234"/>
      <c r="L769" s="45"/>
      <c r="M769" s="235" t="s">
        <v>1</v>
      </c>
      <c r="N769" s="236" t="s">
        <v>40</v>
      </c>
      <c r="O769" s="92"/>
      <c r="P769" s="237">
        <f>O769*H769</f>
        <v>0</v>
      </c>
      <c r="Q769" s="237">
        <v>0</v>
      </c>
      <c r="R769" s="237">
        <f>Q769*H769</f>
        <v>0</v>
      </c>
      <c r="S769" s="237">
        <v>0</v>
      </c>
      <c r="T769" s="238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39" t="s">
        <v>283</v>
      </c>
      <c r="AT769" s="239" t="s">
        <v>184</v>
      </c>
      <c r="AU769" s="239" t="s">
        <v>84</v>
      </c>
      <c r="AY769" s="18" t="s">
        <v>181</v>
      </c>
      <c r="BE769" s="240">
        <f>IF(N769="základní",J769,0)</f>
        <v>0</v>
      </c>
      <c r="BF769" s="240">
        <f>IF(N769="snížená",J769,0)</f>
        <v>0</v>
      </c>
      <c r="BG769" s="240">
        <f>IF(N769="zákl. přenesená",J769,0)</f>
        <v>0</v>
      </c>
      <c r="BH769" s="240">
        <f>IF(N769="sníž. přenesená",J769,0)</f>
        <v>0</v>
      </c>
      <c r="BI769" s="240">
        <f>IF(N769="nulová",J769,0)</f>
        <v>0</v>
      </c>
      <c r="BJ769" s="18" t="s">
        <v>82</v>
      </c>
      <c r="BK769" s="240">
        <f>ROUND(I769*H769,2)</f>
        <v>0</v>
      </c>
      <c r="BL769" s="18" t="s">
        <v>283</v>
      </c>
      <c r="BM769" s="239" t="s">
        <v>1045</v>
      </c>
    </row>
    <row r="770" s="13" customFormat="1">
      <c r="A770" s="13"/>
      <c r="B770" s="241"/>
      <c r="C770" s="242"/>
      <c r="D770" s="243" t="s">
        <v>190</v>
      </c>
      <c r="E770" s="244" t="s">
        <v>1</v>
      </c>
      <c r="F770" s="245" t="s">
        <v>1040</v>
      </c>
      <c r="G770" s="242"/>
      <c r="H770" s="244" t="s">
        <v>1</v>
      </c>
      <c r="I770" s="246"/>
      <c r="J770" s="242"/>
      <c r="K770" s="242"/>
      <c r="L770" s="247"/>
      <c r="M770" s="248"/>
      <c r="N770" s="249"/>
      <c r="O770" s="249"/>
      <c r="P770" s="249"/>
      <c r="Q770" s="249"/>
      <c r="R770" s="249"/>
      <c r="S770" s="249"/>
      <c r="T770" s="250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1" t="s">
        <v>190</v>
      </c>
      <c r="AU770" s="251" t="s">
        <v>84</v>
      </c>
      <c r="AV770" s="13" t="s">
        <v>82</v>
      </c>
      <c r="AW770" s="13" t="s">
        <v>31</v>
      </c>
      <c r="AX770" s="13" t="s">
        <v>75</v>
      </c>
      <c r="AY770" s="251" t="s">
        <v>181</v>
      </c>
    </row>
    <row r="771" s="13" customFormat="1">
      <c r="A771" s="13"/>
      <c r="B771" s="241"/>
      <c r="C771" s="242"/>
      <c r="D771" s="243" t="s">
        <v>190</v>
      </c>
      <c r="E771" s="244" t="s">
        <v>1</v>
      </c>
      <c r="F771" s="245" t="s">
        <v>1046</v>
      </c>
      <c r="G771" s="242"/>
      <c r="H771" s="244" t="s">
        <v>1</v>
      </c>
      <c r="I771" s="246"/>
      <c r="J771" s="242"/>
      <c r="K771" s="242"/>
      <c r="L771" s="247"/>
      <c r="M771" s="248"/>
      <c r="N771" s="249"/>
      <c r="O771" s="249"/>
      <c r="P771" s="249"/>
      <c r="Q771" s="249"/>
      <c r="R771" s="249"/>
      <c r="S771" s="249"/>
      <c r="T771" s="250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1" t="s">
        <v>190</v>
      </c>
      <c r="AU771" s="251" t="s">
        <v>84</v>
      </c>
      <c r="AV771" s="13" t="s">
        <v>82</v>
      </c>
      <c r="AW771" s="13" t="s">
        <v>31</v>
      </c>
      <c r="AX771" s="13" t="s">
        <v>75</v>
      </c>
      <c r="AY771" s="251" t="s">
        <v>181</v>
      </c>
    </row>
    <row r="772" s="14" customFormat="1">
      <c r="A772" s="14"/>
      <c r="B772" s="252"/>
      <c r="C772" s="253"/>
      <c r="D772" s="243" t="s">
        <v>190</v>
      </c>
      <c r="E772" s="254" t="s">
        <v>1</v>
      </c>
      <c r="F772" s="255" t="s">
        <v>1047</v>
      </c>
      <c r="G772" s="253"/>
      <c r="H772" s="256">
        <v>1074</v>
      </c>
      <c r="I772" s="257"/>
      <c r="J772" s="253"/>
      <c r="K772" s="253"/>
      <c r="L772" s="258"/>
      <c r="M772" s="259"/>
      <c r="N772" s="260"/>
      <c r="O772" s="260"/>
      <c r="P772" s="260"/>
      <c r="Q772" s="260"/>
      <c r="R772" s="260"/>
      <c r="S772" s="260"/>
      <c r="T772" s="261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2" t="s">
        <v>190</v>
      </c>
      <c r="AU772" s="262" t="s">
        <v>84</v>
      </c>
      <c r="AV772" s="14" t="s">
        <v>84</v>
      </c>
      <c r="AW772" s="14" t="s">
        <v>31</v>
      </c>
      <c r="AX772" s="14" t="s">
        <v>82</v>
      </c>
      <c r="AY772" s="262" t="s">
        <v>181</v>
      </c>
    </row>
    <row r="773" s="2" customFormat="1" ht="16.5" customHeight="1">
      <c r="A773" s="39"/>
      <c r="B773" s="40"/>
      <c r="C773" s="289" t="s">
        <v>1048</v>
      </c>
      <c r="D773" s="289" t="s">
        <v>396</v>
      </c>
      <c r="E773" s="290" t="s">
        <v>1049</v>
      </c>
      <c r="F773" s="291" t="s">
        <v>1050</v>
      </c>
      <c r="G773" s="292" t="s">
        <v>260</v>
      </c>
      <c r="H773" s="293">
        <v>1074</v>
      </c>
      <c r="I773" s="294"/>
      <c r="J773" s="293">
        <f>ROUND(I773*H773,2)</f>
        <v>0</v>
      </c>
      <c r="K773" s="295"/>
      <c r="L773" s="296"/>
      <c r="M773" s="297" t="s">
        <v>1</v>
      </c>
      <c r="N773" s="298" t="s">
        <v>40</v>
      </c>
      <c r="O773" s="92"/>
      <c r="P773" s="237">
        <f>O773*H773</f>
        <v>0</v>
      </c>
      <c r="Q773" s="237">
        <v>0</v>
      </c>
      <c r="R773" s="237">
        <f>Q773*H773</f>
        <v>0</v>
      </c>
      <c r="S773" s="237">
        <v>0</v>
      </c>
      <c r="T773" s="238">
        <f>S773*H773</f>
        <v>0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39" t="s">
        <v>379</v>
      </c>
      <c r="AT773" s="239" t="s">
        <v>396</v>
      </c>
      <c r="AU773" s="239" t="s">
        <v>84</v>
      </c>
      <c r="AY773" s="18" t="s">
        <v>181</v>
      </c>
      <c r="BE773" s="240">
        <f>IF(N773="základní",J773,0)</f>
        <v>0</v>
      </c>
      <c r="BF773" s="240">
        <f>IF(N773="snížená",J773,0)</f>
        <v>0</v>
      </c>
      <c r="BG773" s="240">
        <f>IF(N773="zákl. přenesená",J773,0)</f>
        <v>0</v>
      </c>
      <c r="BH773" s="240">
        <f>IF(N773="sníž. přenesená",J773,0)</f>
        <v>0</v>
      </c>
      <c r="BI773" s="240">
        <f>IF(N773="nulová",J773,0)</f>
        <v>0</v>
      </c>
      <c r="BJ773" s="18" t="s">
        <v>82</v>
      </c>
      <c r="BK773" s="240">
        <f>ROUND(I773*H773,2)</f>
        <v>0</v>
      </c>
      <c r="BL773" s="18" t="s">
        <v>283</v>
      </c>
      <c r="BM773" s="239" t="s">
        <v>1051</v>
      </c>
    </row>
    <row r="774" s="2" customFormat="1" ht="24.15" customHeight="1">
      <c r="A774" s="39"/>
      <c r="B774" s="40"/>
      <c r="C774" s="289" t="s">
        <v>1052</v>
      </c>
      <c r="D774" s="289" t="s">
        <v>396</v>
      </c>
      <c r="E774" s="290" t="s">
        <v>1053</v>
      </c>
      <c r="F774" s="291" t="s">
        <v>1054</v>
      </c>
      <c r="G774" s="292" t="s">
        <v>260</v>
      </c>
      <c r="H774" s="293">
        <v>6</v>
      </c>
      <c r="I774" s="294"/>
      <c r="J774" s="293">
        <f>ROUND(I774*H774,2)</f>
        <v>0</v>
      </c>
      <c r="K774" s="295"/>
      <c r="L774" s="296"/>
      <c r="M774" s="297" t="s">
        <v>1</v>
      </c>
      <c r="N774" s="298" t="s">
        <v>40</v>
      </c>
      <c r="O774" s="92"/>
      <c r="P774" s="237">
        <f>O774*H774</f>
        <v>0</v>
      </c>
      <c r="Q774" s="237">
        <v>0.00029999999999999997</v>
      </c>
      <c r="R774" s="237">
        <f>Q774*H774</f>
        <v>0.0018</v>
      </c>
      <c r="S774" s="237">
        <v>0</v>
      </c>
      <c r="T774" s="238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39" t="s">
        <v>379</v>
      </c>
      <c r="AT774" s="239" t="s">
        <v>396</v>
      </c>
      <c r="AU774" s="239" t="s">
        <v>84</v>
      </c>
      <c r="AY774" s="18" t="s">
        <v>181</v>
      </c>
      <c r="BE774" s="240">
        <f>IF(N774="základní",J774,0)</f>
        <v>0</v>
      </c>
      <c r="BF774" s="240">
        <f>IF(N774="snížená",J774,0)</f>
        <v>0</v>
      </c>
      <c r="BG774" s="240">
        <f>IF(N774="zákl. přenesená",J774,0)</f>
        <v>0</v>
      </c>
      <c r="BH774" s="240">
        <f>IF(N774="sníž. přenesená",J774,0)</f>
        <v>0</v>
      </c>
      <c r="BI774" s="240">
        <f>IF(N774="nulová",J774,0)</f>
        <v>0</v>
      </c>
      <c r="BJ774" s="18" t="s">
        <v>82</v>
      </c>
      <c r="BK774" s="240">
        <f>ROUND(I774*H774,2)</f>
        <v>0</v>
      </c>
      <c r="BL774" s="18" t="s">
        <v>283</v>
      </c>
      <c r="BM774" s="239" t="s">
        <v>1055</v>
      </c>
    </row>
    <row r="775" s="2" customFormat="1" ht="37.8" customHeight="1">
      <c r="A775" s="39"/>
      <c r="B775" s="40"/>
      <c r="C775" s="228" t="s">
        <v>1056</v>
      </c>
      <c r="D775" s="228" t="s">
        <v>184</v>
      </c>
      <c r="E775" s="229" t="s">
        <v>1057</v>
      </c>
      <c r="F775" s="230" t="s">
        <v>1058</v>
      </c>
      <c r="G775" s="231" t="s">
        <v>430</v>
      </c>
      <c r="H775" s="232">
        <v>1</v>
      </c>
      <c r="I775" s="233"/>
      <c r="J775" s="232">
        <f>ROUND(I775*H775,2)</f>
        <v>0</v>
      </c>
      <c r="K775" s="234"/>
      <c r="L775" s="45"/>
      <c r="M775" s="235" t="s">
        <v>1</v>
      </c>
      <c r="N775" s="236" t="s">
        <v>40</v>
      </c>
      <c r="O775" s="92"/>
      <c r="P775" s="237">
        <f>O775*H775</f>
        <v>0</v>
      </c>
      <c r="Q775" s="237">
        <v>0</v>
      </c>
      <c r="R775" s="237">
        <f>Q775*H775</f>
        <v>0</v>
      </c>
      <c r="S775" s="237">
        <v>0</v>
      </c>
      <c r="T775" s="238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39" t="s">
        <v>283</v>
      </c>
      <c r="AT775" s="239" t="s">
        <v>184</v>
      </c>
      <c r="AU775" s="239" t="s">
        <v>84</v>
      </c>
      <c r="AY775" s="18" t="s">
        <v>181</v>
      </c>
      <c r="BE775" s="240">
        <f>IF(N775="základní",J775,0)</f>
        <v>0</v>
      </c>
      <c r="BF775" s="240">
        <f>IF(N775="snížená",J775,0)</f>
        <v>0</v>
      </c>
      <c r="BG775" s="240">
        <f>IF(N775="zákl. přenesená",J775,0)</f>
        <v>0</v>
      </c>
      <c r="BH775" s="240">
        <f>IF(N775="sníž. přenesená",J775,0)</f>
        <v>0</v>
      </c>
      <c r="BI775" s="240">
        <f>IF(N775="nulová",J775,0)</f>
        <v>0</v>
      </c>
      <c r="BJ775" s="18" t="s">
        <v>82</v>
      </c>
      <c r="BK775" s="240">
        <f>ROUND(I775*H775,2)</f>
        <v>0</v>
      </c>
      <c r="BL775" s="18" t="s">
        <v>283</v>
      </c>
      <c r="BM775" s="239" t="s">
        <v>1059</v>
      </c>
    </row>
    <row r="776" s="2" customFormat="1">
      <c r="A776" s="39"/>
      <c r="B776" s="40"/>
      <c r="C776" s="41"/>
      <c r="D776" s="243" t="s">
        <v>199</v>
      </c>
      <c r="E776" s="41"/>
      <c r="F776" s="263" t="s">
        <v>1060</v>
      </c>
      <c r="G776" s="41"/>
      <c r="H776" s="41"/>
      <c r="I776" s="264"/>
      <c r="J776" s="41"/>
      <c r="K776" s="41"/>
      <c r="L776" s="45"/>
      <c r="M776" s="265"/>
      <c r="N776" s="266"/>
      <c r="O776" s="92"/>
      <c r="P776" s="92"/>
      <c r="Q776" s="92"/>
      <c r="R776" s="92"/>
      <c r="S776" s="92"/>
      <c r="T776" s="93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T776" s="18" t="s">
        <v>199</v>
      </c>
      <c r="AU776" s="18" t="s">
        <v>84</v>
      </c>
    </row>
    <row r="777" s="13" customFormat="1">
      <c r="A777" s="13"/>
      <c r="B777" s="241"/>
      <c r="C777" s="242"/>
      <c r="D777" s="243" t="s">
        <v>190</v>
      </c>
      <c r="E777" s="244" t="s">
        <v>1</v>
      </c>
      <c r="F777" s="245" t="s">
        <v>1061</v>
      </c>
      <c r="G777" s="242"/>
      <c r="H777" s="244" t="s">
        <v>1</v>
      </c>
      <c r="I777" s="246"/>
      <c r="J777" s="242"/>
      <c r="K777" s="242"/>
      <c r="L777" s="247"/>
      <c r="M777" s="248"/>
      <c r="N777" s="249"/>
      <c r="O777" s="249"/>
      <c r="P777" s="249"/>
      <c r="Q777" s="249"/>
      <c r="R777" s="249"/>
      <c r="S777" s="249"/>
      <c r="T777" s="250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1" t="s">
        <v>190</v>
      </c>
      <c r="AU777" s="251" t="s">
        <v>84</v>
      </c>
      <c r="AV777" s="13" t="s">
        <v>82</v>
      </c>
      <c r="AW777" s="13" t="s">
        <v>31</v>
      </c>
      <c r="AX777" s="13" t="s">
        <v>75</v>
      </c>
      <c r="AY777" s="251" t="s">
        <v>181</v>
      </c>
    </row>
    <row r="778" s="13" customFormat="1">
      <c r="A778" s="13"/>
      <c r="B778" s="241"/>
      <c r="C778" s="242"/>
      <c r="D778" s="243" t="s">
        <v>190</v>
      </c>
      <c r="E778" s="244" t="s">
        <v>1</v>
      </c>
      <c r="F778" s="245" t="s">
        <v>1062</v>
      </c>
      <c r="G778" s="242"/>
      <c r="H778" s="244" t="s">
        <v>1</v>
      </c>
      <c r="I778" s="246"/>
      <c r="J778" s="242"/>
      <c r="K778" s="242"/>
      <c r="L778" s="247"/>
      <c r="M778" s="248"/>
      <c r="N778" s="249"/>
      <c r="O778" s="249"/>
      <c r="P778" s="249"/>
      <c r="Q778" s="249"/>
      <c r="R778" s="249"/>
      <c r="S778" s="249"/>
      <c r="T778" s="250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1" t="s">
        <v>190</v>
      </c>
      <c r="AU778" s="251" t="s">
        <v>84</v>
      </c>
      <c r="AV778" s="13" t="s">
        <v>82</v>
      </c>
      <c r="AW778" s="13" t="s">
        <v>31</v>
      </c>
      <c r="AX778" s="13" t="s">
        <v>75</v>
      </c>
      <c r="AY778" s="251" t="s">
        <v>181</v>
      </c>
    </row>
    <row r="779" s="14" customFormat="1">
      <c r="A779" s="14"/>
      <c r="B779" s="252"/>
      <c r="C779" s="253"/>
      <c r="D779" s="243" t="s">
        <v>190</v>
      </c>
      <c r="E779" s="254" t="s">
        <v>1</v>
      </c>
      <c r="F779" s="255" t="s">
        <v>82</v>
      </c>
      <c r="G779" s="253"/>
      <c r="H779" s="256">
        <v>1</v>
      </c>
      <c r="I779" s="257"/>
      <c r="J779" s="253"/>
      <c r="K779" s="253"/>
      <c r="L779" s="258"/>
      <c r="M779" s="259"/>
      <c r="N779" s="260"/>
      <c r="O779" s="260"/>
      <c r="P779" s="260"/>
      <c r="Q779" s="260"/>
      <c r="R779" s="260"/>
      <c r="S779" s="260"/>
      <c r="T779" s="261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62" t="s">
        <v>190</v>
      </c>
      <c r="AU779" s="262" t="s">
        <v>84</v>
      </c>
      <c r="AV779" s="14" t="s">
        <v>84</v>
      </c>
      <c r="AW779" s="14" t="s">
        <v>31</v>
      </c>
      <c r="AX779" s="14" t="s">
        <v>82</v>
      </c>
      <c r="AY779" s="262" t="s">
        <v>181</v>
      </c>
    </row>
    <row r="780" s="2" customFormat="1" ht="24.15" customHeight="1">
      <c r="A780" s="39"/>
      <c r="B780" s="40"/>
      <c r="C780" s="228" t="s">
        <v>1063</v>
      </c>
      <c r="D780" s="228" t="s">
        <v>184</v>
      </c>
      <c r="E780" s="229" t="s">
        <v>1064</v>
      </c>
      <c r="F780" s="230" t="s">
        <v>1065</v>
      </c>
      <c r="G780" s="231" t="s">
        <v>197</v>
      </c>
      <c r="H780" s="232">
        <v>174</v>
      </c>
      <c r="I780" s="233"/>
      <c r="J780" s="232">
        <f>ROUND(I780*H780,2)</f>
        <v>0</v>
      </c>
      <c r="K780" s="234"/>
      <c r="L780" s="45"/>
      <c r="M780" s="235" t="s">
        <v>1</v>
      </c>
      <c r="N780" s="236" t="s">
        <v>40</v>
      </c>
      <c r="O780" s="92"/>
      <c r="P780" s="237">
        <f>O780*H780</f>
        <v>0</v>
      </c>
      <c r="Q780" s="237">
        <v>0.00012999999999999999</v>
      </c>
      <c r="R780" s="237">
        <f>Q780*H780</f>
        <v>0.022619999999999998</v>
      </c>
      <c r="S780" s="237">
        <v>0</v>
      </c>
      <c r="T780" s="238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39" t="s">
        <v>283</v>
      </c>
      <c r="AT780" s="239" t="s">
        <v>184</v>
      </c>
      <c r="AU780" s="239" t="s">
        <v>84</v>
      </c>
      <c r="AY780" s="18" t="s">
        <v>181</v>
      </c>
      <c r="BE780" s="240">
        <f>IF(N780="základní",J780,0)</f>
        <v>0</v>
      </c>
      <c r="BF780" s="240">
        <f>IF(N780="snížená",J780,0)</f>
        <v>0</v>
      </c>
      <c r="BG780" s="240">
        <f>IF(N780="zákl. přenesená",J780,0)</f>
        <v>0</v>
      </c>
      <c r="BH780" s="240">
        <f>IF(N780="sníž. přenesená",J780,0)</f>
        <v>0</v>
      </c>
      <c r="BI780" s="240">
        <f>IF(N780="nulová",J780,0)</f>
        <v>0</v>
      </c>
      <c r="BJ780" s="18" t="s">
        <v>82</v>
      </c>
      <c r="BK780" s="240">
        <f>ROUND(I780*H780,2)</f>
        <v>0</v>
      </c>
      <c r="BL780" s="18" t="s">
        <v>283</v>
      </c>
      <c r="BM780" s="239" t="s">
        <v>1066</v>
      </c>
    </row>
    <row r="781" s="13" customFormat="1">
      <c r="A781" s="13"/>
      <c r="B781" s="241"/>
      <c r="C781" s="242"/>
      <c r="D781" s="243" t="s">
        <v>190</v>
      </c>
      <c r="E781" s="244" t="s">
        <v>1</v>
      </c>
      <c r="F781" s="245" t="s">
        <v>392</v>
      </c>
      <c r="G781" s="242"/>
      <c r="H781" s="244" t="s">
        <v>1</v>
      </c>
      <c r="I781" s="246"/>
      <c r="J781" s="242"/>
      <c r="K781" s="242"/>
      <c r="L781" s="247"/>
      <c r="M781" s="248"/>
      <c r="N781" s="249"/>
      <c r="O781" s="249"/>
      <c r="P781" s="249"/>
      <c r="Q781" s="249"/>
      <c r="R781" s="249"/>
      <c r="S781" s="249"/>
      <c r="T781" s="250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1" t="s">
        <v>190</v>
      </c>
      <c r="AU781" s="251" t="s">
        <v>84</v>
      </c>
      <c r="AV781" s="13" t="s">
        <v>82</v>
      </c>
      <c r="AW781" s="13" t="s">
        <v>31</v>
      </c>
      <c r="AX781" s="13" t="s">
        <v>75</v>
      </c>
      <c r="AY781" s="251" t="s">
        <v>181</v>
      </c>
    </row>
    <row r="782" s="14" customFormat="1">
      <c r="A782" s="14"/>
      <c r="B782" s="252"/>
      <c r="C782" s="253"/>
      <c r="D782" s="243" t="s">
        <v>190</v>
      </c>
      <c r="E782" s="254" t="s">
        <v>1</v>
      </c>
      <c r="F782" s="255" t="s">
        <v>394</v>
      </c>
      <c r="G782" s="253"/>
      <c r="H782" s="256">
        <v>116</v>
      </c>
      <c r="I782" s="257"/>
      <c r="J782" s="253"/>
      <c r="K782" s="253"/>
      <c r="L782" s="258"/>
      <c r="M782" s="259"/>
      <c r="N782" s="260"/>
      <c r="O782" s="260"/>
      <c r="P782" s="260"/>
      <c r="Q782" s="260"/>
      <c r="R782" s="260"/>
      <c r="S782" s="260"/>
      <c r="T782" s="261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62" t="s">
        <v>190</v>
      </c>
      <c r="AU782" s="262" t="s">
        <v>84</v>
      </c>
      <c r="AV782" s="14" t="s">
        <v>84</v>
      </c>
      <c r="AW782" s="14" t="s">
        <v>31</v>
      </c>
      <c r="AX782" s="14" t="s">
        <v>75</v>
      </c>
      <c r="AY782" s="262" t="s">
        <v>181</v>
      </c>
    </row>
    <row r="783" s="13" customFormat="1">
      <c r="A783" s="13"/>
      <c r="B783" s="241"/>
      <c r="C783" s="242"/>
      <c r="D783" s="243" t="s">
        <v>190</v>
      </c>
      <c r="E783" s="244" t="s">
        <v>1</v>
      </c>
      <c r="F783" s="245" t="s">
        <v>991</v>
      </c>
      <c r="G783" s="242"/>
      <c r="H783" s="244" t="s">
        <v>1</v>
      </c>
      <c r="I783" s="246"/>
      <c r="J783" s="242"/>
      <c r="K783" s="242"/>
      <c r="L783" s="247"/>
      <c r="M783" s="248"/>
      <c r="N783" s="249"/>
      <c r="O783" s="249"/>
      <c r="P783" s="249"/>
      <c r="Q783" s="249"/>
      <c r="R783" s="249"/>
      <c r="S783" s="249"/>
      <c r="T783" s="250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1" t="s">
        <v>190</v>
      </c>
      <c r="AU783" s="251" t="s">
        <v>84</v>
      </c>
      <c r="AV783" s="13" t="s">
        <v>82</v>
      </c>
      <c r="AW783" s="13" t="s">
        <v>31</v>
      </c>
      <c r="AX783" s="13" t="s">
        <v>75</v>
      </c>
      <c r="AY783" s="251" t="s">
        <v>181</v>
      </c>
    </row>
    <row r="784" s="14" customFormat="1">
      <c r="A784" s="14"/>
      <c r="B784" s="252"/>
      <c r="C784" s="253"/>
      <c r="D784" s="243" t="s">
        <v>190</v>
      </c>
      <c r="E784" s="254" t="s">
        <v>1</v>
      </c>
      <c r="F784" s="255" t="s">
        <v>224</v>
      </c>
      <c r="G784" s="253"/>
      <c r="H784" s="256">
        <v>6</v>
      </c>
      <c r="I784" s="257"/>
      <c r="J784" s="253"/>
      <c r="K784" s="253"/>
      <c r="L784" s="258"/>
      <c r="M784" s="259"/>
      <c r="N784" s="260"/>
      <c r="O784" s="260"/>
      <c r="P784" s="260"/>
      <c r="Q784" s="260"/>
      <c r="R784" s="260"/>
      <c r="S784" s="260"/>
      <c r="T784" s="261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2" t="s">
        <v>190</v>
      </c>
      <c r="AU784" s="262" t="s">
        <v>84</v>
      </c>
      <c r="AV784" s="14" t="s">
        <v>84</v>
      </c>
      <c r="AW784" s="14" t="s">
        <v>31</v>
      </c>
      <c r="AX784" s="14" t="s">
        <v>75</v>
      </c>
      <c r="AY784" s="262" t="s">
        <v>181</v>
      </c>
    </row>
    <row r="785" s="13" customFormat="1">
      <c r="A785" s="13"/>
      <c r="B785" s="241"/>
      <c r="C785" s="242"/>
      <c r="D785" s="243" t="s">
        <v>190</v>
      </c>
      <c r="E785" s="244" t="s">
        <v>1</v>
      </c>
      <c r="F785" s="245" t="s">
        <v>618</v>
      </c>
      <c r="G785" s="242"/>
      <c r="H785" s="244" t="s">
        <v>1</v>
      </c>
      <c r="I785" s="246"/>
      <c r="J785" s="242"/>
      <c r="K785" s="242"/>
      <c r="L785" s="247"/>
      <c r="M785" s="248"/>
      <c r="N785" s="249"/>
      <c r="O785" s="249"/>
      <c r="P785" s="249"/>
      <c r="Q785" s="249"/>
      <c r="R785" s="249"/>
      <c r="S785" s="249"/>
      <c r="T785" s="250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1" t="s">
        <v>190</v>
      </c>
      <c r="AU785" s="251" t="s">
        <v>84</v>
      </c>
      <c r="AV785" s="13" t="s">
        <v>82</v>
      </c>
      <c r="AW785" s="13" t="s">
        <v>31</v>
      </c>
      <c r="AX785" s="13" t="s">
        <v>75</v>
      </c>
      <c r="AY785" s="251" t="s">
        <v>181</v>
      </c>
    </row>
    <row r="786" s="14" customFormat="1">
      <c r="A786" s="14"/>
      <c r="B786" s="252"/>
      <c r="C786" s="253"/>
      <c r="D786" s="243" t="s">
        <v>190</v>
      </c>
      <c r="E786" s="254" t="s">
        <v>1</v>
      </c>
      <c r="F786" s="255" t="s">
        <v>1034</v>
      </c>
      <c r="G786" s="253"/>
      <c r="H786" s="256">
        <v>42</v>
      </c>
      <c r="I786" s="257"/>
      <c r="J786" s="253"/>
      <c r="K786" s="253"/>
      <c r="L786" s="258"/>
      <c r="M786" s="259"/>
      <c r="N786" s="260"/>
      <c r="O786" s="260"/>
      <c r="P786" s="260"/>
      <c r="Q786" s="260"/>
      <c r="R786" s="260"/>
      <c r="S786" s="260"/>
      <c r="T786" s="261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62" t="s">
        <v>190</v>
      </c>
      <c r="AU786" s="262" t="s">
        <v>84</v>
      </c>
      <c r="AV786" s="14" t="s">
        <v>84</v>
      </c>
      <c r="AW786" s="14" t="s">
        <v>31</v>
      </c>
      <c r="AX786" s="14" t="s">
        <v>75</v>
      </c>
      <c r="AY786" s="262" t="s">
        <v>181</v>
      </c>
    </row>
    <row r="787" s="13" customFormat="1">
      <c r="A787" s="13"/>
      <c r="B787" s="241"/>
      <c r="C787" s="242"/>
      <c r="D787" s="243" t="s">
        <v>190</v>
      </c>
      <c r="E787" s="244" t="s">
        <v>1</v>
      </c>
      <c r="F787" s="245" t="s">
        <v>994</v>
      </c>
      <c r="G787" s="242"/>
      <c r="H787" s="244" t="s">
        <v>1</v>
      </c>
      <c r="I787" s="246"/>
      <c r="J787" s="242"/>
      <c r="K787" s="242"/>
      <c r="L787" s="247"/>
      <c r="M787" s="248"/>
      <c r="N787" s="249"/>
      <c r="O787" s="249"/>
      <c r="P787" s="249"/>
      <c r="Q787" s="249"/>
      <c r="R787" s="249"/>
      <c r="S787" s="249"/>
      <c r="T787" s="250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1" t="s">
        <v>190</v>
      </c>
      <c r="AU787" s="251" t="s">
        <v>84</v>
      </c>
      <c r="AV787" s="13" t="s">
        <v>82</v>
      </c>
      <c r="AW787" s="13" t="s">
        <v>31</v>
      </c>
      <c r="AX787" s="13" t="s">
        <v>75</v>
      </c>
      <c r="AY787" s="251" t="s">
        <v>181</v>
      </c>
    </row>
    <row r="788" s="14" customFormat="1">
      <c r="A788" s="14"/>
      <c r="B788" s="252"/>
      <c r="C788" s="253"/>
      <c r="D788" s="243" t="s">
        <v>190</v>
      </c>
      <c r="E788" s="254" t="s">
        <v>1</v>
      </c>
      <c r="F788" s="255" t="s">
        <v>995</v>
      </c>
      <c r="G788" s="253"/>
      <c r="H788" s="256">
        <v>10</v>
      </c>
      <c r="I788" s="257"/>
      <c r="J788" s="253"/>
      <c r="K788" s="253"/>
      <c r="L788" s="258"/>
      <c r="M788" s="259"/>
      <c r="N788" s="260"/>
      <c r="O788" s="260"/>
      <c r="P788" s="260"/>
      <c r="Q788" s="260"/>
      <c r="R788" s="260"/>
      <c r="S788" s="260"/>
      <c r="T788" s="261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2" t="s">
        <v>190</v>
      </c>
      <c r="AU788" s="262" t="s">
        <v>84</v>
      </c>
      <c r="AV788" s="14" t="s">
        <v>84</v>
      </c>
      <c r="AW788" s="14" t="s">
        <v>31</v>
      </c>
      <c r="AX788" s="14" t="s">
        <v>75</v>
      </c>
      <c r="AY788" s="262" t="s">
        <v>181</v>
      </c>
    </row>
    <row r="789" s="15" customFormat="1">
      <c r="A789" s="15"/>
      <c r="B789" s="267"/>
      <c r="C789" s="268"/>
      <c r="D789" s="243" t="s">
        <v>190</v>
      </c>
      <c r="E789" s="269" t="s">
        <v>1</v>
      </c>
      <c r="F789" s="270" t="s">
        <v>208</v>
      </c>
      <c r="G789" s="268"/>
      <c r="H789" s="271">
        <v>174</v>
      </c>
      <c r="I789" s="272"/>
      <c r="J789" s="268"/>
      <c r="K789" s="268"/>
      <c r="L789" s="273"/>
      <c r="M789" s="274"/>
      <c r="N789" s="275"/>
      <c r="O789" s="275"/>
      <c r="P789" s="275"/>
      <c r="Q789" s="275"/>
      <c r="R789" s="275"/>
      <c r="S789" s="275"/>
      <c r="T789" s="276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77" t="s">
        <v>190</v>
      </c>
      <c r="AU789" s="277" t="s">
        <v>84</v>
      </c>
      <c r="AV789" s="15" t="s">
        <v>188</v>
      </c>
      <c r="AW789" s="15" t="s">
        <v>31</v>
      </c>
      <c r="AX789" s="15" t="s">
        <v>82</v>
      </c>
      <c r="AY789" s="277" t="s">
        <v>181</v>
      </c>
    </row>
    <row r="790" s="2" customFormat="1" ht="24.15" customHeight="1">
      <c r="A790" s="39"/>
      <c r="B790" s="40"/>
      <c r="C790" s="289" t="s">
        <v>1067</v>
      </c>
      <c r="D790" s="289" t="s">
        <v>396</v>
      </c>
      <c r="E790" s="290" t="s">
        <v>959</v>
      </c>
      <c r="F790" s="291" t="s">
        <v>960</v>
      </c>
      <c r="G790" s="292" t="s">
        <v>197</v>
      </c>
      <c r="H790" s="293">
        <v>183</v>
      </c>
      <c r="I790" s="294"/>
      <c r="J790" s="293">
        <f>ROUND(I790*H790,2)</f>
        <v>0</v>
      </c>
      <c r="K790" s="295"/>
      <c r="L790" s="296"/>
      <c r="M790" s="297" t="s">
        <v>1</v>
      </c>
      <c r="N790" s="298" t="s">
        <v>40</v>
      </c>
      <c r="O790" s="92"/>
      <c r="P790" s="237">
        <f>O790*H790</f>
        <v>0</v>
      </c>
      <c r="Q790" s="237">
        <v>0.00029999999999999997</v>
      </c>
      <c r="R790" s="237">
        <f>Q790*H790</f>
        <v>0.054899999999999997</v>
      </c>
      <c r="S790" s="237">
        <v>0</v>
      </c>
      <c r="T790" s="238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39" t="s">
        <v>379</v>
      </c>
      <c r="AT790" s="239" t="s">
        <v>396</v>
      </c>
      <c r="AU790" s="239" t="s">
        <v>84</v>
      </c>
      <c r="AY790" s="18" t="s">
        <v>181</v>
      </c>
      <c r="BE790" s="240">
        <f>IF(N790="základní",J790,0)</f>
        <v>0</v>
      </c>
      <c r="BF790" s="240">
        <f>IF(N790="snížená",J790,0)</f>
        <v>0</v>
      </c>
      <c r="BG790" s="240">
        <f>IF(N790="zákl. přenesená",J790,0)</f>
        <v>0</v>
      </c>
      <c r="BH790" s="240">
        <f>IF(N790="sníž. přenesená",J790,0)</f>
        <v>0</v>
      </c>
      <c r="BI790" s="240">
        <f>IF(N790="nulová",J790,0)</f>
        <v>0</v>
      </c>
      <c r="BJ790" s="18" t="s">
        <v>82</v>
      </c>
      <c r="BK790" s="240">
        <f>ROUND(I790*H790,2)</f>
        <v>0</v>
      </c>
      <c r="BL790" s="18" t="s">
        <v>283</v>
      </c>
      <c r="BM790" s="239" t="s">
        <v>1068</v>
      </c>
    </row>
    <row r="791" s="13" customFormat="1">
      <c r="A791" s="13"/>
      <c r="B791" s="241"/>
      <c r="C791" s="242"/>
      <c r="D791" s="243" t="s">
        <v>190</v>
      </c>
      <c r="E791" s="244" t="s">
        <v>1</v>
      </c>
      <c r="F791" s="245" t="s">
        <v>1069</v>
      </c>
      <c r="G791" s="242"/>
      <c r="H791" s="244" t="s">
        <v>1</v>
      </c>
      <c r="I791" s="246"/>
      <c r="J791" s="242"/>
      <c r="K791" s="242"/>
      <c r="L791" s="247"/>
      <c r="M791" s="248"/>
      <c r="N791" s="249"/>
      <c r="O791" s="249"/>
      <c r="P791" s="249"/>
      <c r="Q791" s="249"/>
      <c r="R791" s="249"/>
      <c r="S791" s="249"/>
      <c r="T791" s="250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1" t="s">
        <v>190</v>
      </c>
      <c r="AU791" s="251" t="s">
        <v>84</v>
      </c>
      <c r="AV791" s="13" t="s">
        <v>82</v>
      </c>
      <c r="AW791" s="13" t="s">
        <v>31</v>
      </c>
      <c r="AX791" s="13" t="s">
        <v>75</v>
      </c>
      <c r="AY791" s="251" t="s">
        <v>181</v>
      </c>
    </row>
    <row r="792" s="14" customFormat="1">
      <c r="A792" s="14"/>
      <c r="B792" s="252"/>
      <c r="C792" s="253"/>
      <c r="D792" s="243" t="s">
        <v>190</v>
      </c>
      <c r="E792" s="254" t="s">
        <v>1</v>
      </c>
      <c r="F792" s="255" t="s">
        <v>1070</v>
      </c>
      <c r="G792" s="253"/>
      <c r="H792" s="256">
        <v>183</v>
      </c>
      <c r="I792" s="257"/>
      <c r="J792" s="253"/>
      <c r="K792" s="253"/>
      <c r="L792" s="258"/>
      <c r="M792" s="259"/>
      <c r="N792" s="260"/>
      <c r="O792" s="260"/>
      <c r="P792" s="260"/>
      <c r="Q792" s="260"/>
      <c r="R792" s="260"/>
      <c r="S792" s="260"/>
      <c r="T792" s="261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2" t="s">
        <v>190</v>
      </c>
      <c r="AU792" s="262" t="s">
        <v>84</v>
      </c>
      <c r="AV792" s="14" t="s">
        <v>84</v>
      </c>
      <c r="AW792" s="14" t="s">
        <v>31</v>
      </c>
      <c r="AX792" s="14" t="s">
        <v>82</v>
      </c>
      <c r="AY792" s="262" t="s">
        <v>181</v>
      </c>
    </row>
    <row r="793" s="2" customFormat="1" ht="24.15" customHeight="1">
      <c r="A793" s="39"/>
      <c r="B793" s="40"/>
      <c r="C793" s="228" t="s">
        <v>1071</v>
      </c>
      <c r="D793" s="228" t="s">
        <v>184</v>
      </c>
      <c r="E793" s="229" t="s">
        <v>1072</v>
      </c>
      <c r="F793" s="230" t="s">
        <v>1073</v>
      </c>
      <c r="G793" s="231" t="s">
        <v>197</v>
      </c>
      <c r="H793" s="232">
        <v>348</v>
      </c>
      <c r="I793" s="233"/>
      <c r="J793" s="232">
        <f>ROUND(I793*H793,2)</f>
        <v>0</v>
      </c>
      <c r="K793" s="234"/>
      <c r="L793" s="45"/>
      <c r="M793" s="235" t="s">
        <v>1</v>
      </c>
      <c r="N793" s="236" t="s">
        <v>40</v>
      </c>
      <c r="O793" s="92"/>
      <c r="P793" s="237">
        <f>O793*H793</f>
        <v>0</v>
      </c>
      <c r="Q793" s="237">
        <v>0.00012999999999999999</v>
      </c>
      <c r="R793" s="237">
        <f>Q793*H793</f>
        <v>0.045239999999999995</v>
      </c>
      <c r="S793" s="237">
        <v>0</v>
      </c>
      <c r="T793" s="238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39" t="s">
        <v>283</v>
      </c>
      <c r="AT793" s="239" t="s">
        <v>184</v>
      </c>
      <c r="AU793" s="239" t="s">
        <v>84</v>
      </c>
      <c r="AY793" s="18" t="s">
        <v>181</v>
      </c>
      <c r="BE793" s="240">
        <f>IF(N793="základní",J793,0)</f>
        <v>0</v>
      </c>
      <c r="BF793" s="240">
        <f>IF(N793="snížená",J793,0)</f>
        <v>0</v>
      </c>
      <c r="BG793" s="240">
        <f>IF(N793="zákl. přenesená",J793,0)</f>
        <v>0</v>
      </c>
      <c r="BH793" s="240">
        <f>IF(N793="sníž. přenesená",J793,0)</f>
        <v>0</v>
      </c>
      <c r="BI793" s="240">
        <f>IF(N793="nulová",J793,0)</f>
        <v>0</v>
      </c>
      <c r="BJ793" s="18" t="s">
        <v>82</v>
      </c>
      <c r="BK793" s="240">
        <f>ROUND(I793*H793,2)</f>
        <v>0</v>
      </c>
      <c r="BL793" s="18" t="s">
        <v>283</v>
      </c>
      <c r="BM793" s="239" t="s">
        <v>1074</v>
      </c>
    </row>
    <row r="794" s="13" customFormat="1">
      <c r="A794" s="13"/>
      <c r="B794" s="241"/>
      <c r="C794" s="242"/>
      <c r="D794" s="243" t="s">
        <v>190</v>
      </c>
      <c r="E794" s="244" t="s">
        <v>1</v>
      </c>
      <c r="F794" s="245" t="s">
        <v>392</v>
      </c>
      <c r="G794" s="242"/>
      <c r="H794" s="244" t="s">
        <v>1</v>
      </c>
      <c r="I794" s="246"/>
      <c r="J794" s="242"/>
      <c r="K794" s="242"/>
      <c r="L794" s="247"/>
      <c r="M794" s="248"/>
      <c r="N794" s="249"/>
      <c r="O794" s="249"/>
      <c r="P794" s="249"/>
      <c r="Q794" s="249"/>
      <c r="R794" s="249"/>
      <c r="S794" s="249"/>
      <c r="T794" s="250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1" t="s">
        <v>190</v>
      </c>
      <c r="AU794" s="251" t="s">
        <v>84</v>
      </c>
      <c r="AV794" s="13" t="s">
        <v>82</v>
      </c>
      <c r="AW794" s="13" t="s">
        <v>31</v>
      </c>
      <c r="AX794" s="13" t="s">
        <v>75</v>
      </c>
      <c r="AY794" s="251" t="s">
        <v>181</v>
      </c>
    </row>
    <row r="795" s="14" customFormat="1">
      <c r="A795" s="14"/>
      <c r="B795" s="252"/>
      <c r="C795" s="253"/>
      <c r="D795" s="243" t="s">
        <v>190</v>
      </c>
      <c r="E795" s="254" t="s">
        <v>1</v>
      </c>
      <c r="F795" s="255" t="s">
        <v>1075</v>
      </c>
      <c r="G795" s="253"/>
      <c r="H795" s="256">
        <v>232</v>
      </c>
      <c r="I795" s="257"/>
      <c r="J795" s="253"/>
      <c r="K795" s="253"/>
      <c r="L795" s="258"/>
      <c r="M795" s="259"/>
      <c r="N795" s="260"/>
      <c r="O795" s="260"/>
      <c r="P795" s="260"/>
      <c r="Q795" s="260"/>
      <c r="R795" s="260"/>
      <c r="S795" s="260"/>
      <c r="T795" s="261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62" t="s">
        <v>190</v>
      </c>
      <c r="AU795" s="262" t="s">
        <v>84</v>
      </c>
      <c r="AV795" s="14" t="s">
        <v>84</v>
      </c>
      <c r="AW795" s="14" t="s">
        <v>31</v>
      </c>
      <c r="AX795" s="14" t="s">
        <v>75</v>
      </c>
      <c r="AY795" s="262" t="s">
        <v>181</v>
      </c>
    </row>
    <row r="796" s="13" customFormat="1">
      <c r="A796" s="13"/>
      <c r="B796" s="241"/>
      <c r="C796" s="242"/>
      <c r="D796" s="243" t="s">
        <v>190</v>
      </c>
      <c r="E796" s="244" t="s">
        <v>1</v>
      </c>
      <c r="F796" s="245" t="s">
        <v>991</v>
      </c>
      <c r="G796" s="242"/>
      <c r="H796" s="244" t="s">
        <v>1</v>
      </c>
      <c r="I796" s="246"/>
      <c r="J796" s="242"/>
      <c r="K796" s="242"/>
      <c r="L796" s="247"/>
      <c r="M796" s="248"/>
      <c r="N796" s="249"/>
      <c r="O796" s="249"/>
      <c r="P796" s="249"/>
      <c r="Q796" s="249"/>
      <c r="R796" s="249"/>
      <c r="S796" s="249"/>
      <c r="T796" s="250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51" t="s">
        <v>190</v>
      </c>
      <c r="AU796" s="251" t="s">
        <v>84</v>
      </c>
      <c r="AV796" s="13" t="s">
        <v>82</v>
      </c>
      <c r="AW796" s="13" t="s">
        <v>31</v>
      </c>
      <c r="AX796" s="13" t="s">
        <v>75</v>
      </c>
      <c r="AY796" s="251" t="s">
        <v>181</v>
      </c>
    </row>
    <row r="797" s="14" customFormat="1">
      <c r="A797" s="14"/>
      <c r="B797" s="252"/>
      <c r="C797" s="253"/>
      <c r="D797" s="243" t="s">
        <v>190</v>
      </c>
      <c r="E797" s="254" t="s">
        <v>1</v>
      </c>
      <c r="F797" s="255" t="s">
        <v>1076</v>
      </c>
      <c r="G797" s="253"/>
      <c r="H797" s="256">
        <v>12</v>
      </c>
      <c r="I797" s="257"/>
      <c r="J797" s="253"/>
      <c r="K797" s="253"/>
      <c r="L797" s="258"/>
      <c r="M797" s="259"/>
      <c r="N797" s="260"/>
      <c r="O797" s="260"/>
      <c r="P797" s="260"/>
      <c r="Q797" s="260"/>
      <c r="R797" s="260"/>
      <c r="S797" s="260"/>
      <c r="T797" s="261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62" t="s">
        <v>190</v>
      </c>
      <c r="AU797" s="262" t="s">
        <v>84</v>
      </c>
      <c r="AV797" s="14" t="s">
        <v>84</v>
      </c>
      <c r="AW797" s="14" t="s">
        <v>31</v>
      </c>
      <c r="AX797" s="14" t="s">
        <v>75</v>
      </c>
      <c r="AY797" s="262" t="s">
        <v>181</v>
      </c>
    </row>
    <row r="798" s="13" customFormat="1">
      <c r="A798" s="13"/>
      <c r="B798" s="241"/>
      <c r="C798" s="242"/>
      <c r="D798" s="243" t="s">
        <v>190</v>
      </c>
      <c r="E798" s="244" t="s">
        <v>1</v>
      </c>
      <c r="F798" s="245" t="s">
        <v>618</v>
      </c>
      <c r="G798" s="242"/>
      <c r="H798" s="244" t="s">
        <v>1</v>
      </c>
      <c r="I798" s="246"/>
      <c r="J798" s="242"/>
      <c r="K798" s="242"/>
      <c r="L798" s="247"/>
      <c r="M798" s="248"/>
      <c r="N798" s="249"/>
      <c r="O798" s="249"/>
      <c r="P798" s="249"/>
      <c r="Q798" s="249"/>
      <c r="R798" s="249"/>
      <c r="S798" s="249"/>
      <c r="T798" s="250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51" t="s">
        <v>190</v>
      </c>
      <c r="AU798" s="251" t="s">
        <v>84</v>
      </c>
      <c r="AV798" s="13" t="s">
        <v>82</v>
      </c>
      <c r="AW798" s="13" t="s">
        <v>31</v>
      </c>
      <c r="AX798" s="13" t="s">
        <v>75</v>
      </c>
      <c r="AY798" s="251" t="s">
        <v>181</v>
      </c>
    </row>
    <row r="799" s="14" customFormat="1">
      <c r="A799" s="14"/>
      <c r="B799" s="252"/>
      <c r="C799" s="253"/>
      <c r="D799" s="243" t="s">
        <v>190</v>
      </c>
      <c r="E799" s="254" t="s">
        <v>1</v>
      </c>
      <c r="F799" s="255" t="s">
        <v>1077</v>
      </c>
      <c r="G799" s="253"/>
      <c r="H799" s="256">
        <v>84</v>
      </c>
      <c r="I799" s="257"/>
      <c r="J799" s="253"/>
      <c r="K799" s="253"/>
      <c r="L799" s="258"/>
      <c r="M799" s="259"/>
      <c r="N799" s="260"/>
      <c r="O799" s="260"/>
      <c r="P799" s="260"/>
      <c r="Q799" s="260"/>
      <c r="R799" s="260"/>
      <c r="S799" s="260"/>
      <c r="T799" s="261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62" t="s">
        <v>190</v>
      </c>
      <c r="AU799" s="262" t="s">
        <v>84</v>
      </c>
      <c r="AV799" s="14" t="s">
        <v>84</v>
      </c>
      <c r="AW799" s="14" t="s">
        <v>31</v>
      </c>
      <c r="AX799" s="14" t="s">
        <v>75</v>
      </c>
      <c r="AY799" s="262" t="s">
        <v>181</v>
      </c>
    </row>
    <row r="800" s="13" customFormat="1">
      <c r="A800" s="13"/>
      <c r="B800" s="241"/>
      <c r="C800" s="242"/>
      <c r="D800" s="243" t="s">
        <v>190</v>
      </c>
      <c r="E800" s="244" t="s">
        <v>1</v>
      </c>
      <c r="F800" s="245" t="s">
        <v>994</v>
      </c>
      <c r="G800" s="242"/>
      <c r="H800" s="244" t="s">
        <v>1</v>
      </c>
      <c r="I800" s="246"/>
      <c r="J800" s="242"/>
      <c r="K800" s="242"/>
      <c r="L800" s="247"/>
      <c r="M800" s="248"/>
      <c r="N800" s="249"/>
      <c r="O800" s="249"/>
      <c r="P800" s="249"/>
      <c r="Q800" s="249"/>
      <c r="R800" s="249"/>
      <c r="S800" s="249"/>
      <c r="T800" s="250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1" t="s">
        <v>190</v>
      </c>
      <c r="AU800" s="251" t="s">
        <v>84</v>
      </c>
      <c r="AV800" s="13" t="s">
        <v>82</v>
      </c>
      <c r="AW800" s="13" t="s">
        <v>31</v>
      </c>
      <c r="AX800" s="13" t="s">
        <v>75</v>
      </c>
      <c r="AY800" s="251" t="s">
        <v>181</v>
      </c>
    </row>
    <row r="801" s="14" customFormat="1">
      <c r="A801" s="14"/>
      <c r="B801" s="252"/>
      <c r="C801" s="253"/>
      <c r="D801" s="243" t="s">
        <v>190</v>
      </c>
      <c r="E801" s="254" t="s">
        <v>1</v>
      </c>
      <c r="F801" s="255" t="s">
        <v>1078</v>
      </c>
      <c r="G801" s="253"/>
      <c r="H801" s="256">
        <v>20</v>
      </c>
      <c r="I801" s="257"/>
      <c r="J801" s="253"/>
      <c r="K801" s="253"/>
      <c r="L801" s="258"/>
      <c r="M801" s="259"/>
      <c r="N801" s="260"/>
      <c r="O801" s="260"/>
      <c r="P801" s="260"/>
      <c r="Q801" s="260"/>
      <c r="R801" s="260"/>
      <c r="S801" s="260"/>
      <c r="T801" s="261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2" t="s">
        <v>190</v>
      </c>
      <c r="AU801" s="262" t="s">
        <v>84</v>
      </c>
      <c r="AV801" s="14" t="s">
        <v>84</v>
      </c>
      <c r="AW801" s="14" t="s">
        <v>31</v>
      </c>
      <c r="AX801" s="14" t="s">
        <v>75</v>
      </c>
      <c r="AY801" s="262" t="s">
        <v>181</v>
      </c>
    </row>
    <row r="802" s="15" customFormat="1">
      <c r="A802" s="15"/>
      <c r="B802" s="267"/>
      <c r="C802" s="268"/>
      <c r="D802" s="243" t="s">
        <v>190</v>
      </c>
      <c r="E802" s="269" t="s">
        <v>1</v>
      </c>
      <c r="F802" s="270" t="s">
        <v>208</v>
      </c>
      <c r="G802" s="268"/>
      <c r="H802" s="271">
        <v>348</v>
      </c>
      <c r="I802" s="272"/>
      <c r="J802" s="268"/>
      <c r="K802" s="268"/>
      <c r="L802" s="273"/>
      <c r="M802" s="274"/>
      <c r="N802" s="275"/>
      <c r="O802" s="275"/>
      <c r="P802" s="275"/>
      <c r="Q802" s="275"/>
      <c r="R802" s="275"/>
      <c r="S802" s="275"/>
      <c r="T802" s="276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77" t="s">
        <v>190</v>
      </c>
      <c r="AU802" s="277" t="s">
        <v>84</v>
      </c>
      <c r="AV802" s="15" t="s">
        <v>188</v>
      </c>
      <c r="AW802" s="15" t="s">
        <v>31</v>
      </c>
      <c r="AX802" s="15" t="s">
        <v>82</v>
      </c>
      <c r="AY802" s="277" t="s">
        <v>181</v>
      </c>
    </row>
    <row r="803" s="2" customFormat="1" ht="24.15" customHeight="1">
      <c r="A803" s="39"/>
      <c r="B803" s="40"/>
      <c r="C803" s="289" t="s">
        <v>1079</v>
      </c>
      <c r="D803" s="289" t="s">
        <v>396</v>
      </c>
      <c r="E803" s="290" t="s">
        <v>968</v>
      </c>
      <c r="F803" s="291" t="s">
        <v>969</v>
      </c>
      <c r="G803" s="292" t="s">
        <v>197</v>
      </c>
      <c r="H803" s="293">
        <v>366</v>
      </c>
      <c r="I803" s="294"/>
      <c r="J803" s="293">
        <f>ROUND(I803*H803,2)</f>
        <v>0</v>
      </c>
      <c r="K803" s="295"/>
      <c r="L803" s="296"/>
      <c r="M803" s="297" t="s">
        <v>1</v>
      </c>
      <c r="N803" s="298" t="s">
        <v>40</v>
      </c>
      <c r="O803" s="92"/>
      <c r="P803" s="237">
        <f>O803*H803</f>
        <v>0</v>
      </c>
      <c r="Q803" s="237">
        <v>0.00050000000000000001</v>
      </c>
      <c r="R803" s="237">
        <f>Q803*H803</f>
        <v>0.183</v>
      </c>
      <c r="S803" s="237">
        <v>0</v>
      </c>
      <c r="T803" s="238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39" t="s">
        <v>379</v>
      </c>
      <c r="AT803" s="239" t="s">
        <v>396</v>
      </c>
      <c r="AU803" s="239" t="s">
        <v>84</v>
      </c>
      <c r="AY803" s="18" t="s">
        <v>181</v>
      </c>
      <c r="BE803" s="240">
        <f>IF(N803="základní",J803,0)</f>
        <v>0</v>
      </c>
      <c r="BF803" s="240">
        <f>IF(N803="snížená",J803,0)</f>
        <v>0</v>
      </c>
      <c r="BG803" s="240">
        <f>IF(N803="zákl. přenesená",J803,0)</f>
        <v>0</v>
      </c>
      <c r="BH803" s="240">
        <f>IF(N803="sníž. přenesená",J803,0)</f>
        <v>0</v>
      </c>
      <c r="BI803" s="240">
        <f>IF(N803="nulová",J803,0)</f>
        <v>0</v>
      </c>
      <c r="BJ803" s="18" t="s">
        <v>82</v>
      </c>
      <c r="BK803" s="240">
        <f>ROUND(I803*H803,2)</f>
        <v>0</v>
      </c>
      <c r="BL803" s="18" t="s">
        <v>283</v>
      </c>
      <c r="BM803" s="239" t="s">
        <v>1080</v>
      </c>
    </row>
    <row r="804" s="13" customFormat="1">
      <c r="A804" s="13"/>
      <c r="B804" s="241"/>
      <c r="C804" s="242"/>
      <c r="D804" s="243" t="s">
        <v>190</v>
      </c>
      <c r="E804" s="244" t="s">
        <v>1</v>
      </c>
      <c r="F804" s="245" t="s">
        <v>1040</v>
      </c>
      <c r="G804" s="242"/>
      <c r="H804" s="244" t="s">
        <v>1</v>
      </c>
      <c r="I804" s="246"/>
      <c r="J804" s="242"/>
      <c r="K804" s="242"/>
      <c r="L804" s="247"/>
      <c r="M804" s="248"/>
      <c r="N804" s="249"/>
      <c r="O804" s="249"/>
      <c r="P804" s="249"/>
      <c r="Q804" s="249"/>
      <c r="R804" s="249"/>
      <c r="S804" s="249"/>
      <c r="T804" s="250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1" t="s">
        <v>190</v>
      </c>
      <c r="AU804" s="251" t="s">
        <v>84</v>
      </c>
      <c r="AV804" s="13" t="s">
        <v>82</v>
      </c>
      <c r="AW804" s="13" t="s">
        <v>31</v>
      </c>
      <c r="AX804" s="13" t="s">
        <v>75</v>
      </c>
      <c r="AY804" s="251" t="s">
        <v>181</v>
      </c>
    </row>
    <row r="805" s="14" customFormat="1">
      <c r="A805" s="14"/>
      <c r="B805" s="252"/>
      <c r="C805" s="253"/>
      <c r="D805" s="243" t="s">
        <v>190</v>
      </c>
      <c r="E805" s="254" t="s">
        <v>1</v>
      </c>
      <c r="F805" s="255" t="s">
        <v>1081</v>
      </c>
      <c r="G805" s="253"/>
      <c r="H805" s="256">
        <v>366</v>
      </c>
      <c r="I805" s="257"/>
      <c r="J805" s="253"/>
      <c r="K805" s="253"/>
      <c r="L805" s="258"/>
      <c r="M805" s="259"/>
      <c r="N805" s="260"/>
      <c r="O805" s="260"/>
      <c r="P805" s="260"/>
      <c r="Q805" s="260"/>
      <c r="R805" s="260"/>
      <c r="S805" s="260"/>
      <c r="T805" s="261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62" t="s">
        <v>190</v>
      </c>
      <c r="AU805" s="262" t="s">
        <v>84</v>
      </c>
      <c r="AV805" s="14" t="s">
        <v>84</v>
      </c>
      <c r="AW805" s="14" t="s">
        <v>31</v>
      </c>
      <c r="AX805" s="14" t="s">
        <v>82</v>
      </c>
      <c r="AY805" s="262" t="s">
        <v>181</v>
      </c>
    </row>
    <row r="806" s="2" customFormat="1" ht="24.15" customHeight="1">
      <c r="A806" s="39"/>
      <c r="B806" s="40"/>
      <c r="C806" s="228" t="s">
        <v>1082</v>
      </c>
      <c r="D806" s="228" t="s">
        <v>184</v>
      </c>
      <c r="E806" s="229" t="s">
        <v>1083</v>
      </c>
      <c r="F806" s="230" t="s">
        <v>1084</v>
      </c>
      <c r="G806" s="231" t="s">
        <v>197</v>
      </c>
      <c r="H806" s="232">
        <v>6</v>
      </c>
      <c r="I806" s="233"/>
      <c r="J806" s="232">
        <f>ROUND(I806*H806,2)</f>
        <v>0</v>
      </c>
      <c r="K806" s="234"/>
      <c r="L806" s="45"/>
      <c r="M806" s="235" t="s">
        <v>1</v>
      </c>
      <c r="N806" s="236" t="s">
        <v>40</v>
      </c>
      <c r="O806" s="92"/>
      <c r="P806" s="237">
        <f>O806*H806</f>
        <v>0</v>
      </c>
      <c r="Q806" s="237">
        <v>0</v>
      </c>
      <c r="R806" s="237">
        <f>Q806*H806</f>
        <v>0</v>
      </c>
      <c r="S806" s="237">
        <v>0</v>
      </c>
      <c r="T806" s="238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39" t="s">
        <v>283</v>
      </c>
      <c r="AT806" s="239" t="s">
        <v>184</v>
      </c>
      <c r="AU806" s="239" t="s">
        <v>84</v>
      </c>
      <c r="AY806" s="18" t="s">
        <v>181</v>
      </c>
      <c r="BE806" s="240">
        <f>IF(N806="základní",J806,0)</f>
        <v>0</v>
      </c>
      <c r="BF806" s="240">
        <f>IF(N806="snížená",J806,0)</f>
        <v>0</v>
      </c>
      <c r="BG806" s="240">
        <f>IF(N806="zákl. přenesená",J806,0)</f>
        <v>0</v>
      </c>
      <c r="BH806" s="240">
        <f>IF(N806="sníž. přenesená",J806,0)</f>
        <v>0</v>
      </c>
      <c r="BI806" s="240">
        <f>IF(N806="nulová",J806,0)</f>
        <v>0</v>
      </c>
      <c r="BJ806" s="18" t="s">
        <v>82</v>
      </c>
      <c r="BK806" s="240">
        <f>ROUND(I806*H806,2)</f>
        <v>0</v>
      </c>
      <c r="BL806" s="18" t="s">
        <v>283</v>
      </c>
      <c r="BM806" s="239" t="s">
        <v>1085</v>
      </c>
    </row>
    <row r="807" s="13" customFormat="1">
      <c r="A807" s="13"/>
      <c r="B807" s="241"/>
      <c r="C807" s="242"/>
      <c r="D807" s="243" t="s">
        <v>190</v>
      </c>
      <c r="E807" s="244" t="s">
        <v>1</v>
      </c>
      <c r="F807" s="245" t="s">
        <v>991</v>
      </c>
      <c r="G807" s="242"/>
      <c r="H807" s="244" t="s">
        <v>1</v>
      </c>
      <c r="I807" s="246"/>
      <c r="J807" s="242"/>
      <c r="K807" s="242"/>
      <c r="L807" s="247"/>
      <c r="M807" s="248"/>
      <c r="N807" s="249"/>
      <c r="O807" s="249"/>
      <c r="P807" s="249"/>
      <c r="Q807" s="249"/>
      <c r="R807" s="249"/>
      <c r="S807" s="249"/>
      <c r="T807" s="250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1" t="s">
        <v>190</v>
      </c>
      <c r="AU807" s="251" t="s">
        <v>84</v>
      </c>
      <c r="AV807" s="13" t="s">
        <v>82</v>
      </c>
      <c r="AW807" s="13" t="s">
        <v>31</v>
      </c>
      <c r="AX807" s="13" t="s">
        <v>75</v>
      </c>
      <c r="AY807" s="251" t="s">
        <v>181</v>
      </c>
    </row>
    <row r="808" s="14" customFormat="1">
      <c r="A808" s="14"/>
      <c r="B808" s="252"/>
      <c r="C808" s="253"/>
      <c r="D808" s="243" t="s">
        <v>190</v>
      </c>
      <c r="E808" s="254" t="s">
        <v>1</v>
      </c>
      <c r="F808" s="255" t="s">
        <v>224</v>
      </c>
      <c r="G808" s="253"/>
      <c r="H808" s="256">
        <v>6</v>
      </c>
      <c r="I808" s="257"/>
      <c r="J808" s="253"/>
      <c r="K808" s="253"/>
      <c r="L808" s="258"/>
      <c r="M808" s="259"/>
      <c r="N808" s="260"/>
      <c r="O808" s="260"/>
      <c r="P808" s="260"/>
      <c r="Q808" s="260"/>
      <c r="R808" s="260"/>
      <c r="S808" s="260"/>
      <c r="T808" s="261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2" t="s">
        <v>190</v>
      </c>
      <c r="AU808" s="262" t="s">
        <v>84</v>
      </c>
      <c r="AV808" s="14" t="s">
        <v>84</v>
      </c>
      <c r="AW808" s="14" t="s">
        <v>31</v>
      </c>
      <c r="AX808" s="14" t="s">
        <v>82</v>
      </c>
      <c r="AY808" s="262" t="s">
        <v>181</v>
      </c>
    </row>
    <row r="809" s="2" customFormat="1" ht="37.8" customHeight="1">
      <c r="A809" s="39"/>
      <c r="B809" s="40"/>
      <c r="C809" s="289" t="s">
        <v>1086</v>
      </c>
      <c r="D809" s="289" t="s">
        <v>396</v>
      </c>
      <c r="E809" s="290" t="s">
        <v>1087</v>
      </c>
      <c r="F809" s="291" t="s">
        <v>1088</v>
      </c>
      <c r="G809" s="292" t="s">
        <v>197</v>
      </c>
      <c r="H809" s="293">
        <v>7.2000000000000002</v>
      </c>
      <c r="I809" s="294"/>
      <c r="J809" s="293">
        <f>ROUND(I809*H809,2)</f>
        <v>0</v>
      </c>
      <c r="K809" s="295"/>
      <c r="L809" s="296"/>
      <c r="M809" s="297" t="s">
        <v>1</v>
      </c>
      <c r="N809" s="298" t="s">
        <v>40</v>
      </c>
      <c r="O809" s="92"/>
      <c r="P809" s="237">
        <f>O809*H809</f>
        <v>0</v>
      </c>
      <c r="Q809" s="237">
        <v>0.0023</v>
      </c>
      <c r="R809" s="237">
        <f>Q809*H809</f>
        <v>0.016560000000000002</v>
      </c>
      <c r="S809" s="237">
        <v>0</v>
      </c>
      <c r="T809" s="238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39" t="s">
        <v>379</v>
      </c>
      <c r="AT809" s="239" t="s">
        <v>396</v>
      </c>
      <c r="AU809" s="239" t="s">
        <v>84</v>
      </c>
      <c r="AY809" s="18" t="s">
        <v>181</v>
      </c>
      <c r="BE809" s="240">
        <f>IF(N809="základní",J809,0)</f>
        <v>0</v>
      </c>
      <c r="BF809" s="240">
        <f>IF(N809="snížená",J809,0)</f>
        <v>0</v>
      </c>
      <c r="BG809" s="240">
        <f>IF(N809="zákl. přenesená",J809,0)</f>
        <v>0</v>
      </c>
      <c r="BH809" s="240">
        <f>IF(N809="sníž. přenesená",J809,0)</f>
        <v>0</v>
      </c>
      <c r="BI809" s="240">
        <f>IF(N809="nulová",J809,0)</f>
        <v>0</v>
      </c>
      <c r="BJ809" s="18" t="s">
        <v>82</v>
      </c>
      <c r="BK809" s="240">
        <f>ROUND(I809*H809,2)</f>
        <v>0</v>
      </c>
      <c r="BL809" s="18" t="s">
        <v>283</v>
      </c>
      <c r="BM809" s="239" t="s">
        <v>1089</v>
      </c>
    </row>
    <row r="810" s="14" customFormat="1">
      <c r="A810" s="14"/>
      <c r="B810" s="252"/>
      <c r="C810" s="253"/>
      <c r="D810" s="243" t="s">
        <v>190</v>
      </c>
      <c r="E810" s="254" t="s">
        <v>1</v>
      </c>
      <c r="F810" s="255" t="s">
        <v>1090</v>
      </c>
      <c r="G810" s="253"/>
      <c r="H810" s="256">
        <v>7.2000000000000002</v>
      </c>
      <c r="I810" s="257"/>
      <c r="J810" s="253"/>
      <c r="K810" s="253"/>
      <c r="L810" s="258"/>
      <c r="M810" s="259"/>
      <c r="N810" s="260"/>
      <c r="O810" s="260"/>
      <c r="P810" s="260"/>
      <c r="Q810" s="260"/>
      <c r="R810" s="260"/>
      <c r="S810" s="260"/>
      <c r="T810" s="261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62" t="s">
        <v>190</v>
      </c>
      <c r="AU810" s="262" t="s">
        <v>84</v>
      </c>
      <c r="AV810" s="14" t="s">
        <v>84</v>
      </c>
      <c r="AW810" s="14" t="s">
        <v>31</v>
      </c>
      <c r="AX810" s="14" t="s">
        <v>82</v>
      </c>
      <c r="AY810" s="262" t="s">
        <v>181</v>
      </c>
    </row>
    <row r="811" s="2" customFormat="1" ht="24.15" customHeight="1">
      <c r="A811" s="39"/>
      <c r="B811" s="40"/>
      <c r="C811" s="228" t="s">
        <v>1091</v>
      </c>
      <c r="D811" s="228" t="s">
        <v>184</v>
      </c>
      <c r="E811" s="229" t="s">
        <v>1092</v>
      </c>
      <c r="F811" s="230" t="s">
        <v>1093</v>
      </c>
      <c r="G811" s="231" t="s">
        <v>197</v>
      </c>
      <c r="H811" s="232">
        <v>6</v>
      </c>
      <c r="I811" s="233"/>
      <c r="J811" s="232">
        <f>ROUND(I811*H811,2)</f>
        <v>0</v>
      </c>
      <c r="K811" s="234"/>
      <c r="L811" s="45"/>
      <c r="M811" s="235" t="s">
        <v>1</v>
      </c>
      <c r="N811" s="236" t="s">
        <v>40</v>
      </c>
      <c r="O811" s="92"/>
      <c r="P811" s="237">
        <f>O811*H811</f>
        <v>0</v>
      </c>
      <c r="Q811" s="237">
        <v>0</v>
      </c>
      <c r="R811" s="237">
        <f>Q811*H811</f>
        <v>0</v>
      </c>
      <c r="S811" s="237">
        <v>0</v>
      </c>
      <c r="T811" s="238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239" t="s">
        <v>283</v>
      </c>
      <c r="AT811" s="239" t="s">
        <v>184</v>
      </c>
      <c r="AU811" s="239" t="s">
        <v>84</v>
      </c>
      <c r="AY811" s="18" t="s">
        <v>181</v>
      </c>
      <c r="BE811" s="240">
        <f>IF(N811="základní",J811,0)</f>
        <v>0</v>
      </c>
      <c r="BF811" s="240">
        <f>IF(N811="snížená",J811,0)</f>
        <v>0</v>
      </c>
      <c r="BG811" s="240">
        <f>IF(N811="zákl. přenesená",J811,0)</f>
        <v>0</v>
      </c>
      <c r="BH811" s="240">
        <f>IF(N811="sníž. přenesená",J811,0)</f>
        <v>0</v>
      </c>
      <c r="BI811" s="240">
        <f>IF(N811="nulová",J811,0)</f>
        <v>0</v>
      </c>
      <c r="BJ811" s="18" t="s">
        <v>82</v>
      </c>
      <c r="BK811" s="240">
        <f>ROUND(I811*H811,2)</f>
        <v>0</v>
      </c>
      <c r="BL811" s="18" t="s">
        <v>283</v>
      </c>
      <c r="BM811" s="239" t="s">
        <v>1094</v>
      </c>
    </row>
    <row r="812" s="13" customFormat="1">
      <c r="A812" s="13"/>
      <c r="B812" s="241"/>
      <c r="C812" s="242"/>
      <c r="D812" s="243" t="s">
        <v>190</v>
      </c>
      <c r="E812" s="244" t="s">
        <v>1</v>
      </c>
      <c r="F812" s="245" t="s">
        <v>991</v>
      </c>
      <c r="G812" s="242"/>
      <c r="H812" s="244" t="s">
        <v>1</v>
      </c>
      <c r="I812" s="246"/>
      <c r="J812" s="242"/>
      <c r="K812" s="242"/>
      <c r="L812" s="247"/>
      <c r="M812" s="248"/>
      <c r="N812" s="249"/>
      <c r="O812" s="249"/>
      <c r="P812" s="249"/>
      <c r="Q812" s="249"/>
      <c r="R812" s="249"/>
      <c r="S812" s="249"/>
      <c r="T812" s="250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1" t="s">
        <v>190</v>
      </c>
      <c r="AU812" s="251" t="s">
        <v>84</v>
      </c>
      <c r="AV812" s="13" t="s">
        <v>82</v>
      </c>
      <c r="AW812" s="13" t="s">
        <v>31</v>
      </c>
      <c r="AX812" s="13" t="s">
        <v>75</v>
      </c>
      <c r="AY812" s="251" t="s">
        <v>181</v>
      </c>
    </row>
    <row r="813" s="14" customFormat="1">
      <c r="A813" s="14"/>
      <c r="B813" s="252"/>
      <c r="C813" s="253"/>
      <c r="D813" s="243" t="s">
        <v>190</v>
      </c>
      <c r="E813" s="254" t="s">
        <v>1</v>
      </c>
      <c r="F813" s="255" t="s">
        <v>224</v>
      </c>
      <c r="G813" s="253"/>
      <c r="H813" s="256">
        <v>6</v>
      </c>
      <c r="I813" s="257"/>
      <c r="J813" s="253"/>
      <c r="K813" s="253"/>
      <c r="L813" s="258"/>
      <c r="M813" s="259"/>
      <c r="N813" s="260"/>
      <c r="O813" s="260"/>
      <c r="P813" s="260"/>
      <c r="Q813" s="260"/>
      <c r="R813" s="260"/>
      <c r="S813" s="260"/>
      <c r="T813" s="261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62" t="s">
        <v>190</v>
      </c>
      <c r="AU813" s="262" t="s">
        <v>84</v>
      </c>
      <c r="AV813" s="14" t="s">
        <v>84</v>
      </c>
      <c r="AW813" s="14" t="s">
        <v>31</v>
      </c>
      <c r="AX813" s="14" t="s">
        <v>82</v>
      </c>
      <c r="AY813" s="262" t="s">
        <v>181</v>
      </c>
    </row>
    <row r="814" s="2" customFormat="1" ht="16.5" customHeight="1">
      <c r="A814" s="39"/>
      <c r="B814" s="40"/>
      <c r="C814" s="289" t="s">
        <v>1095</v>
      </c>
      <c r="D814" s="289" t="s">
        <v>396</v>
      </c>
      <c r="E814" s="290" t="s">
        <v>1096</v>
      </c>
      <c r="F814" s="291" t="s">
        <v>1097</v>
      </c>
      <c r="G814" s="292" t="s">
        <v>187</v>
      </c>
      <c r="H814" s="293">
        <v>1.8</v>
      </c>
      <c r="I814" s="294"/>
      <c r="J814" s="293">
        <f>ROUND(I814*H814,2)</f>
        <v>0</v>
      </c>
      <c r="K814" s="295"/>
      <c r="L814" s="296"/>
      <c r="M814" s="297" t="s">
        <v>1</v>
      </c>
      <c r="N814" s="298" t="s">
        <v>40</v>
      </c>
      <c r="O814" s="92"/>
      <c r="P814" s="237">
        <f>O814*H814</f>
        <v>0</v>
      </c>
      <c r="Q814" s="237">
        <v>0.51000000000000001</v>
      </c>
      <c r="R814" s="237">
        <f>Q814*H814</f>
        <v>0.91800000000000004</v>
      </c>
      <c r="S814" s="237">
        <v>0</v>
      </c>
      <c r="T814" s="238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39" t="s">
        <v>379</v>
      </c>
      <c r="AT814" s="239" t="s">
        <v>396</v>
      </c>
      <c r="AU814" s="239" t="s">
        <v>84</v>
      </c>
      <c r="AY814" s="18" t="s">
        <v>181</v>
      </c>
      <c r="BE814" s="240">
        <f>IF(N814="základní",J814,0)</f>
        <v>0</v>
      </c>
      <c r="BF814" s="240">
        <f>IF(N814="snížená",J814,0)</f>
        <v>0</v>
      </c>
      <c r="BG814" s="240">
        <f>IF(N814="zákl. přenesená",J814,0)</f>
        <v>0</v>
      </c>
      <c r="BH814" s="240">
        <f>IF(N814="sníž. přenesená",J814,0)</f>
        <v>0</v>
      </c>
      <c r="BI814" s="240">
        <f>IF(N814="nulová",J814,0)</f>
        <v>0</v>
      </c>
      <c r="BJ814" s="18" t="s">
        <v>82</v>
      </c>
      <c r="BK814" s="240">
        <f>ROUND(I814*H814,2)</f>
        <v>0</v>
      </c>
      <c r="BL814" s="18" t="s">
        <v>283</v>
      </c>
      <c r="BM814" s="239" t="s">
        <v>1098</v>
      </c>
    </row>
    <row r="815" s="14" customFormat="1">
      <c r="A815" s="14"/>
      <c r="B815" s="252"/>
      <c r="C815" s="253"/>
      <c r="D815" s="243" t="s">
        <v>190</v>
      </c>
      <c r="E815" s="254" t="s">
        <v>1</v>
      </c>
      <c r="F815" s="255" t="s">
        <v>1099</v>
      </c>
      <c r="G815" s="253"/>
      <c r="H815" s="256">
        <v>1.8</v>
      </c>
      <c r="I815" s="257"/>
      <c r="J815" s="253"/>
      <c r="K815" s="253"/>
      <c r="L815" s="258"/>
      <c r="M815" s="259"/>
      <c r="N815" s="260"/>
      <c r="O815" s="260"/>
      <c r="P815" s="260"/>
      <c r="Q815" s="260"/>
      <c r="R815" s="260"/>
      <c r="S815" s="260"/>
      <c r="T815" s="261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62" t="s">
        <v>190</v>
      </c>
      <c r="AU815" s="262" t="s">
        <v>84</v>
      </c>
      <c r="AV815" s="14" t="s">
        <v>84</v>
      </c>
      <c r="AW815" s="14" t="s">
        <v>31</v>
      </c>
      <c r="AX815" s="14" t="s">
        <v>82</v>
      </c>
      <c r="AY815" s="262" t="s">
        <v>181</v>
      </c>
    </row>
    <row r="816" s="2" customFormat="1" ht="24.15" customHeight="1">
      <c r="A816" s="39"/>
      <c r="B816" s="40"/>
      <c r="C816" s="228" t="s">
        <v>1100</v>
      </c>
      <c r="D816" s="228" t="s">
        <v>184</v>
      </c>
      <c r="E816" s="229" t="s">
        <v>1101</v>
      </c>
      <c r="F816" s="230" t="s">
        <v>1102</v>
      </c>
      <c r="G816" s="231" t="s">
        <v>242</v>
      </c>
      <c r="H816" s="232">
        <v>3.3199999999999998</v>
      </c>
      <c r="I816" s="233"/>
      <c r="J816" s="232">
        <f>ROUND(I816*H816,2)</f>
        <v>0</v>
      </c>
      <c r="K816" s="234"/>
      <c r="L816" s="45"/>
      <c r="M816" s="235" t="s">
        <v>1</v>
      </c>
      <c r="N816" s="236" t="s">
        <v>40</v>
      </c>
      <c r="O816" s="92"/>
      <c r="P816" s="237">
        <f>O816*H816</f>
        <v>0</v>
      </c>
      <c r="Q816" s="237">
        <v>0</v>
      </c>
      <c r="R816" s="237">
        <f>Q816*H816</f>
        <v>0</v>
      </c>
      <c r="S816" s="237">
        <v>0</v>
      </c>
      <c r="T816" s="238">
        <f>S816*H816</f>
        <v>0</v>
      </c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R816" s="239" t="s">
        <v>283</v>
      </c>
      <c r="AT816" s="239" t="s">
        <v>184</v>
      </c>
      <c r="AU816" s="239" t="s">
        <v>84</v>
      </c>
      <c r="AY816" s="18" t="s">
        <v>181</v>
      </c>
      <c r="BE816" s="240">
        <f>IF(N816="základní",J816,0)</f>
        <v>0</v>
      </c>
      <c r="BF816" s="240">
        <f>IF(N816="snížená",J816,0)</f>
        <v>0</v>
      </c>
      <c r="BG816" s="240">
        <f>IF(N816="zákl. přenesená",J816,0)</f>
        <v>0</v>
      </c>
      <c r="BH816" s="240">
        <f>IF(N816="sníž. přenesená",J816,0)</f>
        <v>0</v>
      </c>
      <c r="BI816" s="240">
        <f>IF(N816="nulová",J816,0)</f>
        <v>0</v>
      </c>
      <c r="BJ816" s="18" t="s">
        <v>82</v>
      </c>
      <c r="BK816" s="240">
        <f>ROUND(I816*H816,2)</f>
        <v>0</v>
      </c>
      <c r="BL816" s="18" t="s">
        <v>283</v>
      </c>
      <c r="BM816" s="239" t="s">
        <v>1103</v>
      </c>
    </row>
    <row r="817" s="12" customFormat="1" ht="22.8" customHeight="1">
      <c r="A817" s="12"/>
      <c r="B817" s="212"/>
      <c r="C817" s="213"/>
      <c r="D817" s="214" t="s">
        <v>74</v>
      </c>
      <c r="E817" s="226" t="s">
        <v>1104</v>
      </c>
      <c r="F817" s="226" t="s">
        <v>1105</v>
      </c>
      <c r="G817" s="213"/>
      <c r="H817" s="213"/>
      <c r="I817" s="216"/>
      <c r="J817" s="227">
        <f>BK817</f>
        <v>0</v>
      </c>
      <c r="K817" s="213"/>
      <c r="L817" s="218"/>
      <c r="M817" s="219"/>
      <c r="N817" s="220"/>
      <c r="O817" s="220"/>
      <c r="P817" s="221">
        <f>SUM(P818:P894)</f>
        <v>0</v>
      </c>
      <c r="Q817" s="220"/>
      <c r="R817" s="221">
        <f>SUM(R818:R894)</f>
        <v>1.4142680000000001</v>
      </c>
      <c r="S817" s="220"/>
      <c r="T817" s="222">
        <f>SUM(T818:T894)</f>
        <v>0</v>
      </c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R817" s="223" t="s">
        <v>84</v>
      </c>
      <c r="AT817" s="224" t="s">
        <v>74</v>
      </c>
      <c r="AU817" s="224" t="s">
        <v>82</v>
      </c>
      <c r="AY817" s="223" t="s">
        <v>181</v>
      </c>
      <c r="BK817" s="225">
        <f>SUM(BK818:BK894)</f>
        <v>0</v>
      </c>
    </row>
    <row r="818" s="2" customFormat="1" ht="24.15" customHeight="1">
      <c r="A818" s="39"/>
      <c r="B818" s="40"/>
      <c r="C818" s="228" t="s">
        <v>1106</v>
      </c>
      <c r="D818" s="228" t="s">
        <v>184</v>
      </c>
      <c r="E818" s="229" t="s">
        <v>1107</v>
      </c>
      <c r="F818" s="230" t="s">
        <v>1108</v>
      </c>
      <c r="G818" s="231" t="s">
        <v>197</v>
      </c>
      <c r="H818" s="232">
        <v>101</v>
      </c>
      <c r="I818" s="233"/>
      <c r="J818" s="232">
        <f>ROUND(I818*H818,2)</f>
        <v>0</v>
      </c>
      <c r="K818" s="234"/>
      <c r="L818" s="45"/>
      <c r="M818" s="235" t="s">
        <v>1</v>
      </c>
      <c r="N818" s="236" t="s">
        <v>40</v>
      </c>
      <c r="O818" s="92"/>
      <c r="P818" s="237">
        <f>O818*H818</f>
        <v>0</v>
      </c>
      <c r="Q818" s="237">
        <v>0</v>
      </c>
      <c r="R818" s="237">
        <f>Q818*H818</f>
        <v>0</v>
      </c>
      <c r="S818" s="237">
        <v>0</v>
      </c>
      <c r="T818" s="238">
        <f>S818*H818</f>
        <v>0</v>
      </c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R818" s="239" t="s">
        <v>283</v>
      </c>
      <c r="AT818" s="239" t="s">
        <v>184</v>
      </c>
      <c r="AU818" s="239" t="s">
        <v>84</v>
      </c>
      <c r="AY818" s="18" t="s">
        <v>181</v>
      </c>
      <c r="BE818" s="240">
        <f>IF(N818="základní",J818,0)</f>
        <v>0</v>
      </c>
      <c r="BF818" s="240">
        <f>IF(N818="snížená",J818,0)</f>
        <v>0</v>
      </c>
      <c r="BG818" s="240">
        <f>IF(N818="zákl. přenesená",J818,0)</f>
        <v>0</v>
      </c>
      <c r="BH818" s="240">
        <f>IF(N818="sníž. přenesená",J818,0)</f>
        <v>0</v>
      </c>
      <c r="BI818" s="240">
        <f>IF(N818="nulová",J818,0)</f>
        <v>0</v>
      </c>
      <c r="BJ818" s="18" t="s">
        <v>82</v>
      </c>
      <c r="BK818" s="240">
        <f>ROUND(I818*H818,2)</f>
        <v>0</v>
      </c>
      <c r="BL818" s="18" t="s">
        <v>283</v>
      </c>
      <c r="BM818" s="239" t="s">
        <v>1109</v>
      </c>
    </row>
    <row r="819" s="13" customFormat="1">
      <c r="A819" s="13"/>
      <c r="B819" s="241"/>
      <c r="C819" s="242"/>
      <c r="D819" s="243" t="s">
        <v>190</v>
      </c>
      <c r="E819" s="244" t="s">
        <v>1</v>
      </c>
      <c r="F819" s="245" t="s">
        <v>1110</v>
      </c>
      <c r="G819" s="242"/>
      <c r="H819" s="244" t="s">
        <v>1</v>
      </c>
      <c r="I819" s="246"/>
      <c r="J819" s="242"/>
      <c r="K819" s="242"/>
      <c r="L819" s="247"/>
      <c r="M819" s="248"/>
      <c r="N819" s="249"/>
      <c r="O819" s="249"/>
      <c r="P819" s="249"/>
      <c r="Q819" s="249"/>
      <c r="R819" s="249"/>
      <c r="S819" s="249"/>
      <c r="T819" s="250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1" t="s">
        <v>190</v>
      </c>
      <c r="AU819" s="251" t="s">
        <v>84</v>
      </c>
      <c r="AV819" s="13" t="s">
        <v>82</v>
      </c>
      <c r="AW819" s="13" t="s">
        <v>31</v>
      </c>
      <c r="AX819" s="13" t="s">
        <v>75</v>
      </c>
      <c r="AY819" s="251" t="s">
        <v>181</v>
      </c>
    </row>
    <row r="820" s="13" customFormat="1">
      <c r="A820" s="13"/>
      <c r="B820" s="241"/>
      <c r="C820" s="242"/>
      <c r="D820" s="243" t="s">
        <v>190</v>
      </c>
      <c r="E820" s="244" t="s">
        <v>1</v>
      </c>
      <c r="F820" s="245" t="s">
        <v>648</v>
      </c>
      <c r="G820" s="242"/>
      <c r="H820" s="244" t="s">
        <v>1</v>
      </c>
      <c r="I820" s="246"/>
      <c r="J820" s="242"/>
      <c r="K820" s="242"/>
      <c r="L820" s="247"/>
      <c r="M820" s="248"/>
      <c r="N820" s="249"/>
      <c r="O820" s="249"/>
      <c r="P820" s="249"/>
      <c r="Q820" s="249"/>
      <c r="R820" s="249"/>
      <c r="S820" s="249"/>
      <c r="T820" s="250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51" t="s">
        <v>190</v>
      </c>
      <c r="AU820" s="251" t="s">
        <v>84</v>
      </c>
      <c r="AV820" s="13" t="s">
        <v>82</v>
      </c>
      <c r="AW820" s="13" t="s">
        <v>31</v>
      </c>
      <c r="AX820" s="13" t="s">
        <v>75</v>
      </c>
      <c r="AY820" s="251" t="s">
        <v>181</v>
      </c>
    </row>
    <row r="821" s="14" customFormat="1">
      <c r="A821" s="14"/>
      <c r="B821" s="252"/>
      <c r="C821" s="253"/>
      <c r="D821" s="243" t="s">
        <v>190</v>
      </c>
      <c r="E821" s="254" t="s">
        <v>1</v>
      </c>
      <c r="F821" s="255" t="s">
        <v>450</v>
      </c>
      <c r="G821" s="253"/>
      <c r="H821" s="256">
        <v>40</v>
      </c>
      <c r="I821" s="257"/>
      <c r="J821" s="253"/>
      <c r="K821" s="253"/>
      <c r="L821" s="258"/>
      <c r="M821" s="259"/>
      <c r="N821" s="260"/>
      <c r="O821" s="260"/>
      <c r="P821" s="260"/>
      <c r="Q821" s="260"/>
      <c r="R821" s="260"/>
      <c r="S821" s="260"/>
      <c r="T821" s="261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62" t="s">
        <v>190</v>
      </c>
      <c r="AU821" s="262" t="s">
        <v>84</v>
      </c>
      <c r="AV821" s="14" t="s">
        <v>84</v>
      </c>
      <c r="AW821" s="14" t="s">
        <v>31</v>
      </c>
      <c r="AX821" s="14" t="s">
        <v>75</v>
      </c>
      <c r="AY821" s="262" t="s">
        <v>181</v>
      </c>
    </row>
    <row r="822" s="13" customFormat="1">
      <c r="A822" s="13"/>
      <c r="B822" s="241"/>
      <c r="C822" s="242"/>
      <c r="D822" s="243" t="s">
        <v>190</v>
      </c>
      <c r="E822" s="244" t="s">
        <v>1</v>
      </c>
      <c r="F822" s="245" t="s">
        <v>649</v>
      </c>
      <c r="G822" s="242"/>
      <c r="H822" s="244" t="s">
        <v>1</v>
      </c>
      <c r="I822" s="246"/>
      <c r="J822" s="242"/>
      <c r="K822" s="242"/>
      <c r="L822" s="247"/>
      <c r="M822" s="248"/>
      <c r="N822" s="249"/>
      <c r="O822" s="249"/>
      <c r="P822" s="249"/>
      <c r="Q822" s="249"/>
      <c r="R822" s="249"/>
      <c r="S822" s="249"/>
      <c r="T822" s="250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1" t="s">
        <v>190</v>
      </c>
      <c r="AU822" s="251" t="s">
        <v>84</v>
      </c>
      <c r="AV822" s="13" t="s">
        <v>82</v>
      </c>
      <c r="AW822" s="13" t="s">
        <v>31</v>
      </c>
      <c r="AX822" s="13" t="s">
        <v>75</v>
      </c>
      <c r="AY822" s="251" t="s">
        <v>181</v>
      </c>
    </row>
    <row r="823" s="14" customFormat="1">
      <c r="A823" s="14"/>
      <c r="B823" s="252"/>
      <c r="C823" s="253"/>
      <c r="D823" s="243" t="s">
        <v>190</v>
      </c>
      <c r="E823" s="254" t="s">
        <v>1</v>
      </c>
      <c r="F823" s="255" t="s">
        <v>365</v>
      </c>
      <c r="G823" s="253"/>
      <c r="H823" s="256">
        <v>29</v>
      </c>
      <c r="I823" s="257"/>
      <c r="J823" s="253"/>
      <c r="K823" s="253"/>
      <c r="L823" s="258"/>
      <c r="M823" s="259"/>
      <c r="N823" s="260"/>
      <c r="O823" s="260"/>
      <c r="P823" s="260"/>
      <c r="Q823" s="260"/>
      <c r="R823" s="260"/>
      <c r="S823" s="260"/>
      <c r="T823" s="261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2" t="s">
        <v>190</v>
      </c>
      <c r="AU823" s="262" t="s">
        <v>84</v>
      </c>
      <c r="AV823" s="14" t="s">
        <v>84</v>
      </c>
      <c r="AW823" s="14" t="s">
        <v>31</v>
      </c>
      <c r="AX823" s="14" t="s">
        <v>75</v>
      </c>
      <c r="AY823" s="262" t="s">
        <v>181</v>
      </c>
    </row>
    <row r="824" s="13" customFormat="1">
      <c r="A824" s="13"/>
      <c r="B824" s="241"/>
      <c r="C824" s="242"/>
      <c r="D824" s="243" t="s">
        <v>190</v>
      </c>
      <c r="E824" s="244" t="s">
        <v>1</v>
      </c>
      <c r="F824" s="245" t="s">
        <v>651</v>
      </c>
      <c r="G824" s="242"/>
      <c r="H824" s="244" t="s">
        <v>1</v>
      </c>
      <c r="I824" s="246"/>
      <c r="J824" s="242"/>
      <c r="K824" s="242"/>
      <c r="L824" s="247"/>
      <c r="M824" s="248"/>
      <c r="N824" s="249"/>
      <c r="O824" s="249"/>
      <c r="P824" s="249"/>
      <c r="Q824" s="249"/>
      <c r="R824" s="249"/>
      <c r="S824" s="249"/>
      <c r="T824" s="250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1" t="s">
        <v>190</v>
      </c>
      <c r="AU824" s="251" t="s">
        <v>84</v>
      </c>
      <c r="AV824" s="13" t="s">
        <v>82</v>
      </c>
      <c r="AW824" s="13" t="s">
        <v>31</v>
      </c>
      <c r="AX824" s="13" t="s">
        <v>75</v>
      </c>
      <c r="AY824" s="251" t="s">
        <v>181</v>
      </c>
    </row>
    <row r="825" s="14" customFormat="1">
      <c r="A825" s="14"/>
      <c r="B825" s="252"/>
      <c r="C825" s="253"/>
      <c r="D825" s="243" t="s">
        <v>190</v>
      </c>
      <c r="E825" s="254" t="s">
        <v>1</v>
      </c>
      <c r="F825" s="255" t="s">
        <v>379</v>
      </c>
      <c r="G825" s="253"/>
      <c r="H825" s="256">
        <v>32</v>
      </c>
      <c r="I825" s="257"/>
      <c r="J825" s="253"/>
      <c r="K825" s="253"/>
      <c r="L825" s="258"/>
      <c r="M825" s="259"/>
      <c r="N825" s="260"/>
      <c r="O825" s="260"/>
      <c r="P825" s="260"/>
      <c r="Q825" s="260"/>
      <c r="R825" s="260"/>
      <c r="S825" s="260"/>
      <c r="T825" s="261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62" t="s">
        <v>190</v>
      </c>
      <c r="AU825" s="262" t="s">
        <v>84</v>
      </c>
      <c r="AV825" s="14" t="s">
        <v>84</v>
      </c>
      <c r="AW825" s="14" t="s">
        <v>31</v>
      </c>
      <c r="AX825" s="14" t="s">
        <v>75</v>
      </c>
      <c r="AY825" s="262" t="s">
        <v>181</v>
      </c>
    </row>
    <row r="826" s="15" customFormat="1">
      <c r="A826" s="15"/>
      <c r="B826" s="267"/>
      <c r="C826" s="268"/>
      <c r="D826" s="243" t="s">
        <v>190</v>
      </c>
      <c r="E826" s="269" t="s">
        <v>1</v>
      </c>
      <c r="F826" s="270" t="s">
        <v>208</v>
      </c>
      <c r="G826" s="268"/>
      <c r="H826" s="271">
        <v>101</v>
      </c>
      <c r="I826" s="272"/>
      <c r="J826" s="268"/>
      <c r="K826" s="268"/>
      <c r="L826" s="273"/>
      <c r="M826" s="274"/>
      <c r="N826" s="275"/>
      <c r="O826" s="275"/>
      <c r="P826" s="275"/>
      <c r="Q826" s="275"/>
      <c r="R826" s="275"/>
      <c r="S826" s="275"/>
      <c r="T826" s="276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T826" s="277" t="s">
        <v>190</v>
      </c>
      <c r="AU826" s="277" t="s">
        <v>84</v>
      </c>
      <c r="AV826" s="15" t="s">
        <v>188</v>
      </c>
      <c r="AW826" s="15" t="s">
        <v>31</v>
      </c>
      <c r="AX826" s="15" t="s">
        <v>82</v>
      </c>
      <c r="AY826" s="277" t="s">
        <v>181</v>
      </c>
    </row>
    <row r="827" s="2" customFormat="1" ht="24.15" customHeight="1">
      <c r="A827" s="39"/>
      <c r="B827" s="40"/>
      <c r="C827" s="289" t="s">
        <v>1111</v>
      </c>
      <c r="D827" s="289" t="s">
        <v>396</v>
      </c>
      <c r="E827" s="290" t="s">
        <v>1112</v>
      </c>
      <c r="F827" s="291" t="s">
        <v>1113</v>
      </c>
      <c r="G827" s="292" t="s">
        <v>197</v>
      </c>
      <c r="H827" s="293">
        <v>106</v>
      </c>
      <c r="I827" s="294"/>
      <c r="J827" s="293">
        <f>ROUND(I827*H827,2)</f>
        <v>0</v>
      </c>
      <c r="K827" s="295"/>
      <c r="L827" s="296"/>
      <c r="M827" s="297" t="s">
        <v>1</v>
      </c>
      <c r="N827" s="298" t="s">
        <v>40</v>
      </c>
      <c r="O827" s="92"/>
      <c r="P827" s="237">
        <f>O827*H827</f>
        <v>0</v>
      </c>
      <c r="Q827" s="237">
        <v>0.00025999999999999998</v>
      </c>
      <c r="R827" s="237">
        <f>Q827*H827</f>
        <v>0.027559999999999998</v>
      </c>
      <c r="S827" s="237">
        <v>0</v>
      </c>
      <c r="T827" s="238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39" t="s">
        <v>379</v>
      </c>
      <c r="AT827" s="239" t="s">
        <v>396</v>
      </c>
      <c r="AU827" s="239" t="s">
        <v>84</v>
      </c>
      <c r="AY827" s="18" t="s">
        <v>181</v>
      </c>
      <c r="BE827" s="240">
        <f>IF(N827="základní",J827,0)</f>
        <v>0</v>
      </c>
      <c r="BF827" s="240">
        <f>IF(N827="snížená",J827,0)</f>
        <v>0</v>
      </c>
      <c r="BG827" s="240">
        <f>IF(N827="zákl. přenesená",J827,0)</f>
        <v>0</v>
      </c>
      <c r="BH827" s="240">
        <f>IF(N827="sníž. přenesená",J827,0)</f>
        <v>0</v>
      </c>
      <c r="BI827" s="240">
        <f>IF(N827="nulová",J827,0)</f>
        <v>0</v>
      </c>
      <c r="BJ827" s="18" t="s">
        <v>82</v>
      </c>
      <c r="BK827" s="240">
        <f>ROUND(I827*H827,2)</f>
        <v>0</v>
      </c>
      <c r="BL827" s="18" t="s">
        <v>283</v>
      </c>
      <c r="BM827" s="239" t="s">
        <v>1114</v>
      </c>
    </row>
    <row r="828" s="14" customFormat="1">
      <c r="A828" s="14"/>
      <c r="B828" s="252"/>
      <c r="C828" s="253"/>
      <c r="D828" s="243" t="s">
        <v>190</v>
      </c>
      <c r="E828" s="254" t="s">
        <v>1</v>
      </c>
      <c r="F828" s="255" t="s">
        <v>1115</v>
      </c>
      <c r="G828" s="253"/>
      <c r="H828" s="256">
        <v>106</v>
      </c>
      <c r="I828" s="257"/>
      <c r="J828" s="253"/>
      <c r="K828" s="253"/>
      <c r="L828" s="258"/>
      <c r="M828" s="259"/>
      <c r="N828" s="260"/>
      <c r="O828" s="260"/>
      <c r="P828" s="260"/>
      <c r="Q828" s="260"/>
      <c r="R828" s="260"/>
      <c r="S828" s="260"/>
      <c r="T828" s="261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62" t="s">
        <v>190</v>
      </c>
      <c r="AU828" s="262" t="s">
        <v>84</v>
      </c>
      <c r="AV828" s="14" t="s">
        <v>84</v>
      </c>
      <c r="AW828" s="14" t="s">
        <v>31</v>
      </c>
      <c r="AX828" s="14" t="s">
        <v>82</v>
      </c>
      <c r="AY828" s="262" t="s">
        <v>181</v>
      </c>
    </row>
    <row r="829" s="2" customFormat="1" ht="33" customHeight="1">
      <c r="A829" s="39"/>
      <c r="B829" s="40"/>
      <c r="C829" s="228" t="s">
        <v>1116</v>
      </c>
      <c r="D829" s="228" t="s">
        <v>184</v>
      </c>
      <c r="E829" s="229" t="s">
        <v>1117</v>
      </c>
      <c r="F829" s="230" t="s">
        <v>1118</v>
      </c>
      <c r="G829" s="231" t="s">
        <v>197</v>
      </c>
      <c r="H829" s="232">
        <v>101</v>
      </c>
      <c r="I829" s="233"/>
      <c r="J829" s="232">
        <f>ROUND(I829*H829,2)</f>
        <v>0</v>
      </c>
      <c r="K829" s="234"/>
      <c r="L829" s="45"/>
      <c r="M829" s="235" t="s">
        <v>1</v>
      </c>
      <c r="N829" s="236" t="s">
        <v>40</v>
      </c>
      <c r="O829" s="92"/>
      <c r="P829" s="237">
        <f>O829*H829</f>
        <v>0</v>
      </c>
      <c r="Q829" s="237">
        <v>0</v>
      </c>
      <c r="R829" s="237">
        <f>Q829*H829</f>
        <v>0</v>
      </c>
      <c r="S829" s="237">
        <v>0</v>
      </c>
      <c r="T829" s="238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39" t="s">
        <v>283</v>
      </c>
      <c r="AT829" s="239" t="s">
        <v>184</v>
      </c>
      <c r="AU829" s="239" t="s">
        <v>84</v>
      </c>
      <c r="AY829" s="18" t="s">
        <v>181</v>
      </c>
      <c r="BE829" s="240">
        <f>IF(N829="základní",J829,0)</f>
        <v>0</v>
      </c>
      <c r="BF829" s="240">
        <f>IF(N829="snížená",J829,0)</f>
        <v>0</v>
      </c>
      <c r="BG829" s="240">
        <f>IF(N829="zákl. přenesená",J829,0)</f>
        <v>0</v>
      </c>
      <c r="BH829" s="240">
        <f>IF(N829="sníž. přenesená",J829,0)</f>
        <v>0</v>
      </c>
      <c r="BI829" s="240">
        <f>IF(N829="nulová",J829,0)</f>
        <v>0</v>
      </c>
      <c r="BJ829" s="18" t="s">
        <v>82</v>
      </c>
      <c r="BK829" s="240">
        <f>ROUND(I829*H829,2)</f>
        <v>0</v>
      </c>
      <c r="BL829" s="18" t="s">
        <v>283</v>
      </c>
      <c r="BM829" s="239" t="s">
        <v>1119</v>
      </c>
    </row>
    <row r="830" s="13" customFormat="1">
      <c r="A830" s="13"/>
      <c r="B830" s="241"/>
      <c r="C830" s="242"/>
      <c r="D830" s="243" t="s">
        <v>190</v>
      </c>
      <c r="E830" s="244" t="s">
        <v>1</v>
      </c>
      <c r="F830" s="245" t="s">
        <v>1120</v>
      </c>
      <c r="G830" s="242"/>
      <c r="H830" s="244" t="s">
        <v>1</v>
      </c>
      <c r="I830" s="246"/>
      <c r="J830" s="242"/>
      <c r="K830" s="242"/>
      <c r="L830" s="247"/>
      <c r="M830" s="248"/>
      <c r="N830" s="249"/>
      <c r="O830" s="249"/>
      <c r="P830" s="249"/>
      <c r="Q830" s="249"/>
      <c r="R830" s="249"/>
      <c r="S830" s="249"/>
      <c r="T830" s="250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1" t="s">
        <v>190</v>
      </c>
      <c r="AU830" s="251" t="s">
        <v>84</v>
      </c>
      <c r="AV830" s="13" t="s">
        <v>82</v>
      </c>
      <c r="AW830" s="13" t="s">
        <v>31</v>
      </c>
      <c r="AX830" s="13" t="s">
        <v>75</v>
      </c>
      <c r="AY830" s="251" t="s">
        <v>181</v>
      </c>
    </row>
    <row r="831" s="13" customFormat="1">
      <c r="A831" s="13"/>
      <c r="B831" s="241"/>
      <c r="C831" s="242"/>
      <c r="D831" s="243" t="s">
        <v>190</v>
      </c>
      <c r="E831" s="244" t="s">
        <v>1</v>
      </c>
      <c r="F831" s="245" t="s">
        <v>648</v>
      </c>
      <c r="G831" s="242"/>
      <c r="H831" s="244" t="s">
        <v>1</v>
      </c>
      <c r="I831" s="246"/>
      <c r="J831" s="242"/>
      <c r="K831" s="242"/>
      <c r="L831" s="247"/>
      <c r="M831" s="248"/>
      <c r="N831" s="249"/>
      <c r="O831" s="249"/>
      <c r="P831" s="249"/>
      <c r="Q831" s="249"/>
      <c r="R831" s="249"/>
      <c r="S831" s="249"/>
      <c r="T831" s="250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1" t="s">
        <v>190</v>
      </c>
      <c r="AU831" s="251" t="s">
        <v>84</v>
      </c>
      <c r="AV831" s="13" t="s">
        <v>82</v>
      </c>
      <c r="AW831" s="13" t="s">
        <v>31</v>
      </c>
      <c r="AX831" s="13" t="s">
        <v>75</v>
      </c>
      <c r="AY831" s="251" t="s">
        <v>181</v>
      </c>
    </row>
    <row r="832" s="14" customFormat="1">
      <c r="A832" s="14"/>
      <c r="B832" s="252"/>
      <c r="C832" s="253"/>
      <c r="D832" s="243" t="s">
        <v>190</v>
      </c>
      <c r="E832" s="254" t="s">
        <v>1</v>
      </c>
      <c r="F832" s="255" t="s">
        <v>450</v>
      </c>
      <c r="G832" s="253"/>
      <c r="H832" s="256">
        <v>40</v>
      </c>
      <c r="I832" s="257"/>
      <c r="J832" s="253"/>
      <c r="K832" s="253"/>
      <c r="L832" s="258"/>
      <c r="M832" s="259"/>
      <c r="N832" s="260"/>
      <c r="O832" s="260"/>
      <c r="P832" s="260"/>
      <c r="Q832" s="260"/>
      <c r="R832" s="260"/>
      <c r="S832" s="260"/>
      <c r="T832" s="261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2" t="s">
        <v>190</v>
      </c>
      <c r="AU832" s="262" t="s">
        <v>84</v>
      </c>
      <c r="AV832" s="14" t="s">
        <v>84</v>
      </c>
      <c r="AW832" s="14" t="s">
        <v>31</v>
      </c>
      <c r="AX832" s="14" t="s">
        <v>75</v>
      </c>
      <c r="AY832" s="262" t="s">
        <v>181</v>
      </c>
    </row>
    <row r="833" s="13" customFormat="1">
      <c r="A833" s="13"/>
      <c r="B833" s="241"/>
      <c r="C833" s="242"/>
      <c r="D833" s="243" t="s">
        <v>190</v>
      </c>
      <c r="E833" s="244" t="s">
        <v>1</v>
      </c>
      <c r="F833" s="245" t="s">
        <v>649</v>
      </c>
      <c r="G833" s="242"/>
      <c r="H833" s="244" t="s">
        <v>1</v>
      </c>
      <c r="I833" s="246"/>
      <c r="J833" s="242"/>
      <c r="K833" s="242"/>
      <c r="L833" s="247"/>
      <c r="M833" s="248"/>
      <c r="N833" s="249"/>
      <c r="O833" s="249"/>
      <c r="P833" s="249"/>
      <c r="Q833" s="249"/>
      <c r="R833" s="249"/>
      <c r="S833" s="249"/>
      <c r="T833" s="250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51" t="s">
        <v>190</v>
      </c>
      <c r="AU833" s="251" t="s">
        <v>84</v>
      </c>
      <c r="AV833" s="13" t="s">
        <v>82</v>
      </c>
      <c r="AW833" s="13" t="s">
        <v>31</v>
      </c>
      <c r="AX833" s="13" t="s">
        <v>75</v>
      </c>
      <c r="AY833" s="251" t="s">
        <v>181</v>
      </c>
    </row>
    <row r="834" s="14" customFormat="1">
      <c r="A834" s="14"/>
      <c r="B834" s="252"/>
      <c r="C834" s="253"/>
      <c r="D834" s="243" t="s">
        <v>190</v>
      </c>
      <c r="E834" s="254" t="s">
        <v>1</v>
      </c>
      <c r="F834" s="255" t="s">
        <v>365</v>
      </c>
      <c r="G834" s="253"/>
      <c r="H834" s="256">
        <v>29</v>
      </c>
      <c r="I834" s="257"/>
      <c r="J834" s="253"/>
      <c r="K834" s="253"/>
      <c r="L834" s="258"/>
      <c r="M834" s="259"/>
      <c r="N834" s="260"/>
      <c r="O834" s="260"/>
      <c r="P834" s="260"/>
      <c r="Q834" s="260"/>
      <c r="R834" s="260"/>
      <c r="S834" s="260"/>
      <c r="T834" s="261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62" t="s">
        <v>190</v>
      </c>
      <c r="AU834" s="262" t="s">
        <v>84</v>
      </c>
      <c r="AV834" s="14" t="s">
        <v>84</v>
      </c>
      <c r="AW834" s="14" t="s">
        <v>31</v>
      </c>
      <c r="AX834" s="14" t="s">
        <v>75</v>
      </c>
      <c r="AY834" s="262" t="s">
        <v>181</v>
      </c>
    </row>
    <row r="835" s="13" customFormat="1">
      <c r="A835" s="13"/>
      <c r="B835" s="241"/>
      <c r="C835" s="242"/>
      <c r="D835" s="243" t="s">
        <v>190</v>
      </c>
      <c r="E835" s="244" t="s">
        <v>1</v>
      </c>
      <c r="F835" s="245" t="s">
        <v>651</v>
      </c>
      <c r="G835" s="242"/>
      <c r="H835" s="244" t="s">
        <v>1</v>
      </c>
      <c r="I835" s="246"/>
      <c r="J835" s="242"/>
      <c r="K835" s="242"/>
      <c r="L835" s="247"/>
      <c r="M835" s="248"/>
      <c r="N835" s="249"/>
      <c r="O835" s="249"/>
      <c r="P835" s="249"/>
      <c r="Q835" s="249"/>
      <c r="R835" s="249"/>
      <c r="S835" s="249"/>
      <c r="T835" s="250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1" t="s">
        <v>190</v>
      </c>
      <c r="AU835" s="251" t="s">
        <v>84</v>
      </c>
      <c r="AV835" s="13" t="s">
        <v>82</v>
      </c>
      <c r="AW835" s="13" t="s">
        <v>31</v>
      </c>
      <c r="AX835" s="13" t="s">
        <v>75</v>
      </c>
      <c r="AY835" s="251" t="s">
        <v>181</v>
      </c>
    </row>
    <row r="836" s="14" customFormat="1">
      <c r="A836" s="14"/>
      <c r="B836" s="252"/>
      <c r="C836" s="253"/>
      <c r="D836" s="243" t="s">
        <v>190</v>
      </c>
      <c r="E836" s="254" t="s">
        <v>1</v>
      </c>
      <c r="F836" s="255" t="s">
        <v>379</v>
      </c>
      <c r="G836" s="253"/>
      <c r="H836" s="256">
        <v>32</v>
      </c>
      <c r="I836" s="257"/>
      <c r="J836" s="253"/>
      <c r="K836" s="253"/>
      <c r="L836" s="258"/>
      <c r="M836" s="259"/>
      <c r="N836" s="260"/>
      <c r="O836" s="260"/>
      <c r="P836" s="260"/>
      <c r="Q836" s="260"/>
      <c r="R836" s="260"/>
      <c r="S836" s="260"/>
      <c r="T836" s="261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62" t="s">
        <v>190</v>
      </c>
      <c r="AU836" s="262" t="s">
        <v>84</v>
      </c>
      <c r="AV836" s="14" t="s">
        <v>84</v>
      </c>
      <c r="AW836" s="14" t="s">
        <v>31</v>
      </c>
      <c r="AX836" s="14" t="s">
        <v>75</v>
      </c>
      <c r="AY836" s="262" t="s">
        <v>181</v>
      </c>
    </row>
    <row r="837" s="15" customFormat="1">
      <c r="A837" s="15"/>
      <c r="B837" s="267"/>
      <c r="C837" s="268"/>
      <c r="D837" s="243" t="s">
        <v>190</v>
      </c>
      <c r="E837" s="269" t="s">
        <v>1</v>
      </c>
      <c r="F837" s="270" t="s">
        <v>208</v>
      </c>
      <c r="G837" s="268"/>
      <c r="H837" s="271">
        <v>101</v>
      </c>
      <c r="I837" s="272"/>
      <c r="J837" s="268"/>
      <c r="K837" s="268"/>
      <c r="L837" s="273"/>
      <c r="M837" s="274"/>
      <c r="N837" s="275"/>
      <c r="O837" s="275"/>
      <c r="P837" s="275"/>
      <c r="Q837" s="275"/>
      <c r="R837" s="275"/>
      <c r="S837" s="275"/>
      <c r="T837" s="276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77" t="s">
        <v>190</v>
      </c>
      <c r="AU837" s="277" t="s">
        <v>84</v>
      </c>
      <c r="AV837" s="15" t="s">
        <v>188</v>
      </c>
      <c r="AW837" s="15" t="s">
        <v>31</v>
      </c>
      <c r="AX837" s="15" t="s">
        <v>82</v>
      </c>
      <c r="AY837" s="277" t="s">
        <v>181</v>
      </c>
    </row>
    <row r="838" s="2" customFormat="1" ht="24.15" customHeight="1">
      <c r="A838" s="39"/>
      <c r="B838" s="40"/>
      <c r="C838" s="289" t="s">
        <v>1121</v>
      </c>
      <c r="D838" s="289" t="s">
        <v>396</v>
      </c>
      <c r="E838" s="290" t="s">
        <v>1122</v>
      </c>
      <c r="F838" s="291" t="s">
        <v>1123</v>
      </c>
      <c r="G838" s="292" t="s">
        <v>197</v>
      </c>
      <c r="H838" s="293">
        <v>121.2</v>
      </c>
      <c r="I838" s="294"/>
      <c r="J838" s="293">
        <f>ROUND(I838*H838,2)</f>
        <v>0</v>
      </c>
      <c r="K838" s="295"/>
      <c r="L838" s="296"/>
      <c r="M838" s="297" t="s">
        <v>1</v>
      </c>
      <c r="N838" s="298" t="s">
        <v>40</v>
      </c>
      <c r="O838" s="92"/>
      <c r="P838" s="237">
        <f>O838*H838</f>
        <v>0</v>
      </c>
      <c r="Q838" s="237">
        <v>0.00064000000000000005</v>
      </c>
      <c r="R838" s="237">
        <f>Q838*H838</f>
        <v>0.077568000000000012</v>
      </c>
      <c r="S838" s="237">
        <v>0</v>
      </c>
      <c r="T838" s="238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39" t="s">
        <v>379</v>
      </c>
      <c r="AT838" s="239" t="s">
        <v>396</v>
      </c>
      <c r="AU838" s="239" t="s">
        <v>84</v>
      </c>
      <c r="AY838" s="18" t="s">
        <v>181</v>
      </c>
      <c r="BE838" s="240">
        <f>IF(N838="základní",J838,0)</f>
        <v>0</v>
      </c>
      <c r="BF838" s="240">
        <f>IF(N838="snížená",J838,0)</f>
        <v>0</v>
      </c>
      <c r="BG838" s="240">
        <f>IF(N838="zákl. přenesená",J838,0)</f>
        <v>0</v>
      </c>
      <c r="BH838" s="240">
        <f>IF(N838="sníž. přenesená",J838,0)</f>
        <v>0</v>
      </c>
      <c r="BI838" s="240">
        <f>IF(N838="nulová",J838,0)</f>
        <v>0</v>
      </c>
      <c r="BJ838" s="18" t="s">
        <v>82</v>
      </c>
      <c r="BK838" s="240">
        <f>ROUND(I838*H838,2)</f>
        <v>0</v>
      </c>
      <c r="BL838" s="18" t="s">
        <v>283</v>
      </c>
      <c r="BM838" s="239" t="s">
        <v>1124</v>
      </c>
    </row>
    <row r="839" s="14" customFormat="1">
      <c r="A839" s="14"/>
      <c r="B839" s="252"/>
      <c r="C839" s="253"/>
      <c r="D839" s="243" t="s">
        <v>190</v>
      </c>
      <c r="E839" s="254" t="s">
        <v>1</v>
      </c>
      <c r="F839" s="255" t="s">
        <v>1125</v>
      </c>
      <c r="G839" s="253"/>
      <c r="H839" s="256">
        <v>121.2</v>
      </c>
      <c r="I839" s="257"/>
      <c r="J839" s="253"/>
      <c r="K839" s="253"/>
      <c r="L839" s="258"/>
      <c r="M839" s="259"/>
      <c r="N839" s="260"/>
      <c r="O839" s="260"/>
      <c r="P839" s="260"/>
      <c r="Q839" s="260"/>
      <c r="R839" s="260"/>
      <c r="S839" s="260"/>
      <c r="T839" s="261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62" t="s">
        <v>190</v>
      </c>
      <c r="AU839" s="262" t="s">
        <v>84</v>
      </c>
      <c r="AV839" s="14" t="s">
        <v>84</v>
      </c>
      <c r="AW839" s="14" t="s">
        <v>31</v>
      </c>
      <c r="AX839" s="14" t="s">
        <v>82</v>
      </c>
      <c r="AY839" s="262" t="s">
        <v>181</v>
      </c>
    </row>
    <row r="840" s="2" customFormat="1" ht="24.15" customHeight="1">
      <c r="A840" s="39"/>
      <c r="B840" s="40"/>
      <c r="C840" s="228" t="s">
        <v>1126</v>
      </c>
      <c r="D840" s="228" t="s">
        <v>184</v>
      </c>
      <c r="E840" s="229" t="s">
        <v>1127</v>
      </c>
      <c r="F840" s="230" t="s">
        <v>1128</v>
      </c>
      <c r="G840" s="231" t="s">
        <v>320</v>
      </c>
      <c r="H840" s="232">
        <v>100</v>
      </c>
      <c r="I840" s="233"/>
      <c r="J840" s="232">
        <f>ROUND(I840*H840,2)</f>
        <v>0</v>
      </c>
      <c r="K840" s="234"/>
      <c r="L840" s="45"/>
      <c r="M840" s="235" t="s">
        <v>1</v>
      </c>
      <c r="N840" s="236" t="s">
        <v>40</v>
      </c>
      <c r="O840" s="92"/>
      <c r="P840" s="237">
        <f>O840*H840</f>
        <v>0</v>
      </c>
      <c r="Q840" s="237">
        <v>0</v>
      </c>
      <c r="R840" s="237">
        <f>Q840*H840</f>
        <v>0</v>
      </c>
      <c r="S840" s="237">
        <v>0</v>
      </c>
      <c r="T840" s="238">
        <f>S840*H840</f>
        <v>0</v>
      </c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R840" s="239" t="s">
        <v>283</v>
      </c>
      <c r="AT840" s="239" t="s">
        <v>184</v>
      </c>
      <c r="AU840" s="239" t="s">
        <v>84</v>
      </c>
      <c r="AY840" s="18" t="s">
        <v>181</v>
      </c>
      <c r="BE840" s="240">
        <f>IF(N840="základní",J840,0)</f>
        <v>0</v>
      </c>
      <c r="BF840" s="240">
        <f>IF(N840="snížená",J840,0)</f>
        <v>0</v>
      </c>
      <c r="BG840" s="240">
        <f>IF(N840="zákl. přenesená",J840,0)</f>
        <v>0</v>
      </c>
      <c r="BH840" s="240">
        <f>IF(N840="sníž. přenesená",J840,0)</f>
        <v>0</v>
      </c>
      <c r="BI840" s="240">
        <f>IF(N840="nulová",J840,0)</f>
        <v>0</v>
      </c>
      <c r="BJ840" s="18" t="s">
        <v>82</v>
      </c>
      <c r="BK840" s="240">
        <f>ROUND(I840*H840,2)</f>
        <v>0</v>
      </c>
      <c r="BL840" s="18" t="s">
        <v>283</v>
      </c>
      <c r="BM840" s="239" t="s">
        <v>1129</v>
      </c>
    </row>
    <row r="841" s="13" customFormat="1">
      <c r="A841" s="13"/>
      <c r="B841" s="241"/>
      <c r="C841" s="242"/>
      <c r="D841" s="243" t="s">
        <v>190</v>
      </c>
      <c r="E841" s="244" t="s">
        <v>1</v>
      </c>
      <c r="F841" s="245" t="s">
        <v>191</v>
      </c>
      <c r="G841" s="242"/>
      <c r="H841" s="244" t="s">
        <v>1</v>
      </c>
      <c r="I841" s="246"/>
      <c r="J841" s="242"/>
      <c r="K841" s="242"/>
      <c r="L841" s="247"/>
      <c r="M841" s="248"/>
      <c r="N841" s="249"/>
      <c r="O841" s="249"/>
      <c r="P841" s="249"/>
      <c r="Q841" s="249"/>
      <c r="R841" s="249"/>
      <c r="S841" s="249"/>
      <c r="T841" s="250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51" t="s">
        <v>190</v>
      </c>
      <c r="AU841" s="251" t="s">
        <v>84</v>
      </c>
      <c r="AV841" s="13" t="s">
        <v>82</v>
      </c>
      <c r="AW841" s="13" t="s">
        <v>31</v>
      </c>
      <c r="AX841" s="13" t="s">
        <v>75</v>
      </c>
      <c r="AY841" s="251" t="s">
        <v>181</v>
      </c>
    </row>
    <row r="842" s="14" customFormat="1">
      <c r="A842" s="14"/>
      <c r="B842" s="252"/>
      <c r="C842" s="253"/>
      <c r="D842" s="243" t="s">
        <v>190</v>
      </c>
      <c r="E842" s="254" t="s">
        <v>1</v>
      </c>
      <c r="F842" s="255" t="s">
        <v>799</v>
      </c>
      <c r="G842" s="253"/>
      <c r="H842" s="256">
        <v>100</v>
      </c>
      <c r="I842" s="257"/>
      <c r="J842" s="253"/>
      <c r="K842" s="253"/>
      <c r="L842" s="258"/>
      <c r="M842" s="259"/>
      <c r="N842" s="260"/>
      <c r="O842" s="260"/>
      <c r="P842" s="260"/>
      <c r="Q842" s="260"/>
      <c r="R842" s="260"/>
      <c r="S842" s="260"/>
      <c r="T842" s="261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62" t="s">
        <v>190</v>
      </c>
      <c r="AU842" s="262" t="s">
        <v>84</v>
      </c>
      <c r="AV842" s="14" t="s">
        <v>84</v>
      </c>
      <c r="AW842" s="14" t="s">
        <v>31</v>
      </c>
      <c r="AX842" s="14" t="s">
        <v>82</v>
      </c>
      <c r="AY842" s="262" t="s">
        <v>181</v>
      </c>
    </row>
    <row r="843" s="2" customFormat="1" ht="24.15" customHeight="1">
      <c r="A843" s="39"/>
      <c r="B843" s="40"/>
      <c r="C843" s="289" t="s">
        <v>1130</v>
      </c>
      <c r="D843" s="289" t="s">
        <v>396</v>
      </c>
      <c r="E843" s="290" t="s">
        <v>1131</v>
      </c>
      <c r="F843" s="291" t="s">
        <v>1132</v>
      </c>
      <c r="G843" s="292" t="s">
        <v>320</v>
      </c>
      <c r="H843" s="293">
        <v>105</v>
      </c>
      <c r="I843" s="294"/>
      <c r="J843" s="293">
        <f>ROUND(I843*H843,2)</f>
        <v>0</v>
      </c>
      <c r="K843" s="295"/>
      <c r="L843" s="296"/>
      <c r="M843" s="297" t="s">
        <v>1</v>
      </c>
      <c r="N843" s="298" t="s">
        <v>40</v>
      </c>
      <c r="O843" s="92"/>
      <c r="P843" s="237">
        <f>O843*H843</f>
        <v>0</v>
      </c>
      <c r="Q843" s="237">
        <v>0.00029999999999999997</v>
      </c>
      <c r="R843" s="237">
        <f>Q843*H843</f>
        <v>0.0315</v>
      </c>
      <c r="S843" s="237">
        <v>0</v>
      </c>
      <c r="T843" s="238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39" t="s">
        <v>379</v>
      </c>
      <c r="AT843" s="239" t="s">
        <v>396</v>
      </c>
      <c r="AU843" s="239" t="s">
        <v>84</v>
      </c>
      <c r="AY843" s="18" t="s">
        <v>181</v>
      </c>
      <c r="BE843" s="240">
        <f>IF(N843="základní",J843,0)</f>
        <v>0</v>
      </c>
      <c r="BF843" s="240">
        <f>IF(N843="snížená",J843,0)</f>
        <v>0</v>
      </c>
      <c r="BG843" s="240">
        <f>IF(N843="zákl. přenesená",J843,0)</f>
        <v>0</v>
      </c>
      <c r="BH843" s="240">
        <f>IF(N843="sníž. přenesená",J843,0)</f>
        <v>0</v>
      </c>
      <c r="BI843" s="240">
        <f>IF(N843="nulová",J843,0)</f>
        <v>0</v>
      </c>
      <c r="BJ843" s="18" t="s">
        <v>82</v>
      </c>
      <c r="BK843" s="240">
        <f>ROUND(I843*H843,2)</f>
        <v>0</v>
      </c>
      <c r="BL843" s="18" t="s">
        <v>283</v>
      </c>
      <c r="BM843" s="239" t="s">
        <v>1133</v>
      </c>
    </row>
    <row r="844" s="14" customFormat="1">
      <c r="A844" s="14"/>
      <c r="B844" s="252"/>
      <c r="C844" s="253"/>
      <c r="D844" s="243" t="s">
        <v>190</v>
      </c>
      <c r="E844" s="253"/>
      <c r="F844" s="255" t="s">
        <v>1134</v>
      </c>
      <c r="G844" s="253"/>
      <c r="H844" s="256">
        <v>105</v>
      </c>
      <c r="I844" s="257"/>
      <c r="J844" s="253"/>
      <c r="K844" s="253"/>
      <c r="L844" s="258"/>
      <c r="M844" s="259"/>
      <c r="N844" s="260"/>
      <c r="O844" s="260"/>
      <c r="P844" s="260"/>
      <c r="Q844" s="260"/>
      <c r="R844" s="260"/>
      <c r="S844" s="260"/>
      <c r="T844" s="261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2" t="s">
        <v>190</v>
      </c>
      <c r="AU844" s="262" t="s">
        <v>84</v>
      </c>
      <c r="AV844" s="14" t="s">
        <v>84</v>
      </c>
      <c r="AW844" s="14" t="s">
        <v>4</v>
      </c>
      <c r="AX844" s="14" t="s">
        <v>82</v>
      </c>
      <c r="AY844" s="262" t="s">
        <v>181</v>
      </c>
    </row>
    <row r="845" s="2" customFormat="1" ht="24.15" customHeight="1">
      <c r="A845" s="39"/>
      <c r="B845" s="40"/>
      <c r="C845" s="228" t="s">
        <v>1135</v>
      </c>
      <c r="D845" s="228" t="s">
        <v>184</v>
      </c>
      <c r="E845" s="229" t="s">
        <v>1136</v>
      </c>
      <c r="F845" s="230" t="s">
        <v>1137</v>
      </c>
      <c r="G845" s="231" t="s">
        <v>197</v>
      </c>
      <c r="H845" s="232">
        <v>3</v>
      </c>
      <c r="I845" s="233"/>
      <c r="J845" s="232">
        <f>ROUND(I845*H845,2)</f>
        <v>0</v>
      </c>
      <c r="K845" s="234"/>
      <c r="L845" s="45"/>
      <c r="M845" s="235" t="s">
        <v>1</v>
      </c>
      <c r="N845" s="236" t="s">
        <v>40</v>
      </c>
      <c r="O845" s="92"/>
      <c r="P845" s="237">
        <f>O845*H845</f>
        <v>0</v>
      </c>
      <c r="Q845" s="237">
        <v>0</v>
      </c>
      <c r="R845" s="237">
        <f>Q845*H845</f>
        <v>0</v>
      </c>
      <c r="S845" s="237">
        <v>0</v>
      </c>
      <c r="T845" s="238">
        <f>S845*H845</f>
        <v>0</v>
      </c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R845" s="239" t="s">
        <v>283</v>
      </c>
      <c r="AT845" s="239" t="s">
        <v>184</v>
      </c>
      <c r="AU845" s="239" t="s">
        <v>84</v>
      </c>
      <c r="AY845" s="18" t="s">
        <v>181</v>
      </c>
      <c r="BE845" s="240">
        <f>IF(N845="základní",J845,0)</f>
        <v>0</v>
      </c>
      <c r="BF845" s="240">
        <f>IF(N845="snížená",J845,0)</f>
        <v>0</v>
      </c>
      <c r="BG845" s="240">
        <f>IF(N845="zákl. přenesená",J845,0)</f>
        <v>0</v>
      </c>
      <c r="BH845" s="240">
        <f>IF(N845="sníž. přenesená",J845,0)</f>
        <v>0</v>
      </c>
      <c r="BI845" s="240">
        <f>IF(N845="nulová",J845,0)</f>
        <v>0</v>
      </c>
      <c r="BJ845" s="18" t="s">
        <v>82</v>
      </c>
      <c r="BK845" s="240">
        <f>ROUND(I845*H845,2)</f>
        <v>0</v>
      </c>
      <c r="BL845" s="18" t="s">
        <v>283</v>
      </c>
      <c r="BM845" s="239" t="s">
        <v>1138</v>
      </c>
    </row>
    <row r="846" s="13" customFormat="1">
      <c r="A846" s="13"/>
      <c r="B846" s="241"/>
      <c r="C846" s="242"/>
      <c r="D846" s="243" t="s">
        <v>190</v>
      </c>
      <c r="E846" s="244" t="s">
        <v>1</v>
      </c>
      <c r="F846" s="245" t="s">
        <v>1139</v>
      </c>
      <c r="G846" s="242"/>
      <c r="H846" s="244" t="s">
        <v>1</v>
      </c>
      <c r="I846" s="246"/>
      <c r="J846" s="242"/>
      <c r="K846" s="242"/>
      <c r="L846" s="247"/>
      <c r="M846" s="248"/>
      <c r="N846" s="249"/>
      <c r="O846" s="249"/>
      <c r="P846" s="249"/>
      <c r="Q846" s="249"/>
      <c r="R846" s="249"/>
      <c r="S846" s="249"/>
      <c r="T846" s="250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1" t="s">
        <v>190</v>
      </c>
      <c r="AU846" s="251" t="s">
        <v>84</v>
      </c>
      <c r="AV846" s="13" t="s">
        <v>82</v>
      </c>
      <c r="AW846" s="13" t="s">
        <v>31</v>
      </c>
      <c r="AX846" s="13" t="s">
        <v>75</v>
      </c>
      <c r="AY846" s="251" t="s">
        <v>181</v>
      </c>
    </row>
    <row r="847" s="13" customFormat="1">
      <c r="A847" s="13"/>
      <c r="B847" s="241"/>
      <c r="C847" s="242"/>
      <c r="D847" s="243" t="s">
        <v>190</v>
      </c>
      <c r="E847" s="244" t="s">
        <v>1</v>
      </c>
      <c r="F847" s="245" t="s">
        <v>1140</v>
      </c>
      <c r="G847" s="242"/>
      <c r="H847" s="244" t="s">
        <v>1</v>
      </c>
      <c r="I847" s="246"/>
      <c r="J847" s="242"/>
      <c r="K847" s="242"/>
      <c r="L847" s="247"/>
      <c r="M847" s="248"/>
      <c r="N847" s="249"/>
      <c r="O847" s="249"/>
      <c r="P847" s="249"/>
      <c r="Q847" s="249"/>
      <c r="R847" s="249"/>
      <c r="S847" s="249"/>
      <c r="T847" s="250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1" t="s">
        <v>190</v>
      </c>
      <c r="AU847" s="251" t="s">
        <v>84</v>
      </c>
      <c r="AV847" s="13" t="s">
        <v>82</v>
      </c>
      <c r="AW847" s="13" t="s">
        <v>31</v>
      </c>
      <c r="AX847" s="13" t="s">
        <v>75</v>
      </c>
      <c r="AY847" s="251" t="s">
        <v>181</v>
      </c>
    </row>
    <row r="848" s="14" customFormat="1">
      <c r="A848" s="14"/>
      <c r="B848" s="252"/>
      <c r="C848" s="253"/>
      <c r="D848" s="243" t="s">
        <v>190</v>
      </c>
      <c r="E848" s="254" t="s">
        <v>1</v>
      </c>
      <c r="F848" s="255" t="s">
        <v>1141</v>
      </c>
      <c r="G848" s="253"/>
      <c r="H848" s="256">
        <v>3</v>
      </c>
      <c r="I848" s="257"/>
      <c r="J848" s="253"/>
      <c r="K848" s="253"/>
      <c r="L848" s="258"/>
      <c r="M848" s="259"/>
      <c r="N848" s="260"/>
      <c r="O848" s="260"/>
      <c r="P848" s="260"/>
      <c r="Q848" s="260"/>
      <c r="R848" s="260"/>
      <c r="S848" s="260"/>
      <c r="T848" s="261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62" t="s">
        <v>190</v>
      </c>
      <c r="AU848" s="262" t="s">
        <v>84</v>
      </c>
      <c r="AV848" s="14" t="s">
        <v>84</v>
      </c>
      <c r="AW848" s="14" t="s">
        <v>31</v>
      </c>
      <c r="AX848" s="14" t="s">
        <v>82</v>
      </c>
      <c r="AY848" s="262" t="s">
        <v>181</v>
      </c>
    </row>
    <row r="849" s="2" customFormat="1" ht="24.15" customHeight="1">
      <c r="A849" s="39"/>
      <c r="B849" s="40"/>
      <c r="C849" s="289" t="s">
        <v>1142</v>
      </c>
      <c r="D849" s="289" t="s">
        <v>396</v>
      </c>
      <c r="E849" s="290" t="s">
        <v>1143</v>
      </c>
      <c r="F849" s="291" t="s">
        <v>1144</v>
      </c>
      <c r="G849" s="292" t="s">
        <v>197</v>
      </c>
      <c r="H849" s="293">
        <v>3</v>
      </c>
      <c r="I849" s="294"/>
      <c r="J849" s="293">
        <f>ROUND(I849*H849,2)</f>
        <v>0</v>
      </c>
      <c r="K849" s="295"/>
      <c r="L849" s="296"/>
      <c r="M849" s="297" t="s">
        <v>1</v>
      </c>
      <c r="N849" s="298" t="s">
        <v>40</v>
      </c>
      <c r="O849" s="92"/>
      <c r="P849" s="237">
        <f>O849*H849</f>
        <v>0</v>
      </c>
      <c r="Q849" s="237">
        <v>0.0014</v>
      </c>
      <c r="R849" s="237">
        <f>Q849*H849</f>
        <v>0.0041999999999999997</v>
      </c>
      <c r="S849" s="237">
        <v>0</v>
      </c>
      <c r="T849" s="238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39" t="s">
        <v>379</v>
      </c>
      <c r="AT849" s="239" t="s">
        <v>396</v>
      </c>
      <c r="AU849" s="239" t="s">
        <v>84</v>
      </c>
      <c r="AY849" s="18" t="s">
        <v>181</v>
      </c>
      <c r="BE849" s="240">
        <f>IF(N849="základní",J849,0)</f>
        <v>0</v>
      </c>
      <c r="BF849" s="240">
        <f>IF(N849="snížená",J849,0)</f>
        <v>0</v>
      </c>
      <c r="BG849" s="240">
        <f>IF(N849="zákl. přenesená",J849,0)</f>
        <v>0</v>
      </c>
      <c r="BH849" s="240">
        <f>IF(N849="sníž. přenesená",J849,0)</f>
        <v>0</v>
      </c>
      <c r="BI849" s="240">
        <f>IF(N849="nulová",J849,0)</f>
        <v>0</v>
      </c>
      <c r="BJ849" s="18" t="s">
        <v>82</v>
      </c>
      <c r="BK849" s="240">
        <f>ROUND(I849*H849,2)</f>
        <v>0</v>
      </c>
      <c r="BL849" s="18" t="s">
        <v>283</v>
      </c>
      <c r="BM849" s="239" t="s">
        <v>1145</v>
      </c>
    </row>
    <row r="850" s="13" customFormat="1">
      <c r="A850" s="13"/>
      <c r="B850" s="241"/>
      <c r="C850" s="242"/>
      <c r="D850" s="243" t="s">
        <v>190</v>
      </c>
      <c r="E850" s="244" t="s">
        <v>1</v>
      </c>
      <c r="F850" s="245" t="s">
        <v>1139</v>
      </c>
      <c r="G850" s="242"/>
      <c r="H850" s="244" t="s">
        <v>1</v>
      </c>
      <c r="I850" s="246"/>
      <c r="J850" s="242"/>
      <c r="K850" s="242"/>
      <c r="L850" s="247"/>
      <c r="M850" s="248"/>
      <c r="N850" s="249"/>
      <c r="O850" s="249"/>
      <c r="P850" s="249"/>
      <c r="Q850" s="249"/>
      <c r="R850" s="249"/>
      <c r="S850" s="249"/>
      <c r="T850" s="250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1" t="s">
        <v>190</v>
      </c>
      <c r="AU850" s="251" t="s">
        <v>84</v>
      </c>
      <c r="AV850" s="13" t="s">
        <v>82</v>
      </c>
      <c r="AW850" s="13" t="s">
        <v>31</v>
      </c>
      <c r="AX850" s="13" t="s">
        <v>75</v>
      </c>
      <c r="AY850" s="251" t="s">
        <v>181</v>
      </c>
    </row>
    <row r="851" s="13" customFormat="1">
      <c r="A851" s="13"/>
      <c r="B851" s="241"/>
      <c r="C851" s="242"/>
      <c r="D851" s="243" t="s">
        <v>190</v>
      </c>
      <c r="E851" s="244" t="s">
        <v>1</v>
      </c>
      <c r="F851" s="245" t="s">
        <v>1140</v>
      </c>
      <c r="G851" s="242"/>
      <c r="H851" s="244" t="s">
        <v>1</v>
      </c>
      <c r="I851" s="246"/>
      <c r="J851" s="242"/>
      <c r="K851" s="242"/>
      <c r="L851" s="247"/>
      <c r="M851" s="248"/>
      <c r="N851" s="249"/>
      <c r="O851" s="249"/>
      <c r="P851" s="249"/>
      <c r="Q851" s="249"/>
      <c r="R851" s="249"/>
      <c r="S851" s="249"/>
      <c r="T851" s="250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51" t="s">
        <v>190</v>
      </c>
      <c r="AU851" s="251" t="s">
        <v>84</v>
      </c>
      <c r="AV851" s="13" t="s">
        <v>82</v>
      </c>
      <c r="AW851" s="13" t="s">
        <v>31</v>
      </c>
      <c r="AX851" s="13" t="s">
        <v>75</v>
      </c>
      <c r="AY851" s="251" t="s">
        <v>181</v>
      </c>
    </row>
    <row r="852" s="14" customFormat="1">
      <c r="A852" s="14"/>
      <c r="B852" s="252"/>
      <c r="C852" s="253"/>
      <c r="D852" s="243" t="s">
        <v>190</v>
      </c>
      <c r="E852" s="254" t="s">
        <v>1</v>
      </c>
      <c r="F852" s="255" t="s">
        <v>1141</v>
      </c>
      <c r="G852" s="253"/>
      <c r="H852" s="256">
        <v>3</v>
      </c>
      <c r="I852" s="257"/>
      <c r="J852" s="253"/>
      <c r="K852" s="253"/>
      <c r="L852" s="258"/>
      <c r="M852" s="259"/>
      <c r="N852" s="260"/>
      <c r="O852" s="260"/>
      <c r="P852" s="260"/>
      <c r="Q852" s="260"/>
      <c r="R852" s="260"/>
      <c r="S852" s="260"/>
      <c r="T852" s="261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62" t="s">
        <v>190</v>
      </c>
      <c r="AU852" s="262" t="s">
        <v>84</v>
      </c>
      <c r="AV852" s="14" t="s">
        <v>84</v>
      </c>
      <c r="AW852" s="14" t="s">
        <v>31</v>
      </c>
      <c r="AX852" s="14" t="s">
        <v>82</v>
      </c>
      <c r="AY852" s="262" t="s">
        <v>181</v>
      </c>
    </row>
    <row r="853" s="2" customFormat="1" ht="24.15" customHeight="1">
      <c r="A853" s="39"/>
      <c r="B853" s="40"/>
      <c r="C853" s="228" t="s">
        <v>1146</v>
      </c>
      <c r="D853" s="228" t="s">
        <v>184</v>
      </c>
      <c r="E853" s="229" t="s">
        <v>1147</v>
      </c>
      <c r="F853" s="230" t="s">
        <v>1148</v>
      </c>
      <c r="G853" s="231" t="s">
        <v>197</v>
      </c>
      <c r="H853" s="232">
        <v>143</v>
      </c>
      <c r="I853" s="233"/>
      <c r="J853" s="232">
        <f>ROUND(I853*H853,2)</f>
        <v>0</v>
      </c>
      <c r="K853" s="234"/>
      <c r="L853" s="45"/>
      <c r="M853" s="235" t="s">
        <v>1</v>
      </c>
      <c r="N853" s="236" t="s">
        <v>40</v>
      </c>
      <c r="O853" s="92"/>
      <c r="P853" s="237">
        <f>O853*H853</f>
        <v>0</v>
      </c>
      <c r="Q853" s="237">
        <v>0.00029999999999999997</v>
      </c>
      <c r="R853" s="237">
        <f>Q853*H853</f>
        <v>0.042899999999999994</v>
      </c>
      <c r="S853" s="237">
        <v>0</v>
      </c>
      <c r="T853" s="238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239" t="s">
        <v>283</v>
      </c>
      <c r="AT853" s="239" t="s">
        <v>184</v>
      </c>
      <c r="AU853" s="239" t="s">
        <v>84</v>
      </c>
      <c r="AY853" s="18" t="s">
        <v>181</v>
      </c>
      <c r="BE853" s="240">
        <f>IF(N853="základní",J853,0)</f>
        <v>0</v>
      </c>
      <c r="BF853" s="240">
        <f>IF(N853="snížená",J853,0)</f>
        <v>0</v>
      </c>
      <c r="BG853" s="240">
        <f>IF(N853="zákl. přenesená",J853,0)</f>
        <v>0</v>
      </c>
      <c r="BH853" s="240">
        <f>IF(N853="sníž. přenesená",J853,0)</f>
        <v>0</v>
      </c>
      <c r="BI853" s="240">
        <f>IF(N853="nulová",J853,0)</f>
        <v>0</v>
      </c>
      <c r="BJ853" s="18" t="s">
        <v>82</v>
      </c>
      <c r="BK853" s="240">
        <f>ROUND(I853*H853,2)</f>
        <v>0</v>
      </c>
      <c r="BL853" s="18" t="s">
        <v>283</v>
      </c>
      <c r="BM853" s="239" t="s">
        <v>1149</v>
      </c>
    </row>
    <row r="854" s="13" customFormat="1">
      <c r="A854" s="13"/>
      <c r="B854" s="241"/>
      <c r="C854" s="242"/>
      <c r="D854" s="243" t="s">
        <v>190</v>
      </c>
      <c r="E854" s="244" t="s">
        <v>1</v>
      </c>
      <c r="F854" s="245" t="s">
        <v>946</v>
      </c>
      <c r="G854" s="242"/>
      <c r="H854" s="244" t="s">
        <v>1</v>
      </c>
      <c r="I854" s="246"/>
      <c r="J854" s="242"/>
      <c r="K854" s="242"/>
      <c r="L854" s="247"/>
      <c r="M854" s="248"/>
      <c r="N854" s="249"/>
      <c r="O854" s="249"/>
      <c r="P854" s="249"/>
      <c r="Q854" s="249"/>
      <c r="R854" s="249"/>
      <c r="S854" s="249"/>
      <c r="T854" s="250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1" t="s">
        <v>190</v>
      </c>
      <c r="AU854" s="251" t="s">
        <v>84</v>
      </c>
      <c r="AV854" s="13" t="s">
        <v>82</v>
      </c>
      <c r="AW854" s="13" t="s">
        <v>31</v>
      </c>
      <c r="AX854" s="13" t="s">
        <v>75</v>
      </c>
      <c r="AY854" s="251" t="s">
        <v>181</v>
      </c>
    </row>
    <row r="855" s="14" customFormat="1">
      <c r="A855" s="14"/>
      <c r="B855" s="252"/>
      <c r="C855" s="253"/>
      <c r="D855" s="243" t="s">
        <v>190</v>
      </c>
      <c r="E855" s="254" t="s">
        <v>1</v>
      </c>
      <c r="F855" s="255" t="s">
        <v>947</v>
      </c>
      <c r="G855" s="253"/>
      <c r="H855" s="256">
        <v>121</v>
      </c>
      <c r="I855" s="257"/>
      <c r="J855" s="253"/>
      <c r="K855" s="253"/>
      <c r="L855" s="258"/>
      <c r="M855" s="259"/>
      <c r="N855" s="260"/>
      <c r="O855" s="260"/>
      <c r="P855" s="260"/>
      <c r="Q855" s="260"/>
      <c r="R855" s="260"/>
      <c r="S855" s="260"/>
      <c r="T855" s="261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62" t="s">
        <v>190</v>
      </c>
      <c r="AU855" s="262" t="s">
        <v>84</v>
      </c>
      <c r="AV855" s="14" t="s">
        <v>84</v>
      </c>
      <c r="AW855" s="14" t="s">
        <v>31</v>
      </c>
      <c r="AX855" s="14" t="s">
        <v>75</v>
      </c>
      <c r="AY855" s="262" t="s">
        <v>181</v>
      </c>
    </row>
    <row r="856" s="13" customFormat="1">
      <c r="A856" s="13"/>
      <c r="B856" s="241"/>
      <c r="C856" s="242"/>
      <c r="D856" s="243" t="s">
        <v>190</v>
      </c>
      <c r="E856" s="244" t="s">
        <v>1</v>
      </c>
      <c r="F856" s="245" t="s">
        <v>628</v>
      </c>
      <c r="G856" s="242"/>
      <c r="H856" s="244" t="s">
        <v>1</v>
      </c>
      <c r="I856" s="246"/>
      <c r="J856" s="242"/>
      <c r="K856" s="242"/>
      <c r="L856" s="247"/>
      <c r="M856" s="248"/>
      <c r="N856" s="249"/>
      <c r="O856" s="249"/>
      <c r="P856" s="249"/>
      <c r="Q856" s="249"/>
      <c r="R856" s="249"/>
      <c r="S856" s="249"/>
      <c r="T856" s="250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1" t="s">
        <v>190</v>
      </c>
      <c r="AU856" s="251" t="s">
        <v>84</v>
      </c>
      <c r="AV856" s="13" t="s">
        <v>82</v>
      </c>
      <c r="AW856" s="13" t="s">
        <v>31</v>
      </c>
      <c r="AX856" s="13" t="s">
        <v>75</v>
      </c>
      <c r="AY856" s="251" t="s">
        <v>181</v>
      </c>
    </row>
    <row r="857" s="13" customFormat="1">
      <c r="A857" s="13"/>
      <c r="B857" s="241"/>
      <c r="C857" s="242"/>
      <c r="D857" s="243" t="s">
        <v>190</v>
      </c>
      <c r="E857" s="244" t="s">
        <v>1</v>
      </c>
      <c r="F857" s="245" t="s">
        <v>1150</v>
      </c>
      <c r="G857" s="242"/>
      <c r="H857" s="244" t="s">
        <v>1</v>
      </c>
      <c r="I857" s="246"/>
      <c r="J857" s="242"/>
      <c r="K857" s="242"/>
      <c r="L857" s="247"/>
      <c r="M857" s="248"/>
      <c r="N857" s="249"/>
      <c r="O857" s="249"/>
      <c r="P857" s="249"/>
      <c r="Q857" s="249"/>
      <c r="R857" s="249"/>
      <c r="S857" s="249"/>
      <c r="T857" s="250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51" t="s">
        <v>190</v>
      </c>
      <c r="AU857" s="251" t="s">
        <v>84</v>
      </c>
      <c r="AV857" s="13" t="s">
        <v>82</v>
      </c>
      <c r="AW857" s="13" t="s">
        <v>31</v>
      </c>
      <c r="AX857" s="13" t="s">
        <v>75</v>
      </c>
      <c r="AY857" s="251" t="s">
        <v>181</v>
      </c>
    </row>
    <row r="858" s="14" customFormat="1">
      <c r="A858" s="14"/>
      <c r="B858" s="252"/>
      <c r="C858" s="253"/>
      <c r="D858" s="243" t="s">
        <v>190</v>
      </c>
      <c r="E858" s="254" t="s">
        <v>1</v>
      </c>
      <c r="F858" s="255" t="s">
        <v>1151</v>
      </c>
      <c r="G858" s="253"/>
      <c r="H858" s="256">
        <v>14</v>
      </c>
      <c r="I858" s="257"/>
      <c r="J858" s="253"/>
      <c r="K858" s="253"/>
      <c r="L858" s="258"/>
      <c r="M858" s="259"/>
      <c r="N858" s="260"/>
      <c r="O858" s="260"/>
      <c r="P858" s="260"/>
      <c r="Q858" s="260"/>
      <c r="R858" s="260"/>
      <c r="S858" s="260"/>
      <c r="T858" s="261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62" t="s">
        <v>190</v>
      </c>
      <c r="AU858" s="262" t="s">
        <v>84</v>
      </c>
      <c r="AV858" s="14" t="s">
        <v>84</v>
      </c>
      <c r="AW858" s="14" t="s">
        <v>31</v>
      </c>
      <c r="AX858" s="14" t="s">
        <v>75</v>
      </c>
      <c r="AY858" s="262" t="s">
        <v>181</v>
      </c>
    </row>
    <row r="859" s="13" customFormat="1">
      <c r="A859" s="13"/>
      <c r="B859" s="241"/>
      <c r="C859" s="242"/>
      <c r="D859" s="243" t="s">
        <v>190</v>
      </c>
      <c r="E859" s="244" t="s">
        <v>1</v>
      </c>
      <c r="F859" s="245" t="s">
        <v>1152</v>
      </c>
      <c r="G859" s="242"/>
      <c r="H859" s="244" t="s">
        <v>1</v>
      </c>
      <c r="I859" s="246"/>
      <c r="J859" s="242"/>
      <c r="K859" s="242"/>
      <c r="L859" s="247"/>
      <c r="M859" s="248"/>
      <c r="N859" s="249"/>
      <c r="O859" s="249"/>
      <c r="P859" s="249"/>
      <c r="Q859" s="249"/>
      <c r="R859" s="249"/>
      <c r="S859" s="249"/>
      <c r="T859" s="250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51" t="s">
        <v>190</v>
      </c>
      <c r="AU859" s="251" t="s">
        <v>84</v>
      </c>
      <c r="AV859" s="13" t="s">
        <v>82</v>
      </c>
      <c r="AW859" s="13" t="s">
        <v>31</v>
      </c>
      <c r="AX859" s="13" t="s">
        <v>75</v>
      </c>
      <c r="AY859" s="251" t="s">
        <v>181</v>
      </c>
    </row>
    <row r="860" s="14" customFormat="1">
      <c r="A860" s="14"/>
      <c r="B860" s="252"/>
      <c r="C860" s="253"/>
      <c r="D860" s="243" t="s">
        <v>190</v>
      </c>
      <c r="E860" s="254" t="s">
        <v>1</v>
      </c>
      <c r="F860" s="255" t="s">
        <v>1153</v>
      </c>
      <c r="G860" s="253"/>
      <c r="H860" s="256">
        <v>8</v>
      </c>
      <c r="I860" s="257"/>
      <c r="J860" s="253"/>
      <c r="K860" s="253"/>
      <c r="L860" s="258"/>
      <c r="M860" s="259"/>
      <c r="N860" s="260"/>
      <c r="O860" s="260"/>
      <c r="P860" s="260"/>
      <c r="Q860" s="260"/>
      <c r="R860" s="260"/>
      <c r="S860" s="260"/>
      <c r="T860" s="261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62" t="s">
        <v>190</v>
      </c>
      <c r="AU860" s="262" t="s">
        <v>84</v>
      </c>
      <c r="AV860" s="14" t="s">
        <v>84</v>
      </c>
      <c r="AW860" s="14" t="s">
        <v>31</v>
      </c>
      <c r="AX860" s="14" t="s">
        <v>75</v>
      </c>
      <c r="AY860" s="262" t="s">
        <v>181</v>
      </c>
    </row>
    <row r="861" s="15" customFormat="1">
      <c r="A861" s="15"/>
      <c r="B861" s="267"/>
      <c r="C861" s="268"/>
      <c r="D861" s="243" t="s">
        <v>190</v>
      </c>
      <c r="E861" s="269" t="s">
        <v>1</v>
      </c>
      <c r="F861" s="270" t="s">
        <v>208</v>
      </c>
      <c r="G861" s="268"/>
      <c r="H861" s="271">
        <v>143</v>
      </c>
      <c r="I861" s="272"/>
      <c r="J861" s="268"/>
      <c r="K861" s="268"/>
      <c r="L861" s="273"/>
      <c r="M861" s="274"/>
      <c r="N861" s="275"/>
      <c r="O861" s="275"/>
      <c r="P861" s="275"/>
      <c r="Q861" s="275"/>
      <c r="R861" s="275"/>
      <c r="S861" s="275"/>
      <c r="T861" s="276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77" t="s">
        <v>190</v>
      </c>
      <c r="AU861" s="277" t="s">
        <v>84</v>
      </c>
      <c r="AV861" s="15" t="s">
        <v>188</v>
      </c>
      <c r="AW861" s="15" t="s">
        <v>31</v>
      </c>
      <c r="AX861" s="15" t="s">
        <v>82</v>
      </c>
      <c r="AY861" s="277" t="s">
        <v>181</v>
      </c>
    </row>
    <row r="862" s="2" customFormat="1" ht="24.15" customHeight="1">
      <c r="A862" s="39"/>
      <c r="B862" s="40"/>
      <c r="C862" s="289" t="s">
        <v>1154</v>
      </c>
      <c r="D862" s="289" t="s">
        <v>396</v>
      </c>
      <c r="E862" s="290" t="s">
        <v>1155</v>
      </c>
      <c r="F862" s="291" t="s">
        <v>1156</v>
      </c>
      <c r="G862" s="292" t="s">
        <v>197</v>
      </c>
      <c r="H862" s="293">
        <v>124</v>
      </c>
      <c r="I862" s="294"/>
      <c r="J862" s="293">
        <f>ROUND(I862*H862,2)</f>
        <v>0</v>
      </c>
      <c r="K862" s="295"/>
      <c r="L862" s="296"/>
      <c r="M862" s="297" t="s">
        <v>1</v>
      </c>
      <c r="N862" s="298" t="s">
        <v>40</v>
      </c>
      <c r="O862" s="92"/>
      <c r="P862" s="237">
        <f>O862*H862</f>
        <v>0</v>
      </c>
      <c r="Q862" s="237">
        <v>0.0060000000000000001</v>
      </c>
      <c r="R862" s="237">
        <f>Q862*H862</f>
        <v>0.74399999999999999</v>
      </c>
      <c r="S862" s="237">
        <v>0</v>
      </c>
      <c r="T862" s="238">
        <f>S862*H862</f>
        <v>0</v>
      </c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R862" s="239" t="s">
        <v>379</v>
      </c>
      <c r="AT862" s="239" t="s">
        <v>396</v>
      </c>
      <c r="AU862" s="239" t="s">
        <v>84</v>
      </c>
      <c r="AY862" s="18" t="s">
        <v>181</v>
      </c>
      <c r="BE862" s="240">
        <f>IF(N862="základní",J862,0)</f>
        <v>0</v>
      </c>
      <c r="BF862" s="240">
        <f>IF(N862="snížená",J862,0)</f>
        <v>0</v>
      </c>
      <c r="BG862" s="240">
        <f>IF(N862="zákl. přenesená",J862,0)</f>
        <v>0</v>
      </c>
      <c r="BH862" s="240">
        <f>IF(N862="sníž. přenesená",J862,0)</f>
        <v>0</v>
      </c>
      <c r="BI862" s="240">
        <f>IF(N862="nulová",J862,0)</f>
        <v>0</v>
      </c>
      <c r="BJ862" s="18" t="s">
        <v>82</v>
      </c>
      <c r="BK862" s="240">
        <f>ROUND(I862*H862,2)</f>
        <v>0</v>
      </c>
      <c r="BL862" s="18" t="s">
        <v>283</v>
      </c>
      <c r="BM862" s="239" t="s">
        <v>1157</v>
      </c>
    </row>
    <row r="863" s="13" customFormat="1">
      <c r="A863" s="13"/>
      <c r="B863" s="241"/>
      <c r="C863" s="242"/>
      <c r="D863" s="243" t="s">
        <v>190</v>
      </c>
      <c r="E863" s="244" t="s">
        <v>1</v>
      </c>
      <c r="F863" s="245" t="s">
        <v>946</v>
      </c>
      <c r="G863" s="242"/>
      <c r="H863" s="244" t="s">
        <v>1</v>
      </c>
      <c r="I863" s="246"/>
      <c r="J863" s="242"/>
      <c r="K863" s="242"/>
      <c r="L863" s="247"/>
      <c r="M863" s="248"/>
      <c r="N863" s="249"/>
      <c r="O863" s="249"/>
      <c r="P863" s="249"/>
      <c r="Q863" s="249"/>
      <c r="R863" s="249"/>
      <c r="S863" s="249"/>
      <c r="T863" s="250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1" t="s">
        <v>190</v>
      </c>
      <c r="AU863" s="251" t="s">
        <v>84</v>
      </c>
      <c r="AV863" s="13" t="s">
        <v>82</v>
      </c>
      <c r="AW863" s="13" t="s">
        <v>31</v>
      </c>
      <c r="AX863" s="13" t="s">
        <v>75</v>
      </c>
      <c r="AY863" s="251" t="s">
        <v>181</v>
      </c>
    </row>
    <row r="864" s="14" customFormat="1">
      <c r="A864" s="14"/>
      <c r="B864" s="252"/>
      <c r="C864" s="253"/>
      <c r="D864" s="243" t="s">
        <v>190</v>
      </c>
      <c r="E864" s="254" t="s">
        <v>1</v>
      </c>
      <c r="F864" s="255" t="s">
        <v>1158</v>
      </c>
      <c r="G864" s="253"/>
      <c r="H864" s="256">
        <v>124</v>
      </c>
      <c r="I864" s="257"/>
      <c r="J864" s="253"/>
      <c r="K864" s="253"/>
      <c r="L864" s="258"/>
      <c r="M864" s="259"/>
      <c r="N864" s="260"/>
      <c r="O864" s="260"/>
      <c r="P864" s="260"/>
      <c r="Q864" s="260"/>
      <c r="R864" s="260"/>
      <c r="S864" s="260"/>
      <c r="T864" s="261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2" t="s">
        <v>190</v>
      </c>
      <c r="AU864" s="262" t="s">
        <v>84</v>
      </c>
      <c r="AV864" s="14" t="s">
        <v>84</v>
      </c>
      <c r="AW864" s="14" t="s">
        <v>31</v>
      </c>
      <c r="AX864" s="14" t="s">
        <v>82</v>
      </c>
      <c r="AY864" s="262" t="s">
        <v>181</v>
      </c>
    </row>
    <row r="865" s="2" customFormat="1" ht="24.15" customHeight="1">
      <c r="A865" s="39"/>
      <c r="B865" s="40"/>
      <c r="C865" s="289" t="s">
        <v>1159</v>
      </c>
      <c r="D865" s="289" t="s">
        <v>396</v>
      </c>
      <c r="E865" s="290" t="s">
        <v>1160</v>
      </c>
      <c r="F865" s="291" t="s">
        <v>1161</v>
      </c>
      <c r="G865" s="292" t="s">
        <v>197</v>
      </c>
      <c r="H865" s="293">
        <v>15</v>
      </c>
      <c r="I865" s="294"/>
      <c r="J865" s="293">
        <f>ROUND(I865*H865,2)</f>
        <v>0</v>
      </c>
      <c r="K865" s="295"/>
      <c r="L865" s="296"/>
      <c r="M865" s="297" t="s">
        <v>1</v>
      </c>
      <c r="N865" s="298" t="s">
        <v>40</v>
      </c>
      <c r="O865" s="92"/>
      <c r="P865" s="237">
        <f>O865*H865</f>
        <v>0</v>
      </c>
      <c r="Q865" s="237">
        <v>0.0023999999999999998</v>
      </c>
      <c r="R865" s="237">
        <f>Q865*H865</f>
        <v>0.035999999999999997</v>
      </c>
      <c r="S865" s="237">
        <v>0</v>
      </c>
      <c r="T865" s="238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39" t="s">
        <v>379</v>
      </c>
      <c r="AT865" s="239" t="s">
        <v>396</v>
      </c>
      <c r="AU865" s="239" t="s">
        <v>84</v>
      </c>
      <c r="AY865" s="18" t="s">
        <v>181</v>
      </c>
      <c r="BE865" s="240">
        <f>IF(N865="základní",J865,0)</f>
        <v>0</v>
      </c>
      <c r="BF865" s="240">
        <f>IF(N865="snížená",J865,0)</f>
        <v>0</v>
      </c>
      <c r="BG865" s="240">
        <f>IF(N865="zákl. přenesená",J865,0)</f>
        <v>0</v>
      </c>
      <c r="BH865" s="240">
        <f>IF(N865="sníž. přenesená",J865,0)</f>
        <v>0</v>
      </c>
      <c r="BI865" s="240">
        <f>IF(N865="nulová",J865,0)</f>
        <v>0</v>
      </c>
      <c r="BJ865" s="18" t="s">
        <v>82</v>
      </c>
      <c r="BK865" s="240">
        <f>ROUND(I865*H865,2)</f>
        <v>0</v>
      </c>
      <c r="BL865" s="18" t="s">
        <v>283</v>
      </c>
      <c r="BM865" s="239" t="s">
        <v>1162</v>
      </c>
    </row>
    <row r="866" s="13" customFormat="1">
      <c r="A866" s="13"/>
      <c r="B866" s="241"/>
      <c r="C866" s="242"/>
      <c r="D866" s="243" t="s">
        <v>190</v>
      </c>
      <c r="E866" s="244" t="s">
        <v>1</v>
      </c>
      <c r="F866" s="245" t="s">
        <v>628</v>
      </c>
      <c r="G866" s="242"/>
      <c r="H866" s="244" t="s">
        <v>1</v>
      </c>
      <c r="I866" s="246"/>
      <c r="J866" s="242"/>
      <c r="K866" s="242"/>
      <c r="L866" s="247"/>
      <c r="M866" s="248"/>
      <c r="N866" s="249"/>
      <c r="O866" s="249"/>
      <c r="P866" s="249"/>
      <c r="Q866" s="249"/>
      <c r="R866" s="249"/>
      <c r="S866" s="249"/>
      <c r="T866" s="250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51" t="s">
        <v>190</v>
      </c>
      <c r="AU866" s="251" t="s">
        <v>84</v>
      </c>
      <c r="AV866" s="13" t="s">
        <v>82</v>
      </c>
      <c r="AW866" s="13" t="s">
        <v>31</v>
      </c>
      <c r="AX866" s="13" t="s">
        <v>75</v>
      </c>
      <c r="AY866" s="251" t="s">
        <v>181</v>
      </c>
    </row>
    <row r="867" s="13" customFormat="1">
      <c r="A867" s="13"/>
      <c r="B867" s="241"/>
      <c r="C867" s="242"/>
      <c r="D867" s="243" t="s">
        <v>190</v>
      </c>
      <c r="E867" s="244" t="s">
        <v>1</v>
      </c>
      <c r="F867" s="245" t="s">
        <v>1150</v>
      </c>
      <c r="G867" s="242"/>
      <c r="H867" s="244" t="s">
        <v>1</v>
      </c>
      <c r="I867" s="246"/>
      <c r="J867" s="242"/>
      <c r="K867" s="242"/>
      <c r="L867" s="247"/>
      <c r="M867" s="248"/>
      <c r="N867" s="249"/>
      <c r="O867" s="249"/>
      <c r="P867" s="249"/>
      <c r="Q867" s="249"/>
      <c r="R867" s="249"/>
      <c r="S867" s="249"/>
      <c r="T867" s="250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1" t="s">
        <v>190</v>
      </c>
      <c r="AU867" s="251" t="s">
        <v>84</v>
      </c>
      <c r="AV867" s="13" t="s">
        <v>82</v>
      </c>
      <c r="AW867" s="13" t="s">
        <v>31</v>
      </c>
      <c r="AX867" s="13" t="s">
        <v>75</v>
      </c>
      <c r="AY867" s="251" t="s">
        <v>181</v>
      </c>
    </row>
    <row r="868" s="14" customFormat="1">
      <c r="A868" s="14"/>
      <c r="B868" s="252"/>
      <c r="C868" s="253"/>
      <c r="D868" s="243" t="s">
        <v>190</v>
      </c>
      <c r="E868" s="254" t="s">
        <v>1</v>
      </c>
      <c r="F868" s="255" t="s">
        <v>1163</v>
      </c>
      <c r="G868" s="253"/>
      <c r="H868" s="256">
        <v>15</v>
      </c>
      <c r="I868" s="257"/>
      <c r="J868" s="253"/>
      <c r="K868" s="253"/>
      <c r="L868" s="258"/>
      <c r="M868" s="259"/>
      <c r="N868" s="260"/>
      <c r="O868" s="260"/>
      <c r="P868" s="260"/>
      <c r="Q868" s="260"/>
      <c r="R868" s="260"/>
      <c r="S868" s="260"/>
      <c r="T868" s="261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62" t="s">
        <v>190</v>
      </c>
      <c r="AU868" s="262" t="s">
        <v>84</v>
      </c>
      <c r="AV868" s="14" t="s">
        <v>84</v>
      </c>
      <c r="AW868" s="14" t="s">
        <v>31</v>
      </c>
      <c r="AX868" s="14" t="s">
        <v>82</v>
      </c>
      <c r="AY868" s="262" t="s">
        <v>181</v>
      </c>
    </row>
    <row r="869" s="2" customFormat="1" ht="24.15" customHeight="1">
      <c r="A869" s="39"/>
      <c r="B869" s="40"/>
      <c r="C869" s="289" t="s">
        <v>1164</v>
      </c>
      <c r="D869" s="289" t="s">
        <v>396</v>
      </c>
      <c r="E869" s="290" t="s">
        <v>1165</v>
      </c>
      <c r="F869" s="291" t="s">
        <v>1166</v>
      </c>
      <c r="G869" s="292" t="s">
        <v>197</v>
      </c>
      <c r="H869" s="293">
        <v>8.4000000000000004</v>
      </c>
      <c r="I869" s="294"/>
      <c r="J869" s="293">
        <f>ROUND(I869*H869,2)</f>
        <v>0</v>
      </c>
      <c r="K869" s="295"/>
      <c r="L869" s="296"/>
      <c r="M869" s="297" t="s">
        <v>1</v>
      </c>
      <c r="N869" s="298" t="s">
        <v>40</v>
      </c>
      <c r="O869" s="92"/>
      <c r="P869" s="237">
        <f>O869*H869</f>
        <v>0</v>
      </c>
      <c r="Q869" s="237">
        <v>0.0023999999999999998</v>
      </c>
      <c r="R869" s="237">
        <f>Q869*H869</f>
        <v>0.020159999999999997</v>
      </c>
      <c r="S869" s="237">
        <v>0</v>
      </c>
      <c r="T869" s="238">
        <f>S869*H869</f>
        <v>0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239" t="s">
        <v>379</v>
      </c>
      <c r="AT869" s="239" t="s">
        <v>396</v>
      </c>
      <c r="AU869" s="239" t="s">
        <v>84</v>
      </c>
      <c r="AY869" s="18" t="s">
        <v>181</v>
      </c>
      <c r="BE869" s="240">
        <f>IF(N869="základní",J869,0)</f>
        <v>0</v>
      </c>
      <c r="BF869" s="240">
        <f>IF(N869="snížená",J869,0)</f>
        <v>0</v>
      </c>
      <c r="BG869" s="240">
        <f>IF(N869="zákl. přenesená",J869,0)</f>
        <v>0</v>
      </c>
      <c r="BH869" s="240">
        <f>IF(N869="sníž. přenesená",J869,0)</f>
        <v>0</v>
      </c>
      <c r="BI869" s="240">
        <f>IF(N869="nulová",J869,0)</f>
        <v>0</v>
      </c>
      <c r="BJ869" s="18" t="s">
        <v>82</v>
      </c>
      <c r="BK869" s="240">
        <f>ROUND(I869*H869,2)</f>
        <v>0</v>
      </c>
      <c r="BL869" s="18" t="s">
        <v>283</v>
      </c>
      <c r="BM869" s="239" t="s">
        <v>1167</v>
      </c>
    </row>
    <row r="870" s="13" customFormat="1">
      <c r="A870" s="13"/>
      <c r="B870" s="241"/>
      <c r="C870" s="242"/>
      <c r="D870" s="243" t="s">
        <v>190</v>
      </c>
      <c r="E870" s="244" t="s">
        <v>1</v>
      </c>
      <c r="F870" s="245" t="s">
        <v>1168</v>
      </c>
      <c r="G870" s="242"/>
      <c r="H870" s="244" t="s">
        <v>1</v>
      </c>
      <c r="I870" s="246"/>
      <c r="J870" s="242"/>
      <c r="K870" s="242"/>
      <c r="L870" s="247"/>
      <c r="M870" s="248"/>
      <c r="N870" s="249"/>
      <c r="O870" s="249"/>
      <c r="P870" s="249"/>
      <c r="Q870" s="249"/>
      <c r="R870" s="249"/>
      <c r="S870" s="249"/>
      <c r="T870" s="250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1" t="s">
        <v>190</v>
      </c>
      <c r="AU870" s="251" t="s">
        <v>84</v>
      </c>
      <c r="AV870" s="13" t="s">
        <v>82</v>
      </c>
      <c r="AW870" s="13" t="s">
        <v>31</v>
      </c>
      <c r="AX870" s="13" t="s">
        <v>75</v>
      </c>
      <c r="AY870" s="251" t="s">
        <v>181</v>
      </c>
    </row>
    <row r="871" s="14" customFormat="1">
      <c r="A871" s="14"/>
      <c r="B871" s="252"/>
      <c r="C871" s="253"/>
      <c r="D871" s="243" t="s">
        <v>190</v>
      </c>
      <c r="E871" s="254" t="s">
        <v>1</v>
      </c>
      <c r="F871" s="255" t="s">
        <v>1169</v>
      </c>
      <c r="G871" s="253"/>
      <c r="H871" s="256">
        <v>8.4000000000000004</v>
      </c>
      <c r="I871" s="257"/>
      <c r="J871" s="253"/>
      <c r="K871" s="253"/>
      <c r="L871" s="258"/>
      <c r="M871" s="259"/>
      <c r="N871" s="260"/>
      <c r="O871" s="260"/>
      <c r="P871" s="260"/>
      <c r="Q871" s="260"/>
      <c r="R871" s="260"/>
      <c r="S871" s="260"/>
      <c r="T871" s="261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62" t="s">
        <v>190</v>
      </c>
      <c r="AU871" s="262" t="s">
        <v>84</v>
      </c>
      <c r="AV871" s="14" t="s">
        <v>84</v>
      </c>
      <c r="AW871" s="14" t="s">
        <v>31</v>
      </c>
      <c r="AX871" s="14" t="s">
        <v>82</v>
      </c>
      <c r="AY871" s="262" t="s">
        <v>181</v>
      </c>
    </row>
    <row r="872" s="2" customFormat="1" ht="24.15" customHeight="1">
      <c r="A872" s="39"/>
      <c r="B872" s="40"/>
      <c r="C872" s="228" t="s">
        <v>1170</v>
      </c>
      <c r="D872" s="228" t="s">
        <v>184</v>
      </c>
      <c r="E872" s="229" t="s">
        <v>1171</v>
      </c>
      <c r="F872" s="230" t="s">
        <v>1172</v>
      </c>
      <c r="G872" s="231" t="s">
        <v>197</v>
      </c>
      <c r="H872" s="232">
        <v>146</v>
      </c>
      <c r="I872" s="233"/>
      <c r="J872" s="232">
        <f>ROUND(I872*H872,2)</f>
        <v>0</v>
      </c>
      <c r="K872" s="234"/>
      <c r="L872" s="45"/>
      <c r="M872" s="235" t="s">
        <v>1</v>
      </c>
      <c r="N872" s="236" t="s">
        <v>40</v>
      </c>
      <c r="O872" s="92"/>
      <c r="P872" s="237">
        <f>O872*H872</f>
        <v>0</v>
      </c>
      <c r="Q872" s="237">
        <v>3.0000000000000001E-05</v>
      </c>
      <c r="R872" s="237">
        <f>Q872*H872</f>
        <v>0.0043800000000000002</v>
      </c>
      <c r="S872" s="237">
        <v>0</v>
      </c>
      <c r="T872" s="238">
        <f>S872*H872</f>
        <v>0</v>
      </c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R872" s="239" t="s">
        <v>283</v>
      </c>
      <c r="AT872" s="239" t="s">
        <v>184</v>
      </c>
      <c r="AU872" s="239" t="s">
        <v>84</v>
      </c>
      <c r="AY872" s="18" t="s">
        <v>181</v>
      </c>
      <c r="BE872" s="240">
        <f>IF(N872="základní",J872,0)</f>
        <v>0</v>
      </c>
      <c r="BF872" s="240">
        <f>IF(N872="snížená",J872,0)</f>
        <v>0</v>
      </c>
      <c r="BG872" s="240">
        <f>IF(N872="zákl. přenesená",J872,0)</f>
        <v>0</v>
      </c>
      <c r="BH872" s="240">
        <f>IF(N872="sníž. přenesená",J872,0)</f>
        <v>0</v>
      </c>
      <c r="BI872" s="240">
        <f>IF(N872="nulová",J872,0)</f>
        <v>0</v>
      </c>
      <c r="BJ872" s="18" t="s">
        <v>82</v>
      </c>
      <c r="BK872" s="240">
        <f>ROUND(I872*H872,2)</f>
        <v>0</v>
      </c>
      <c r="BL872" s="18" t="s">
        <v>283</v>
      </c>
      <c r="BM872" s="239" t="s">
        <v>1173</v>
      </c>
    </row>
    <row r="873" s="2" customFormat="1">
      <c r="A873" s="39"/>
      <c r="B873" s="40"/>
      <c r="C873" s="41"/>
      <c r="D873" s="243" t="s">
        <v>199</v>
      </c>
      <c r="E873" s="41"/>
      <c r="F873" s="263" t="s">
        <v>1174</v>
      </c>
      <c r="G873" s="41"/>
      <c r="H873" s="41"/>
      <c r="I873" s="264"/>
      <c r="J873" s="41"/>
      <c r="K873" s="41"/>
      <c r="L873" s="45"/>
      <c r="M873" s="265"/>
      <c r="N873" s="266"/>
      <c r="O873" s="92"/>
      <c r="P873" s="92"/>
      <c r="Q873" s="92"/>
      <c r="R873" s="92"/>
      <c r="S873" s="92"/>
      <c r="T873" s="93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T873" s="18" t="s">
        <v>199</v>
      </c>
      <c r="AU873" s="18" t="s">
        <v>84</v>
      </c>
    </row>
    <row r="874" s="13" customFormat="1">
      <c r="A874" s="13"/>
      <c r="B874" s="241"/>
      <c r="C874" s="242"/>
      <c r="D874" s="243" t="s">
        <v>190</v>
      </c>
      <c r="E874" s="244" t="s">
        <v>1</v>
      </c>
      <c r="F874" s="245" t="s">
        <v>392</v>
      </c>
      <c r="G874" s="242"/>
      <c r="H874" s="244" t="s">
        <v>1</v>
      </c>
      <c r="I874" s="246"/>
      <c r="J874" s="242"/>
      <c r="K874" s="242"/>
      <c r="L874" s="247"/>
      <c r="M874" s="248"/>
      <c r="N874" s="249"/>
      <c r="O874" s="249"/>
      <c r="P874" s="249"/>
      <c r="Q874" s="249"/>
      <c r="R874" s="249"/>
      <c r="S874" s="249"/>
      <c r="T874" s="250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1" t="s">
        <v>190</v>
      </c>
      <c r="AU874" s="251" t="s">
        <v>84</v>
      </c>
      <c r="AV874" s="13" t="s">
        <v>82</v>
      </c>
      <c r="AW874" s="13" t="s">
        <v>31</v>
      </c>
      <c r="AX874" s="13" t="s">
        <v>75</v>
      </c>
      <c r="AY874" s="251" t="s">
        <v>181</v>
      </c>
    </row>
    <row r="875" s="14" customFormat="1">
      <c r="A875" s="14"/>
      <c r="B875" s="252"/>
      <c r="C875" s="253"/>
      <c r="D875" s="243" t="s">
        <v>190</v>
      </c>
      <c r="E875" s="254" t="s">
        <v>1</v>
      </c>
      <c r="F875" s="255" t="s">
        <v>394</v>
      </c>
      <c r="G875" s="253"/>
      <c r="H875" s="256">
        <v>116</v>
      </c>
      <c r="I875" s="257"/>
      <c r="J875" s="253"/>
      <c r="K875" s="253"/>
      <c r="L875" s="258"/>
      <c r="M875" s="259"/>
      <c r="N875" s="260"/>
      <c r="O875" s="260"/>
      <c r="P875" s="260"/>
      <c r="Q875" s="260"/>
      <c r="R875" s="260"/>
      <c r="S875" s="260"/>
      <c r="T875" s="261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62" t="s">
        <v>190</v>
      </c>
      <c r="AU875" s="262" t="s">
        <v>84</v>
      </c>
      <c r="AV875" s="14" t="s">
        <v>84</v>
      </c>
      <c r="AW875" s="14" t="s">
        <v>31</v>
      </c>
      <c r="AX875" s="14" t="s">
        <v>75</v>
      </c>
      <c r="AY875" s="262" t="s">
        <v>181</v>
      </c>
    </row>
    <row r="876" s="13" customFormat="1">
      <c r="A876" s="13"/>
      <c r="B876" s="241"/>
      <c r="C876" s="242"/>
      <c r="D876" s="243" t="s">
        <v>190</v>
      </c>
      <c r="E876" s="244" t="s">
        <v>1</v>
      </c>
      <c r="F876" s="245" t="s">
        <v>991</v>
      </c>
      <c r="G876" s="242"/>
      <c r="H876" s="244" t="s">
        <v>1</v>
      </c>
      <c r="I876" s="246"/>
      <c r="J876" s="242"/>
      <c r="K876" s="242"/>
      <c r="L876" s="247"/>
      <c r="M876" s="248"/>
      <c r="N876" s="249"/>
      <c r="O876" s="249"/>
      <c r="P876" s="249"/>
      <c r="Q876" s="249"/>
      <c r="R876" s="249"/>
      <c r="S876" s="249"/>
      <c r="T876" s="250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51" t="s">
        <v>190</v>
      </c>
      <c r="AU876" s="251" t="s">
        <v>84</v>
      </c>
      <c r="AV876" s="13" t="s">
        <v>82</v>
      </c>
      <c r="AW876" s="13" t="s">
        <v>31</v>
      </c>
      <c r="AX876" s="13" t="s">
        <v>75</v>
      </c>
      <c r="AY876" s="251" t="s">
        <v>181</v>
      </c>
    </row>
    <row r="877" s="14" customFormat="1">
      <c r="A877" s="14"/>
      <c r="B877" s="252"/>
      <c r="C877" s="253"/>
      <c r="D877" s="243" t="s">
        <v>190</v>
      </c>
      <c r="E877" s="254" t="s">
        <v>1</v>
      </c>
      <c r="F877" s="255" t="s">
        <v>224</v>
      </c>
      <c r="G877" s="253"/>
      <c r="H877" s="256">
        <v>6</v>
      </c>
      <c r="I877" s="257"/>
      <c r="J877" s="253"/>
      <c r="K877" s="253"/>
      <c r="L877" s="258"/>
      <c r="M877" s="259"/>
      <c r="N877" s="260"/>
      <c r="O877" s="260"/>
      <c r="P877" s="260"/>
      <c r="Q877" s="260"/>
      <c r="R877" s="260"/>
      <c r="S877" s="260"/>
      <c r="T877" s="261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62" t="s">
        <v>190</v>
      </c>
      <c r="AU877" s="262" t="s">
        <v>84</v>
      </c>
      <c r="AV877" s="14" t="s">
        <v>84</v>
      </c>
      <c r="AW877" s="14" t="s">
        <v>31</v>
      </c>
      <c r="AX877" s="14" t="s">
        <v>75</v>
      </c>
      <c r="AY877" s="262" t="s">
        <v>181</v>
      </c>
    </row>
    <row r="878" s="13" customFormat="1">
      <c r="A878" s="13"/>
      <c r="B878" s="241"/>
      <c r="C878" s="242"/>
      <c r="D878" s="243" t="s">
        <v>190</v>
      </c>
      <c r="E878" s="244" t="s">
        <v>1</v>
      </c>
      <c r="F878" s="245" t="s">
        <v>1175</v>
      </c>
      <c r="G878" s="242"/>
      <c r="H878" s="244" t="s">
        <v>1</v>
      </c>
      <c r="I878" s="246"/>
      <c r="J878" s="242"/>
      <c r="K878" s="242"/>
      <c r="L878" s="247"/>
      <c r="M878" s="248"/>
      <c r="N878" s="249"/>
      <c r="O878" s="249"/>
      <c r="P878" s="249"/>
      <c r="Q878" s="249"/>
      <c r="R878" s="249"/>
      <c r="S878" s="249"/>
      <c r="T878" s="250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51" t="s">
        <v>190</v>
      </c>
      <c r="AU878" s="251" t="s">
        <v>84</v>
      </c>
      <c r="AV878" s="13" t="s">
        <v>82</v>
      </c>
      <c r="AW878" s="13" t="s">
        <v>31</v>
      </c>
      <c r="AX878" s="13" t="s">
        <v>75</v>
      </c>
      <c r="AY878" s="251" t="s">
        <v>181</v>
      </c>
    </row>
    <row r="879" s="14" customFormat="1">
      <c r="A879" s="14"/>
      <c r="B879" s="252"/>
      <c r="C879" s="253"/>
      <c r="D879" s="243" t="s">
        <v>190</v>
      </c>
      <c r="E879" s="254" t="s">
        <v>1</v>
      </c>
      <c r="F879" s="255" t="s">
        <v>213</v>
      </c>
      <c r="G879" s="253"/>
      <c r="H879" s="256">
        <v>5</v>
      </c>
      <c r="I879" s="257"/>
      <c r="J879" s="253"/>
      <c r="K879" s="253"/>
      <c r="L879" s="258"/>
      <c r="M879" s="259"/>
      <c r="N879" s="260"/>
      <c r="O879" s="260"/>
      <c r="P879" s="260"/>
      <c r="Q879" s="260"/>
      <c r="R879" s="260"/>
      <c r="S879" s="260"/>
      <c r="T879" s="261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62" t="s">
        <v>190</v>
      </c>
      <c r="AU879" s="262" t="s">
        <v>84</v>
      </c>
      <c r="AV879" s="14" t="s">
        <v>84</v>
      </c>
      <c r="AW879" s="14" t="s">
        <v>31</v>
      </c>
      <c r="AX879" s="14" t="s">
        <v>75</v>
      </c>
      <c r="AY879" s="262" t="s">
        <v>181</v>
      </c>
    </row>
    <row r="880" s="13" customFormat="1">
      <c r="A880" s="13"/>
      <c r="B880" s="241"/>
      <c r="C880" s="242"/>
      <c r="D880" s="243" t="s">
        <v>190</v>
      </c>
      <c r="E880" s="244" t="s">
        <v>1</v>
      </c>
      <c r="F880" s="245" t="s">
        <v>1176</v>
      </c>
      <c r="G880" s="242"/>
      <c r="H880" s="244" t="s">
        <v>1</v>
      </c>
      <c r="I880" s="246"/>
      <c r="J880" s="242"/>
      <c r="K880" s="242"/>
      <c r="L880" s="247"/>
      <c r="M880" s="248"/>
      <c r="N880" s="249"/>
      <c r="O880" s="249"/>
      <c r="P880" s="249"/>
      <c r="Q880" s="249"/>
      <c r="R880" s="249"/>
      <c r="S880" s="249"/>
      <c r="T880" s="250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51" t="s">
        <v>190</v>
      </c>
      <c r="AU880" s="251" t="s">
        <v>84</v>
      </c>
      <c r="AV880" s="13" t="s">
        <v>82</v>
      </c>
      <c r="AW880" s="13" t="s">
        <v>31</v>
      </c>
      <c r="AX880" s="13" t="s">
        <v>75</v>
      </c>
      <c r="AY880" s="251" t="s">
        <v>181</v>
      </c>
    </row>
    <row r="881" s="14" customFormat="1">
      <c r="A881" s="14"/>
      <c r="B881" s="252"/>
      <c r="C881" s="253"/>
      <c r="D881" s="243" t="s">
        <v>190</v>
      </c>
      <c r="E881" s="254" t="s">
        <v>1</v>
      </c>
      <c r="F881" s="255" t="s">
        <v>1177</v>
      </c>
      <c r="G881" s="253"/>
      <c r="H881" s="256">
        <v>19</v>
      </c>
      <c r="I881" s="257"/>
      <c r="J881" s="253"/>
      <c r="K881" s="253"/>
      <c r="L881" s="258"/>
      <c r="M881" s="259"/>
      <c r="N881" s="260"/>
      <c r="O881" s="260"/>
      <c r="P881" s="260"/>
      <c r="Q881" s="260"/>
      <c r="R881" s="260"/>
      <c r="S881" s="260"/>
      <c r="T881" s="261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2" t="s">
        <v>190</v>
      </c>
      <c r="AU881" s="262" t="s">
        <v>84</v>
      </c>
      <c r="AV881" s="14" t="s">
        <v>84</v>
      </c>
      <c r="AW881" s="14" t="s">
        <v>31</v>
      </c>
      <c r="AX881" s="14" t="s">
        <v>75</v>
      </c>
      <c r="AY881" s="262" t="s">
        <v>181</v>
      </c>
    </row>
    <row r="882" s="15" customFormat="1">
      <c r="A882" s="15"/>
      <c r="B882" s="267"/>
      <c r="C882" s="268"/>
      <c r="D882" s="243" t="s">
        <v>190</v>
      </c>
      <c r="E882" s="269" t="s">
        <v>1</v>
      </c>
      <c r="F882" s="270" t="s">
        <v>208</v>
      </c>
      <c r="G882" s="268"/>
      <c r="H882" s="271">
        <v>146</v>
      </c>
      <c r="I882" s="272"/>
      <c r="J882" s="268"/>
      <c r="K882" s="268"/>
      <c r="L882" s="273"/>
      <c r="M882" s="274"/>
      <c r="N882" s="275"/>
      <c r="O882" s="275"/>
      <c r="P882" s="275"/>
      <c r="Q882" s="275"/>
      <c r="R882" s="275"/>
      <c r="S882" s="275"/>
      <c r="T882" s="276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77" t="s">
        <v>190</v>
      </c>
      <c r="AU882" s="277" t="s">
        <v>84</v>
      </c>
      <c r="AV882" s="15" t="s">
        <v>188</v>
      </c>
      <c r="AW882" s="15" t="s">
        <v>31</v>
      </c>
      <c r="AX882" s="15" t="s">
        <v>82</v>
      </c>
      <c r="AY882" s="277" t="s">
        <v>181</v>
      </c>
    </row>
    <row r="883" s="2" customFormat="1" ht="24.15" customHeight="1">
      <c r="A883" s="39"/>
      <c r="B883" s="40"/>
      <c r="C883" s="289" t="s">
        <v>1178</v>
      </c>
      <c r="D883" s="289" t="s">
        <v>396</v>
      </c>
      <c r="E883" s="290" t="s">
        <v>1179</v>
      </c>
      <c r="F883" s="291" t="s">
        <v>1180</v>
      </c>
      <c r="G883" s="292" t="s">
        <v>197</v>
      </c>
      <c r="H883" s="293">
        <v>134</v>
      </c>
      <c r="I883" s="294"/>
      <c r="J883" s="293">
        <f>ROUND(I883*H883,2)</f>
        <v>0</v>
      </c>
      <c r="K883" s="295"/>
      <c r="L883" s="296"/>
      <c r="M883" s="297" t="s">
        <v>1</v>
      </c>
      <c r="N883" s="298" t="s">
        <v>40</v>
      </c>
      <c r="O883" s="92"/>
      <c r="P883" s="237">
        <f>O883*H883</f>
        <v>0</v>
      </c>
      <c r="Q883" s="237">
        <v>0.0030000000000000001</v>
      </c>
      <c r="R883" s="237">
        <f>Q883*H883</f>
        <v>0.40200000000000002</v>
      </c>
      <c r="S883" s="237">
        <v>0</v>
      </c>
      <c r="T883" s="238">
        <f>S883*H883</f>
        <v>0</v>
      </c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R883" s="239" t="s">
        <v>379</v>
      </c>
      <c r="AT883" s="239" t="s">
        <v>396</v>
      </c>
      <c r="AU883" s="239" t="s">
        <v>84</v>
      </c>
      <c r="AY883" s="18" t="s">
        <v>181</v>
      </c>
      <c r="BE883" s="240">
        <f>IF(N883="základní",J883,0)</f>
        <v>0</v>
      </c>
      <c r="BF883" s="240">
        <f>IF(N883="snížená",J883,0)</f>
        <v>0</v>
      </c>
      <c r="BG883" s="240">
        <f>IF(N883="zákl. přenesená",J883,0)</f>
        <v>0</v>
      </c>
      <c r="BH883" s="240">
        <f>IF(N883="sníž. přenesená",J883,0)</f>
        <v>0</v>
      </c>
      <c r="BI883" s="240">
        <f>IF(N883="nulová",J883,0)</f>
        <v>0</v>
      </c>
      <c r="BJ883" s="18" t="s">
        <v>82</v>
      </c>
      <c r="BK883" s="240">
        <f>ROUND(I883*H883,2)</f>
        <v>0</v>
      </c>
      <c r="BL883" s="18" t="s">
        <v>283</v>
      </c>
      <c r="BM883" s="239" t="s">
        <v>1181</v>
      </c>
    </row>
    <row r="884" s="14" customFormat="1">
      <c r="A884" s="14"/>
      <c r="B884" s="252"/>
      <c r="C884" s="253"/>
      <c r="D884" s="243" t="s">
        <v>190</v>
      </c>
      <c r="E884" s="254" t="s">
        <v>1</v>
      </c>
      <c r="F884" s="255" t="s">
        <v>1182</v>
      </c>
      <c r="G884" s="253"/>
      <c r="H884" s="256">
        <v>134</v>
      </c>
      <c r="I884" s="257"/>
      <c r="J884" s="253"/>
      <c r="K884" s="253"/>
      <c r="L884" s="258"/>
      <c r="M884" s="259"/>
      <c r="N884" s="260"/>
      <c r="O884" s="260"/>
      <c r="P884" s="260"/>
      <c r="Q884" s="260"/>
      <c r="R884" s="260"/>
      <c r="S884" s="260"/>
      <c r="T884" s="261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62" t="s">
        <v>190</v>
      </c>
      <c r="AU884" s="262" t="s">
        <v>84</v>
      </c>
      <c r="AV884" s="14" t="s">
        <v>84</v>
      </c>
      <c r="AW884" s="14" t="s">
        <v>31</v>
      </c>
      <c r="AX884" s="14" t="s">
        <v>82</v>
      </c>
      <c r="AY884" s="262" t="s">
        <v>181</v>
      </c>
    </row>
    <row r="885" s="13" customFormat="1">
      <c r="A885" s="13"/>
      <c r="B885" s="241"/>
      <c r="C885" s="242"/>
      <c r="D885" s="243" t="s">
        <v>190</v>
      </c>
      <c r="E885" s="244" t="s">
        <v>1</v>
      </c>
      <c r="F885" s="245" t="s">
        <v>1183</v>
      </c>
      <c r="G885" s="242"/>
      <c r="H885" s="244" t="s">
        <v>1</v>
      </c>
      <c r="I885" s="246"/>
      <c r="J885" s="242"/>
      <c r="K885" s="242"/>
      <c r="L885" s="247"/>
      <c r="M885" s="248"/>
      <c r="N885" s="249"/>
      <c r="O885" s="249"/>
      <c r="P885" s="249"/>
      <c r="Q885" s="249"/>
      <c r="R885" s="249"/>
      <c r="S885" s="249"/>
      <c r="T885" s="250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1" t="s">
        <v>190</v>
      </c>
      <c r="AU885" s="251" t="s">
        <v>84</v>
      </c>
      <c r="AV885" s="13" t="s">
        <v>82</v>
      </c>
      <c r="AW885" s="13" t="s">
        <v>31</v>
      </c>
      <c r="AX885" s="13" t="s">
        <v>75</v>
      </c>
      <c r="AY885" s="251" t="s">
        <v>181</v>
      </c>
    </row>
    <row r="886" s="2" customFormat="1" ht="24.15" customHeight="1">
      <c r="A886" s="39"/>
      <c r="B886" s="40"/>
      <c r="C886" s="289" t="s">
        <v>1184</v>
      </c>
      <c r="D886" s="289" t="s">
        <v>396</v>
      </c>
      <c r="E886" s="290" t="s">
        <v>1185</v>
      </c>
      <c r="F886" s="291" t="s">
        <v>1186</v>
      </c>
      <c r="G886" s="292" t="s">
        <v>197</v>
      </c>
      <c r="H886" s="293">
        <v>20</v>
      </c>
      <c r="I886" s="294"/>
      <c r="J886" s="293">
        <f>ROUND(I886*H886,2)</f>
        <v>0</v>
      </c>
      <c r="K886" s="295"/>
      <c r="L886" s="296"/>
      <c r="M886" s="297" t="s">
        <v>1</v>
      </c>
      <c r="N886" s="298" t="s">
        <v>40</v>
      </c>
      <c r="O886" s="92"/>
      <c r="P886" s="237">
        <f>O886*H886</f>
        <v>0</v>
      </c>
      <c r="Q886" s="237">
        <v>0.0011999999999999999</v>
      </c>
      <c r="R886" s="237">
        <f>Q886*H886</f>
        <v>0.023999999999999997</v>
      </c>
      <c r="S886" s="237">
        <v>0</v>
      </c>
      <c r="T886" s="238">
        <f>S886*H886</f>
        <v>0</v>
      </c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R886" s="239" t="s">
        <v>379</v>
      </c>
      <c r="AT886" s="239" t="s">
        <v>396</v>
      </c>
      <c r="AU886" s="239" t="s">
        <v>84</v>
      </c>
      <c r="AY886" s="18" t="s">
        <v>181</v>
      </c>
      <c r="BE886" s="240">
        <f>IF(N886="základní",J886,0)</f>
        <v>0</v>
      </c>
      <c r="BF886" s="240">
        <f>IF(N886="snížená",J886,0)</f>
        <v>0</v>
      </c>
      <c r="BG886" s="240">
        <f>IF(N886="zákl. přenesená",J886,0)</f>
        <v>0</v>
      </c>
      <c r="BH886" s="240">
        <f>IF(N886="sníž. přenesená",J886,0)</f>
        <v>0</v>
      </c>
      <c r="BI886" s="240">
        <f>IF(N886="nulová",J886,0)</f>
        <v>0</v>
      </c>
      <c r="BJ886" s="18" t="s">
        <v>82</v>
      </c>
      <c r="BK886" s="240">
        <f>ROUND(I886*H886,2)</f>
        <v>0</v>
      </c>
      <c r="BL886" s="18" t="s">
        <v>283</v>
      </c>
      <c r="BM886" s="239" t="s">
        <v>1187</v>
      </c>
    </row>
    <row r="887" s="13" customFormat="1">
      <c r="A887" s="13"/>
      <c r="B887" s="241"/>
      <c r="C887" s="242"/>
      <c r="D887" s="243" t="s">
        <v>190</v>
      </c>
      <c r="E887" s="244" t="s">
        <v>1</v>
      </c>
      <c r="F887" s="245" t="s">
        <v>1176</v>
      </c>
      <c r="G887" s="242"/>
      <c r="H887" s="244" t="s">
        <v>1</v>
      </c>
      <c r="I887" s="246"/>
      <c r="J887" s="242"/>
      <c r="K887" s="242"/>
      <c r="L887" s="247"/>
      <c r="M887" s="248"/>
      <c r="N887" s="249"/>
      <c r="O887" s="249"/>
      <c r="P887" s="249"/>
      <c r="Q887" s="249"/>
      <c r="R887" s="249"/>
      <c r="S887" s="249"/>
      <c r="T887" s="250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1" t="s">
        <v>190</v>
      </c>
      <c r="AU887" s="251" t="s">
        <v>84</v>
      </c>
      <c r="AV887" s="13" t="s">
        <v>82</v>
      </c>
      <c r="AW887" s="13" t="s">
        <v>31</v>
      </c>
      <c r="AX887" s="13" t="s">
        <v>75</v>
      </c>
      <c r="AY887" s="251" t="s">
        <v>181</v>
      </c>
    </row>
    <row r="888" s="14" customFormat="1">
      <c r="A888" s="14"/>
      <c r="B888" s="252"/>
      <c r="C888" s="253"/>
      <c r="D888" s="243" t="s">
        <v>190</v>
      </c>
      <c r="E888" s="254" t="s">
        <v>1</v>
      </c>
      <c r="F888" s="255" t="s">
        <v>1188</v>
      </c>
      <c r="G888" s="253"/>
      <c r="H888" s="256">
        <v>20</v>
      </c>
      <c r="I888" s="257"/>
      <c r="J888" s="253"/>
      <c r="K888" s="253"/>
      <c r="L888" s="258"/>
      <c r="M888" s="259"/>
      <c r="N888" s="260"/>
      <c r="O888" s="260"/>
      <c r="P888" s="260"/>
      <c r="Q888" s="260"/>
      <c r="R888" s="260"/>
      <c r="S888" s="260"/>
      <c r="T888" s="261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62" t="s">
        <v>190</v>
      </c>
      <c r="AU888" s="262" t="s">
        <v>84</v>
      </c>
      <c r="AV888" s="14" t="s">
        <v>84</v>
      </c>
      <c r="AW888" s="14" t="s">
        <v>31</v>
      </c>
      <c r="AX888" s="14" t="s">
        <v>82</v>
      </c>
      <c r="AY888" s="262" t="s">
        <v>181</v>
      </c>
    </row>
    <row r="889" s="2" customFormat="1" ht="24.15" customHeight="1">
      <c r="A889" s="39"/>
      <c r="B889" s="40"/>
      <c r="C889" s="228" t="s">
        <v>1189</v>
      </c>
      <c r="D889" s="228" t="s">
        <v>184</v>
      </c>
      <c r="E889" s="229" t="s">
        <v>1190</v>
      </c>
      <c r="F889" s="230" t="s">
        <v>1191</v>
      </c>
      <c r="G889" s="231" t="s">
        <v>260</v>
      </c>
      <c r="H889" s="232">
        <v>3</v>
      </c>
      <c r="I889" s="233"/>
      <c r="J889" s="232">
        <f>ROUND(I889*H889,2)</f>
        <v>0</v>
      </c>
      <c r="K889" s="234"/>
      <c r="L889" s="45"/>
      <c r="M889" s="235" t="s">
        <v>1</v>
      </c>
      <c r="N889" s="236" t="s">
        <v>40</v>
      </c>
      <c r="O889" s="92"/>
      <c r="P889" s="237">
        <f>O889*H889</f>
        <v>0</v>
      </c>
      <c r="Q889" s="237">
        <v>0</v>
      </c>
      <c r="R889" s="237">
        <f>Q889*H889</f>
        <v>0</v>
      </c>
      <c r="S889" s="237">
        <v>0</v>
      </c>
      <c r="T889" s="238">
        <f>S889*H889</f>
        <v>0</v>
      </c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R889" s="239" t="s">
        <v>283</v>
      </c>
      <c r="AT889" s="239" t="s">
        <v>184</v>
      </c>
      <c r="AU889" s="239" t="s">
        <v>84</v>
      </c>
      <c r="AY889" s="18" t="s">
        <v>181</v>
      </c>
      <c r="BE889" s="240">
        <f>IF(N889="základní",J889,0)</f>
        <v>0</v>
      </c>
      <c r="BF889" s="240">
        <f>IF(N889="snížená",J889,0)</f>
        <v>0</v>
      </c>
      <c r="BG889" s="240">
        <f>IF(N889="zákl. přenesená",J889,0)</f>
        <v>0</v>
      </c>
      <c r="BH889" s="240">
        <f>IF(N889="sníž. přenesená",J889,0)</f>
        <v>0</v>
      </c>
      <c r="BI889" s="240">
        <f>IF(N889="nulová",J889,0)</f>
        <v>0</v>
      </c>
      <c r="BJ889" s="18" t="s">
        <v>82</v>
      </c>
      <c r="BK889" s="240">
        <f>ROUND(I889*H889,2)</f>
        <v>0</v>
      </c>
      <c r="BL889" s="18" t="s">
        <v>283</v>
      </c>
      <c r="BM889" s="239" t="s">
        <v>1192</v>
      </c>
    </row>
    <row r="890" s="2" customFormat="1">
      <c r="A890" s="39"/>
      <c r="B890" s="40"/>
      <c r="C890" s="41"/>
      <c r="D890" s="243" t="s">
        <v>199</v>
      </c>
      <c r="E890" s="41"/>
      <c r="F890" s="263" t="s">
        <v>1193</v>
      </c>
      <c r="G890" s="41"/>
      <c r="H890" s="41"/>
      <c r="I890" s="264"/>
      <c r="J890" s="41"/>
      <c r="K890" s="41"/>
      <c r="L890" s="45"/>
      <c r="M890" s="265"/>
      <c r="N890" s="266"/>
      <c r="O890" s="92"/>
      <c r="P890" s="92"/>
      <c r="Q890" s="92"/>
      <c r="R890" s="92"/>
      <c r="S890" s="92"/>
      <c r="T890" s="93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T890" s="18" t="s">
        <v>199</v>
      </c>
      <c r="AU890" s="18" t="s">
        <v>84</v>
      </c>
    </row>
    <row r="891" s="13" customFormat="1">
      <c r="A891" s="13"/>
      <c r="B891" s="241"/>
      <c r="C891" s="242"/>
      <c r="D891" s="243" t="s">
        <v>190</v>
      </c>
      <c r="E891" s="244" t="s">
        <v>1</v>
      </c>
      <c r="F891" s="245" t="s">
        <v>201</v>
      </c>
      <c r="G891" s="242"/>
      <c r="H891" s="244" t="s">
        <v>1</v>
      </c>
      <c r="I891" s="246"/>
      <c r="J891" s="242"/>
      <c r="K891" s="242"/>
      <c r="L891" s="247"/>
      <c r="M891" s="248"/>
      <c r="N891" s="249"/>
      <c r="O891" s="249"/>
      <c r="P891" s="249"/>
      <c r="Q891" s="249"/>
      <c r="R891" s="249"/>
      <c r="S891" s="249"/>
      <c r="T891" s="250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1" t="s">
        <v>190</v>
      </c>
      <c r="AU891" s="251" t="s">
        <v>84</v>
      </c>
      <c r="AV891" s="13" t="s">
        <v>82</v>
      </c>
      <c r="AW891" s="13" t="s">
        <v>31</v>
      </c>
      <c r="AX891" s="13" t="s">
        <v>75</v>
      </c>
      <c r="AY891" s="251" t="s">
        <v>181</v>
      </c>
    </row>
    <row r="892" s="13" customFormat="1">
      <c r="A892" s="13"/>
      <c r="B892" s="241"/>
      <c r="C892" s="242"/>
      <c r="D892" s="243" t="s">
        <v>190</v>
      </c>
      <c r="E892" s="244" t="s">
        <v>1</v>
      </c>
      <c r="F892" s="245" t="s">
        <v>1194</v>
      </c>
      <c r="G892" s="242"/>
      <c r="H892" s="244" t="s">
        <v>1</v>
      </c>
      <c r="I892" s="246"/>
      <c r="J892" s="242"/>
      <c r="K892" s="242"/>
      <c r="L892" s="247"/>
      <c r="M892" s="248"/>
      <c r="N892" s="249"/>
      <c r="O892" s="249"/>
      <c r="P892" s="249"/>
      <c r="Q892" s="249"/>
      <c r="R892" s="249"/>
      <c r="S892" s="249"/>
      <c r="T892" s="250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51" t="s">
        <v>190</v>
      </c>
      <c r="AU892" s="251" t="s">
        <v>84</v>
      </c>
      <c r="AV892" s="13" t="s">
        <v>82</v>
      </c>
      <c r="AW892" s="13" t="s">
        <v>31</v>
      </c>
      <c r="AX892" s="13" t="s">
        <v>75</v>
      </c>
      <c r="AY892" s="251" t="s">
        <v>181</v>
      </c>
    </row>
    <row r="893" s="14" customFormat="1">
      <c r="A893" s="14"/>
      <c r="B893" s="252"/>
      <c r="C893" s="253"/>
      <c r="D893" s="243" t="s">
        <v>190</v>
      </c>
      <c r="E893" s="254" t="s">
        <v>1</v>
      </c>
      <c r="F893" s="255" t="s">
        <v>182</v>
      </c>
      <c r="G893" s="253"/>
      <c r="H893" s="256">
        <v>3</v>
      </c>
      <c r="I893" s="257"/>
      <c r="J893" s="253"/>
      <c r="K893" s="253"/>
      <c r="L893" s="258"/>
      <c r="M893" s="259"/>
      <c r="N893" s="260"/>
      <c r="O893" s="260"/>
      <c r="P893" s="260"/>
      <c r="Q893" s="260"/>
      <c r="R893" s="260"/>
      <c r="S893" s="260"/>
      <c r="T893" s="261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62" t="s">
        <v>190</v>
      </c>
      <c r="AU893" s="262" t="s">
        <v>84</v>
      </c>
      <c r="AV893" s="14" t="s">
        <v>84</v>
      </c>
      <c r="AW893" s="14" t="s">
        <v>31</v>
      </c>
      <c r="AX893" s="14" t="s">
        <v>82</v>
      </c>
      <c r="AY893" s="262" t="s">
        <v>181</v>
      </c>
    </row>
    <row r="894" s="2" customFormat="1" ht="24.15" customHeight="1">
      <c r="A894" s="39"/>
      <c r="B894" s="40"/>
      <c r="C894" s="228" t="s">
        <v>1195</v>
      </c>
      <c r="D894" s="228" t="s">
        <v>184</v>
      </c>
      <c r="E894" s="229" t="s">
        <v>1196</v>
      </c>
      <c r="F894" s="230" t="s">
        <v>1197</v>
      </c>
      <c r="G894" s="231" t="s">
        <v>242</v>
      </c>
      <c r="H894" s="232">
        <v>1.4099999999999999</v>
      </c>
      <c r="I894" s="233"/>
      <c r="J894" s="232">
        <f>ROUND(I894*H894,2)</f>
        <v>0</v>
      </c>
      <c r="K894" s="234"/>
      <c r="L894" s="45"/>
      <c r="M894" s="235" t="s">
        <v>1</v>
      </c>
      <c r="N894" s="236" t="s">
        <v>40</v>
      </c>
      <c r="O894" s="92"/>
      <c r="P894" s="237">
        <f>O894*H894</f>
        <v>0</v>
      </c>
      <c r="Q894" s="237">
        <v>0</v>
      </c>
      <c r="R894" s="237">
        <f>Q894*H894</f>
        <v>0</v>
      </c>
      <c r="S894" s="237">
        <v>0</v>
      </c>
      <c r="T894" s="238">
        <f>S894*H894</f>
        <v>0</v>
      </c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R894" s="239" t="s">
        <v>283</v>
      </c>
      <c r="AT894" s="239" t="s">
        <v>184</v>
      </c>
      <c r="AU894" s="239" t="s">
        <v>84</v>
      </c>
      <c r="AY894" s="18" t="s">
        <v>181</v>
      </c>
      <c r="BE894" s="240">
        <f>IF(N894="základní",J894,0)</f>
        <v>0</v>
      </c>
      <c r="BF894" s="240">
        <f>IF(N894="snížená",J894,0)</f>
        <v>0</v>
      </c>
      <c r="BG894" s="240">
        <f>IF(N894="zákl. přenesená",J894,0)</f>
        <v>0</v>
      </c>
      <c r="BH894" s="240">
        <f>IF(N894="sníž. přenesená",J894,0)</f>
        <v>0</v>
      </c>
      <c r="BI894" s="240">
        <f>IF(N894="nulová",J894,0)</f>
        <v>0</v>
      </c>
      <c r="BJ894" s="18" t="s">
        <v>82</v>
      </c>
      <c r="BK894" s="240">
        <f>ROUND(I894*H894,2)</f>
        <v>0</v>
      </c>
      <c r="BL894" s="18" t="s">
        <v>283</v>
      </c>
      <c r="BM894" s="239" t="s">
        <v>1198</v>
      </c>
    </row>
    <row r="895" s="12" customFormat="1" ht="22.8" customHeight="1">
      <c r="A895" s="12"/>
      <c r="B895" s="212"/>
      <c r="C895" s="213"/>
      <c r="D895" s="214" t="s">
        <v>74</v>
      </c>
      <c r="E895" s="226" t="s">
        <v>1199</v>
      </c>
      <c r="F895" s="226" t="s">
        <v>1200</v>
      </c>
      <c r="G895" s="213"/>
      <c r="H895" s="213"/>
      <c r="I895" s="216"/>
      <c r="J895" s="227">
        <f>BK895</f>
        <v>0</v>
      </c>
      <c r="K895" s="213"/>
      <c r="L895" s="218"/>
      <c r="M895" s="219"/>
      <c r="N895" s="220"/>
      <c r="O895" s="220"/>
      <c r="P895" s="221">
        <f>SUM(P896:P903)</f>
        <v>0</v>
      </c>
      <c r="Q895" s="220"/>
      <c r="R895" s="221">
        <f>SUM(R896:R903)</f>
        <v>0</v>
      </c>
      <c r="S895" s="220"/>
      <c r="T895" s="222">
        <f>SUM(T896:T903)</f>
        <v>0</v>
      </c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R895" s="223" t="s">
        <v>84</v>
      </c>
      <c r="AT895" s="224" t="s">
        <v>74</v>
      </c>
      <c r="AU895" s="224" t="s">
        <v>82</v>
      </c>
      <c r="AY895" s="223" t="s">
        <v>181</v>
      </c>
      <c r="BK895" s="225">
        <f>SUM(BK896:BK903)</f>
        <v>0</v>
      </c>
    </row>
    <row r="896" s="2" customFormat="1" ht="24.15" customHeight="1">
      <c r="A896" s="39"/>
      <c r="B896" s="40"/>
      <c r="C896" s="228" t="s">
        <v>1201</v>
      </c>
      <c r="D896" s="228" t="s">
        <v>184</v>
      </c>
      <c r="E896" s="229" t="s">
        <v>1202</v>
      </c>
      <c r="F896" s="230" t="s">
        <v>1203</v>
      </c>
      <c r="G896" s="231" t="s">
        <v>197</v>
      </c>
      <c r="H896" s="232">
        <v>13</v>
      </c>
      <c r="I896" s="233"/>
      <c r="J896" s="232">
        <f>ROUND(I896*H896,2)</f>
        <v>0</v>
      </c>
      <c r="K896" s="234"/>
      <c r="L896" s="45"/>
      <c r="M896" s="235" t="s">
        <v>1</v>
      </c>
      <c r="N896" s="236" t="s">
        <v>40</v>
      </c>
      <c r="O896" s="92"/>
      <c r="P896" s="237">
        <f>O896*H896</f>
        <v>0</v>
      </c>
      <c r="Q896" s="237">
        <v>0</v>
      </c>
      <c r="R896" s="237">
        <f>Q896*H896</f>
        <v>0</v>
      </c>
      <c r="S896" s="237">
        <v>0</v>
      </c>
      <c r="T896" s="238">
        <f>S896*H896</f>
        <v>0</v>
      </c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R896" s="239" t="s">
        <v>283</v>
      </c>
      <c r="AT896" s="239" t="s">
        <v>184</v>
      </c>
      <c r="AU896" s="239" t="s">
        <v>84</v>
      </c>
      <c r="AY896" s="18" t="s">
        <v>181</v>
      </c>
      <c r="BE896" s="240">
        <f>IF(N896="základní",J896,0)</f>
        <v>0</v>
      </c>
      <c r="BF896" s="240">
        <f>IF(N896="snížená",J896,0)</f>
        <v>0</v>
      </c>
      <c r="BG896" s="240">
        <f>IF(N896="zákl. přenesená",J896,0)</f>
        <v>0</v>
      </c>
      <c r="BH896" s="240">
        <f>IF(N896="sníž. přenesená",J896,0)</f>
        <v>0</v>
      </c>
      <c r="BI896" s="240">
        <f>IF(N896="nulová",J896,0)</f>
        <v>0</v>
      </c>
      <c r="BJ896" s="18" t="s">
        <v>82</v>
      </c>
      <c r="BK896" s="240">
        <f>ROUND(I896*H896,2)</f>
        <v>0</v>
      </c>
      <c r="BL896" s="18" t="s">
        <v>283</v>
      </c>
      <c r="BM896" s="239" t="s">
        <v>1204</v>
      </c>
    </row>
    <row r="897" s="2" customFormat="1">
      <c r="A897" s="39"/>
      <c r="B897" s="40"/>
      <c r="C897" s="41"/>
      <c r="D897" s="243" t="s">
        <v>199</v>
      </c>
      <c r="E897" s="41"/>
      <c r="F897" s="263" t="s">
        <v>1205</v>
      </c>
      <c r="G897" s="41"/>
      <c r="H897" s="41"/>
      <c r="I897" s="264"/>
      <c r="J897" s="41"/>
      <c r="K897" s="41"/>
      <c r="L897" s="45"/>
      <c r="M897" s="265"/>
      <c r="N897" s="266"/>
      <c r="O897" s="92"/>
      <c r="P897" s="92"/>
      <c r="Q897" s="92"/>
      <c r="R897" s="92"/>
      <c r="S897" s="92"/>
      <c r="T897" s="93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T897" s="18" t="s">
        <v>199</v>
      </c>
      <c r="AU897" s="18" t="s">
        <v>84</v>
      </c>
    </row>
    <row r="898" s="13" customFormat="1">
      <c r="A898" s="13"/>
      <c r="B898" s="241"/>
      <c r="C898" s="242"/>
      <c r="D898" s="243" t="s">
        <v>190</v>
      </c>
      <c r="E898" s="244" t="s">
        <v>1</v>
      </c>
      <c r="F898" s="245" t="s">
        <v>191</v>
      </c>
      <c r="G898" s="242"/>
      <c r="H898" s="244" t="s">
        <v>1</v>
      </c>
      <c r="I898" s="246"/>
      <c r="J898" s="242"/>
      <c r="K898" s="242"/>
      <c r="L898" s="247"/>
      <c r="M898" s="248"/>
      <c r="N898" s="249"/>
      <c r="O898" s="249"/>
      <c r="P898" s="249"/>
      <c r="Q898" s="249"/>
      <c r="R898" s="249"/>
      <c r="S898" s="249"/>
      <c r="T898" s="250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51" t="s">
        <v>190</v>
      </c>
      <c r="AU898" s="251" t="s">
        <v>84</v>
      </c>
      <c r="AV898" s="13" t="s">
        <v>82</v>
      </c>
      <c r="AW898" s="13" t="s">
        <v>31</v>
      </c>
      <c r="AX898" s="13" t="s">
        <v>75</v>
      </c>
      <c r="AY898" s="251" t="s">
        <v>181</v>
      </c>
    </row>
    <row r="899" s="14" customFormat="1">
      <c r="A899" s="14"/>
      <c r="B899" s="252"/>
      <c r="C899" s="253"/>
      <c r="D899" s="243" t="s">
        <v>190</v>
      </c>
      <c r="E899" s="254" t="s">
        <v>1</v>
      </c>
      <c r="F899" s="255" t="s">
        <v>265</v>
      </c>
      <c r="G899" s="253"/>
      <c r="H899" s="256">
        <v>13</v>
      </c>
      <c r="I899" s="257"/>
      <c r="J899" s="253"/>
      <c r="K899" s="253"/>
      <c r="L899" s="258"/>
      <c r="M899" s="259"/>
      <c r="N899" s="260"/>
      <c r="O899" s="260"/>
      <c r="P899" s="260"/>
      <c r="Q899" s="260"/>
      <c r="R899" s="260"/>
      <c r="S899" s="260"/>
      <c r="T899" s="261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62" t="s">
        <v>190</v>
      </c>
      <c r="AU899" s="262" t="s">
        <v>84</v>
      </c>
      <c r="AV899" s="14" t="s">
        <v>84</v>
      </c>
      <c r="AW899" s="14" t="s">
        <v>31</v>
      </c>
      <c r="AX899" s="14" t="s">
        <v>82</v>
      </c>
      <c r="AY899" s="262" t="s">
        <v>181</v>
      </c>
    </row>
    <row r="900" s="2" customFormat="1" ht="21.75" customHeight="1">
      <c r="A900" s="39"/>
      <c r="B900" s="40"/>
      <c r="C900" s="228" t="s">
        <v>1206</v>
      </c>
      <c r="D900" s="228" t="s">
        <v>184</v>
      </c>
      <c r="E900" s="229" t="s">
        <v>1207</v>
      </c>
      <c r="F900" s="230" t="s">
        <v>1208</v>
      </c>
      <c r="G900" s="231" t="s">
        <v>197</v>
      </c>
      <c r="H900" s="232">
        <v>17</v>
      </c>
      <c r="I900" s="233"/>
      <c r="J900" s="232">
        <f>ROUND(I900*H900,2)</f>
        <v>0</v>
      </c>
      <c r="K900" s="234"/>
      <c r="L900" s="45"/>
      <c r="M900" s="235" t="s">
        <v>1</v>
      </c>
      <c r="N900" s="236" t="s">
        <v>40</v>
      </c>
      <c r="O900" s="92"/>
      <c r="P900" s="237">
        <f>O900*H900</f>
        <v>0</v>
      </c>
      <c r="Q900" s="237">
        <v>0</v>
      </c>
      <c r="R900" s="237">
        <f>Q900*H900</f>
        <v>0</v>
      </c>
      <c r="S900" s="237">
        <v>0</v>
      </c>
      <c r="T900" s="238">
        <f>S900*H900</f>
        <v>0</v>
      </c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R900" s="239" t="s">
        <v>283</v>
      </c>
      <c r="AT900" s="239" t="s">
        <v>184</v>
      </c>
      <c r="AU900" s="239" t="s">
        <v>84</v>
      </c>
      <c r="AY900" s="18" t="s">
        <v>181</v>
      </c>
      <c r="BE900" s="240">
        <f>IF(N900="základní",J900,0)</f>
        <v>0</v>
      </c>
      <c r="BF900" s="240">
        <f>IF(N900="snížená",J900,0)</f>
        <v>0</v>
      </c>
      <c r="BG900" s="240">
        <f>IF(N900="zákl. přenesená",J900,0)</f>
        <v>0</v>
      </c>
      <c r="BH900" s="240">
        <f>IF(N900="sníž. přenesená",J900,0)</f>
        <v>0</v>
      </c>
      <c r="BI900" s="240">
        <f>IF(N900="nulová",J900,0)</f>
        <v>0</v>
      </c>
      <c r="BJ900" s="18" t="s">
        <v>82</v>
      </c>
      <c r="BK900" s="240">
        <f>ROUND(I900*H900,2)</f>
        <v>0</v>
      </c>
      <c r="BL900" s="18" t="s">
        <v>283</v>
      </c>
      <c r="BM900" s="239" t="s">
        <v>1209</v>
      </c>
    </row>
    <row r="901" s="2" customFormat="1">
      <c r="A901" s="39"/>
      <c r="B901" s="40"/>
      <c r="C901" s="41"/>
      <c r="D901" s="243" t="s">
        <v>199</v>
      </c>
      <c r="E901" s="41"/>
      <c r="F901" s="263" t="s">
        <v>1210</v>
      </c>
      <c r="G901" s="41"/>
      <c r="H901" s="41"/>
      <c r="I901" s="264"/>
      <c r="J901" s="41"/>
      <c r="K901" s="41"/>
      <c r="L901" s="45"/>
      <c r="M901" s="265"/>
      <c r="N901" s="266"/>
      <c r="O901" s="92"/>
      <c r="P901" s="92"/>
      <c r="Q901" s="92"/>
      <c r="R901" s="92"/>
      <c r="S901" s="92"/>
      <c r="T901" s="93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T901" s="18" t="s">
        <v>199</v>
      </c>
      <c r="AU901" s="18" t="s">
        <v>84</v>
      </c>
    </row>
    <row r="902" s="13" customFormat="1">
      <c r="A902" s="13"/>
      <c r="B902" s="241"/>
      <c r="C902" s="242"/>
      <c r="D902" s="243" t="s">
        <v>190</v>
      </c>
      <c r="E902" s="244" t="s">
        <v>1</v>
      </c>
      <c r="F902" s="245" t="s">
        <v>191</v>
      </c>
      <c r="G902" s="242"/>
      <c r="H902" s="244" t="s">
        <v>1</v>
      </c>
      <c r="I902" s="246"/>
      <c r="J902" s="242"/>
      <c r="K902" s="242"/>
      <c r="L902" s="247"/>
      <c r="M902" s="248"/>
      <c r="N902" s="249"/>
      <c r="O902" s="249"/>
      <c r="P902" s="249"/>
      <c r="Q902" s="249"/>
      <c r="R902" s="249"/>
      <c r="S902" s="249"/>
      <c r="T902" s="250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1" t="s">
        <v>190</v>
      </c>
      <c r="AU902" s="251" t="s">
        <v>84</v>
      </c>
      <c r="AV902" s="13" t="s">
        <v>82</v>
      </c>
      <c r="AW902" s="13" t="s">
        <v>31</v>
      </c>
      <c r="AX902" s="13" t="s">
        <v>75</v>
      </c>
      <c r="AY902" s="251" t="s">
        <v>181</v>
      </c>
    </row>
    <row r="903" s="14" customFormat="1">
      <c r="A903" s="14"/>
      <c r="B903" s="252"/>
      <c r="C903" s="253"/>
      <c r="D903" s="243" t="s">
        <v>190</v>
      </c>
      <c r="E903" s="254" t="s">
        <v>1</v>
      </c>
      <c r="F903" s="255" t="s">
        <v>234</v>
      </c>
      <c r="G903" s="253"/>
      <c r="H903" s="256">
        <v>17</v>
      </c>
      <c r="I903" s="257"/>
      <c r="J903" s="253"/>
      <c r="K903" s="253"/>
      <c r="L903" s="258"/>
      <c r="M903" s="259"/>
      <c r="N903" s="260"/>
      <c r="O903" s="260"/>
      <c r="P903" s="260"/>
      <c r="Q903" s="260"/>
      <c r="R903" s="260"/>
      <c r="S903" s="260"/>
      <c r="T903" s="261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62" t="s">
        <v>190</v>
      </c>
      <c r="AU903" s="262" t="s">
        <v>84</v>
      </c>
      <c r="AV903" s="14" t="s">
        <v>84</v>
      </c>
      <c r="AW903" s="14" t="s">
        <v>31</v>
      </c>
      <c r="AX903" s="14" t="s">
        <v>82</v>
      </c>
      <c r="AY903" s="262" t="s">
        <v>181</v>
      </c>
    </row>
    <row r="904" s="12" customFormat="1" ht="22.8" customHeight="1">
      <c r="A904" s="12"/>
      <c r="B904" s="212"/>
      <c r="C904" s="213"/>
      <c r="D904" s="214" t="s">
        <v>74</v>
      </c>
      <c r="E904" s="226" t="s">
        <v>1211</v>
      </c>
      <c r="F904" s="226" t="s">
        <v>1212</v>
      </c>
      <c r="G904" s="213"/>
      <c r="H904" s="213"/>
      <c r="I904" s="216"/>
      <c r="J904" s="227">
        <f>BK904</f>
        <v>0</v>
      </c>
      <c r="K904" s="213"/>
      <c r="L904" s="218"/>
      <c r="M904" s="219"/>
      <c r="N904" s="220"/>
      <c r="O904" s="220"/>
      <c r="P904" s="221">
        <f>SUM(P905:P921)</f>
        <v>0</v>
      </c>
      <c r="Q904" s="220"/>
      <c r="R904" s="221">
        <f>SUM(R905:R921)</f>
        <v>0.0015</v>
      </c>
      <c r="S904" s="220"/>
      <c r="T904" s="222">
        <f>SUM(T905:T921)</f>
        <v>0</v>
      </c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R904" s="223" t="s">
        <v>84</v>
      </c>
      <c r="AT904" s="224" t="s">
        <v>74</v>
      </c>
      <c r="AU904" s="224" t="s">
        <v>82</v>
      </c>
      <c r="AY904" s="223" t="s">
        <v>181</v>
      </c>
      <c r="BK904" s="225">
        <f>SUM(BK905:BK921)</f>
        <v>0</v>
      </c>
    </row>
    <row r="905" s="2" customFormat="1" ht="24.15" customHeight="1">
      <c r="A905" s="39"/>
      <c r="B905" s="40"/>
      <c r="C905" s="228" t="s">
        <v>1213</v>
      </c>
      <c r="D905" s="228" t="s">
        <v>184</v>
      </c>
      <c r="E905" s="229" t="s">
        <v>1214</v>
      </c>
      <c r="F905" s="230" t="s">
        <v>1215</v>
      </c>
      <c r="G905" s="231" t="s">
        <v>260</v>
      </c>
      <c r="H905" s="232">
        <v>1</v>
      </c>
      <c r="I905" s="233"/>
      <c r="J905" s="232">
        <f>ROUND(I905*H905,2)</f>
        <v>0</v>
      </c>
      <c r="K905" s="234"/>
      <c r="L905" s="45"/>
      <c r="M905" s="235" t="s">
        <v>1</v>
      </c>
      <c r="N905" s="236" t="s">
        <v>40</v>
      </c>
      <c r="O905" s="92"/>
      <c r="P905" s="237">
        <f>O905*H905</f>
        <v>0</v>
      </c>
      <c r="Q905" s="237">
        <v>0.0015</v>
      </c>
      <c r="R905" s="237">
        <f>Q905*H905</f>
        <v>0.0015</v>
      </c>
      <c r="S905" s="237">
        <v>0</v>
      </c>
      <c r="T905" s="238">
        <f>S905*H905</f>
        <v>0</v>
      </c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R905" s="239" t="s">
        <v>283</v>
      </c>
      <c r="AT905" s="239" t="s">
        <v>184</v>
      </c>
      <c r="AU905" s="239" t="s">
        <v>84</v>
      </c>
      <c r="AY905" s="18" t="s">
        <v>181</v>
      </c>
      <c r="BE905" s="240">
        <f>IF(N905="základní",J905,0)</f>
        <v>0</v>
      </c>
      <c r="BF905" s="240">
        <f>IF(N905="snížená",J905,0)</f>
        <v>0</v>
      </c>
      <c r="BG905" s="240">
        <f>IF(N905="zákl. přenesená",J905,0)</f>
        <v>0</v>
      </c>
      <c r="BH905" s="240">
        <f>IF(N905="sníž. přenesená",J905,0)</f>
        <v>0</v>
      </c>
      <c r="BI905" s="240">
        <f>IF(N905="nulová",J905,0)</f>
        <v>0</v>
      </c>
      <c r="BJ905" s="18" t="s">
        <v>82</v>
      </c>
      <c r="BK905" s="240">
        <f>ROUND(I905*H905,2)</f>
        <v>0</v>
      </c>
      <c r="BL905" s="18" t="s">
        <v>283</v>
      </c>
      <c r="BM905" s="239" t="s">
        <v>1216</v>
      </c>
    </row>
    <row r="906" s="13" customFormat="1">
      <c r="A906" s="13"/>
      <c r="B906" s="241"/>
      <c r="C906" s="242"/>
      <c r="D906" s="243" t="s">
        <v>190</v>
      </c>
      <c r="E906" s="244" t="s">
        <v>1</v>
      </c>
      <c r="F906" s="245" t="s">
        <v>1217</v>
      </c>
      <c r="G906" s="242"/>
      <c r="H906" s="244" t="s">
        <v>1</v>
      </c>
      <c r="I906" s="246"/>
      <c r="J906" s="242"/>
      <c r="K906" s="242"/>
      <c r="L906" s="247"/>
      <c r="M906" s="248"/>
      <c r="N906" s="249"/>
      <c r="O906" s="249"/>
      <c r="P906" s="249"/>
      <c r="Q906" s="249"/>
      <c r="R906" s="249"/>
      <c r="S906" s="249"/>
      <c r="T906" s="250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51" t="s">
        <v>190</v>
      </c>
      <c r="AU906" s="251" t="s">
        <v>84</v>
      </c>
      <c r="AV906" s="13" t="s">
        <v>82</v>
      </c>
      <c r="AW906" s="13" t="s">
        <v>31</v>
      </c>
      <c r="AX906" s="13" t="s">
        <v>75</v>
      </c>
      <c r="AY906" s="251" t="s">
        <v>181</v>
      </c>
    </row>
    <row r="907" s="14" customFormat="1">
      <c r="A907" s="14"/>
      <c r="B907" s="252"/>
      <c r="C907" s="253"/>
      <c r="D907" s="243" t="s">
        <v>190</v>
      </c>
      <c r="E907" s="254" t="s">
        <v>1</v>
      </c>
      <c r="F907" s="255" t="s">
        <v>82</v>
      </c>
      <c r="G907" s="253"/>
      <c r="H907" s="256">
        <v>1</v>
      </c>
      <c r="I907" s="257"/>
      <c r="J907" s="253"/>
      <c r="K907" s="253"/>
      <c r="L907" s="258"/>
      <c r="M907" s="259"/>
      <c r="N907" s="260"/>
      <c r="O907" s="260"/>
      <c r="P907" s="260"/>
      <c r="Q907" s="260"/>
      <c r="R907" s="260"/>
      <c r="S907" s="260"/>
      <c r="T907" s="261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62" t="s">
        <v>190</v>
      </c>
      <c r="AU907" s="262" t="s">
        <v>84</v>
      </c>
      <c r="AV907" s="14" t="s">
        <v>84</v>
      </c>
      <c r="AW907" s="14" t="s">
        <v>31</v>
      </c>
      <c r="AX907" s="14" t="s">
        <v>82</v>
      </c>
      <c r="AY907" s="262" t="s">
        <v>181</v>
      </c>
    </row>
    <row r="908" s="2" customFormat="1" ht="16.5" customHeight="1">
      <c r="A908" s="39"/>
      <c r="B908" s="40"/>
      <c r="C908" s="228" t="s">
        <v>1218</v>
      </c>
      <c r="D908" s="228" t="s">
        <v>184</v>
      </c>
      <c r="E908" s="229" t="s">
        <v>1219</v>
      </c>
      <c r="F908" s="230" t="s">
        <v>1220</v>
      </c>
      <c r="G908" s="231" t="s">
        <v>260</v>
      </c>
      <c r="H908" s="232">
        <v>1</v>
      </c>
      <c r="I908" s="233"/>
      <c r="J908" s="232">
        <f>ROUND(I908*H908,2)</f>
        <v>0</v>
      </c>
      <c r="K908" s="234"/>
      <c r="L908" s="45"/>
      <c r="M908" s="235" t="s">
        <v>1</v>
      </c>
      <c r="N908" s="236" t="s">
        <v>40</v>
      </c>
      <c r="O908" s="92"/>
      <c r="P908" s="237">
        <f>O908*H908</f>
        <v>0</v>
      </c>
      <c r="Q908" s="237">
        <v>0</v>
      </c>
      <c r="R908" s="237">
        <f>Q908*H908</f>
        <v>0</v>
      </c>
      <c r="S908" s="237">
        <v>0</v>
      </c>
      <c r="T908" s="238">
        <f>S908*H908</f>
        <v>0</v>
      </c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R908" s="239" t="s">
        <v>283</v>
      </c>
      <c r="AT908" s="239" t="s">
        <v>184</v>
      </c>
      <c r="AU908" s="239" t="s">
        <v>84</v>
      </c>
      <c r="AY908" s="18" t="s">
        <v>181</v>
      </c>
      <c r="BE908" s="240">
        <f>IF(N908="základní",J908,0)</f>
        <v>0</v>
      </c>
      <c r="BF908" s="240">
        <f>IF(N908="snížená",J908,0)</f>
        <v>0</v>
      </c>
      <c r="BG908" s="240">
        <f>IF(N908="zákl. přenesená",J908,0)</f>
        <v>0</v>
      </c>
      <c r="BH908" s="240">
        <f>IF(N908="sníž. přenesená",J908,0)</f>
        <v>0</v>
      </c>
      <c r="BI908" s="240">
        <f>IF(N908="nulová",J908,0)</f>
        <v>0</v>
      </c>
      <c r="BJ908" s="18" t="s">
        <v>82</v>
      </c>
      <c r="BK908" s="240">
        <f>ROUND(I908*H908,2)</f>
        <v>0</v>
      </c>
      <c r="BL908" s="18" t="s">
        <v>283</v>
      </c>
      <c r="BM908" s="239" t="s">
        <v>1221</v>
      </c>
    </row>
    <row r="909" s="13" customFormat="1">
      <c r="A909" s="13"/>
      <c r="B909" s="241"/>
      <c r="C909" s="242"/>
      <c r="D909" s="243" t="s">
        <v>190</v>
      </c>
      <c r="E909" s="244" t="s">
        <v>1</v>
      </c>
      <c r="F909" s="245" t="s">
        <v>201</v>
      </c>
      <c r="G909" s="242"/>
      <c r="H909" s="244" t="s">
        <v>1</v>
      </c>
      <c r="I909" s="246"/>
      <c r="J909" s="242"/>
      <c r="K909" s="242"/>
      <c r="L909" s="247"/>
      <c r="M909" s="248"/>
      <c r="N909" s="249"/>
      <c r="O909" s="249"/>
      <c r="P909" s="249"/>
      <c r="Q909" s="249"/>
      <c r="R909" s="249"/>
      <c r="S909" s="249"/>
      <c r="T909" s="250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51" t="s">
        <v>190</v>
      </c>
      <c r="AU909" s="251" t="s">
        <v>84</v>
      </c>
      <c r="AV909" s="13" t="s">
        <v>82</v>
      </c>
      <c r="AW909" s="13" t="s">
        <v>31</v>
      </c>
      <c r="AX909" s="13" t="s">
        <v>75</v>
      </c>
      <c r="AY909" s="251" t="s">
        <v>181</v>
      </c>
    </row>
    <row r="910" s="13" customFormat="1">
      <c r="A910" s="13"/>
      <c r="B910" s="241"/>
      <c r="C910" s="242"/>
      <c r="D910" s="243" t="s">
        <v>190</v>
      </c>
      <c r="E910" s="244" t="s">
        <v>1</v>
      </c>
      <c r="F910" s="245" t="s">
        <v>1222</v>
      </c>
      <c r="G910" s="242"/>
      <c r="H910" s="244" t="s">
        <v>1</v>
      </c>
      <c r="I910" s="246"/>
      <c r="J910" s="242"/>
      <c r="K910" s="242"/>
      <c r="L910" s="247"/>
      <c r="M910" s="248"/>
      <c r="N910" s="249"/>
      <c r="O910" s="249"/>
      <c r="P910" s="249"/>
      <c r="Q910" s="249"/>
      <c r="R910" s="249"/>
      <c r="S910" s="249"/>
      <c r="T910" s="250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1" t="s">
        <v>190</v>
      </c>
      <c r="AU910" s="251" t="s">
        <v>84</v>
      </c>
      <c r="AV910" s="13" t="s">
        <v>82</v>
      </c>
      <c r="AW910" s="13" t="s">
        <v>31</v>
      </c>
      <c r="AX910" s="13" t="s">
        <v>75</v>
      </c>
      <c r="AY910" s="251" t="s">
        <v>181</v>
      </c>
    </row>
    <row r="911" s="14" customFormat="1">
      <c r="A911" s="14"/>
      <c r="B911" s="252"/>
      <c r="C911" s="253"/>
      <c r="D911" s="243" t="s">
        <v>190</v>
      </c>
      <c r="E911" s="254" t="s">
        <v>1</v>
      </c>
      <c r="F911" s="255" t="s">
        <v>82</v>
      </c>
      <c r="G911" s="253"/>
      <c r="H911" s="256">
        <v>1</v>
      </c>
      <c r="I911" s="257"/>
      <c r="J911" s="253"/>
      <c r="K911" s="253"/>
      <c r="L911" s="258"/>
      <c r="M911" s="259"/>
      <c r="N911" s="260"/>
      <c r="O911" s="260"/>
      <c r="P911" s="260"/>
      <c r="Q911" s="260"/>
      <c r="R911" s="260"/>
      <c r="S911" s="260"/>
      <c r="T911" s="261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62" t="s">
        <v>190</v>
      </c>
      <c r="AU911" s="262" t="s">
        <v>84</v>
      </c>
      <c r="AV911" s="14" t="s">
        <v>84</v>
      </c>
      <c r="AW911" s="14" t="s">
        <v>31</v>
      </c>
      <c r="AX911" s="14" t="s">
        <v>82</v>
      </c>
      <c r="AY911" s="262" t="s">
        <v>181</v>
      </c>
    </row>
    <row r="912" s="2" customFormat="1" ht="16.5" customHeight="1">
      <c r="A912" s="39"/>
      <c r="B912" s="40"/>
      <c r="C912" s="228" t="s">
        <v>1223</v>
      </c>
      <c r="D912" s="228" t="s">
        <v>184</v>
      </c>
      <c r="E912" s="229" t="s">
        <v>1224</v>
      </c>
      <c r="F912" s="230" t="s">
        <v>1225</v>
      </c>
      <c r="G912" s="231" t="s">
        <v>260</v>
      </c>
      <c r="H912" s="232">
        <v>1</v>
      </c>
      <c r="I912" s="233"/>
      <c r="J912" s="232">
        <f>ROUND(I912*H912,2)</f>
        <v>0</v>
      </c>
      <c r="K912" s="234"/>
      <c r="L912" s="45"/>
      <c r="M912" s="235" t="s">
        <v>1</v>
      </c>
      <c r="N912" s="236" t="s">
        <v>40</v>
      </c>
      <c r="O912" s="92"/>
      <c r="P912" s="237">
        <f>O912*H912</f>
        <v>0</v>
      </c>
      <c r="Q912" s="237">
        <v>0</v>
      </c>
      <c r="R912" s="237">
        <f>Q912*H912</f>
        <v>0</v>
      </c>
      <c r="S912" s="237">
        <v>0</v>
      </c>
      <c r="T912" s="238">
        <f>S912*H912</f>
        <v>0</v>
      </c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R912" s="239" t="s">
        <v>283</v>
      </c>
      <c r="AT912" s="239" t="s">
        <v>184</v>
      </c>
      <c r="AU912" s="239" t="s">
        <v>84</v>
      </c>
      <c r="AY912" s="18" t="s">
        <v>181</v>
      </c>
      <c r="BE912" s="240">
        <f>IF(N912="základní",J912,0)</f>
        <v>0</v>
      </c>
      <c r="BF912" s="240">
        <f>IF(N912="snížená",J912,0)</f>
        <v>0</v>
      </c>
      <c r="BG912" s="240">
        <f>IF(N912="zákl. přenesená",J912,0)</f>
        <v>0</v>
      </c>
      <c r="BH912" s="240">
        <f>IF(N912="sníž. přenesená",J912,0)</f>
        <v>0</v>
      </c>
      <c r="BI912" s="240">
        <f>IF(N912="nulová",J912,0)</f>
        <v>0</v>
      </c>
      <c r="BJ912" s="18" t="s">
        <v>82</v>
      </c>
      <c r="BK912" s="240">
        <f>ROUND(I912*H912,2)</f>
        <v>0</v>
      </c>
      <c r="BL912" s="18" t="s">
        <v>283</v>
      </c>
      <c r="BM912" s="239" t="s">
        <v>1226</v>
      </c>
    </row>
    <row r="913" s="13" customFormat="1">
      <c r="A913" s="13"/>
      <c r="B913" s="241"/>
      <c r="C913" s="242"/>
      <c r="D913" s="243" t="s">
        <v>190</v>
      </c>
      <c r="E913" s="244" t="s">
        <v>1</v>
      </c>
      <c r="F913" s="245" t="s">
        <v>201</v>
      </c>
      <c r="G913" s="242"/>
      <c r="H913" s="244" t="s">
        <v>1</v>
      </c>
      <c r="I913" s="246"/>
      <c r="J913" s="242"/>
      <c r="K913" s="242"/>
      <c r="L913" s="247"/>
      <c r="M913" s="248"/>
      <c r="N913" s="249"/>
      <c r="O913" s="249"/>
      <c r="P913" s="249"/>
      <c r="Q913" s="249"/>
      <c r="R913" s="249"/>
      <c r="S913" s="249"/>
      <c r="T913" s="250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1" t="s">
        <v>190</v>
      </c>
      <c r="AU913" s="251" t="s">
        <v>84</v>
      </c>
      <c r="AV913" s="13" t="s">
        <v>82</v>
      </c>
      <c r="AW913" s="13" t="s">
        <v>31</v>
      </c>
      <c r="AX913" s="13" t="s">
        <v>75</v>
      </c>
      <c r="AY913" s="251" t="s">
        <v>181</v>
      </c>
    </row>
    <row r="914" s="13" customFormat="1">
      <c r="A914" s="13"/>
      <c r="B914" s="241"/>
      <c r="C914" s="242"/>
      <c r="D914" s="243" t="s">
        <v>190</v>
      </c>
      <c r="E914" s="244" t="s">
        <v>1</v>
      </c>
      <c r="F914" s="245" t="s">
        <v>1222</v>
      </c>
      <c r="G914" s="242"/>
      <c r="H914" s="244" t="s">
        <v>1</v>
      </c>
      <c r="I914" s="246"/>
      <c r="J914" s="242"/>
      <c r="K914" s="242"/>
      <c r="L914" s="247"/>
      <c r="M914" s="248"/>
      <c r="N914" s="249"/>
      <c r="O914" s="249"/>
      <c r="P914" s="249"/>
      <c r="Q914" s="249"/>
      <c r="R914" s="249"/>
      <c r="S914" s="249"/>
      <c r="T914" s="250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51" t="s">
        <v>190</v>
      </c>
      <c r="AU914" s="251" t="s">
        <v>84</v>
      </c>
      <c r="AV914" s="13" t="s">
        <v>82</v>
      </c>
      <c r="AW914" s="13" t="s">
        <v>31</v>
      </c>
      <c r="AX914" s="13" t="s">
        <v>75</v>
      </c>
      <c r="AY914" s="251" t="s">
        <v>181</v>
      </c>
    </row>
    <row r="915" s="14" customFormat="1">
      <c r="A915" s="14"/>
      <c r="B915" s="252"/>
      <c r="C915" s="253"/>
      <c r="D915" s="243" t="s">
        <v>190</v>
      </c>
      <c r="E915" s="254" t="s">
        <v>1</v>
      </c>
      <c r="F915" s="255" t="s">
        <v>82</v>
      </c>
      <c r="G915" s="253"/>
      <c r="H915" s="256">
        <v>1</v>
      </c>
      <c r="I915" s="257"/>
      <c r="J915" s="253"/>
      <c r="K915" s="253"/>
      <c r="L915" s="258"/>
      <c r="M915" s="259"/>
      <c r="N915" s="260"/>
      <c r="O915" s="260"/>
      <c r="P915" s="260"/>
      <c r="Q915" s="260"/>
      <c r="R915" s="260"/>
      <c r="S915" s="260"/>
      <c r="T915" s="261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62" t="s">
        <v>190</v>
      </c>
      <c r="AU915" s="262" t="s">
        <v>84</v>
      </c>
      <c r="AV915" s="14" t="s">
        <v>84</v>
      </c>
      <c r="AW915" s="14" t="s">
        <v>31</v>
      </c>
      <c r="AX915" s="14" t="s">
        <v>82</v>
      </c>
      <c r="AY915" s="262" t="s">
        <v>181</v>
      </c>
    </row>
    <row r="916" s="2" customFormat="1" ht="24.15" customHeight="1">
      <c r="A916" s="39"/>
      <c r="B916" s="40"/>
      <c r="C916" s="228" t="s">
        <v>1227</v>
      </c>
      <c r="D916" s="228" t="s">
        <v>184</v>
      </c>
      <c r="E916" s="229" t="s">
        <v>1228</v>
      </c>
      <c r="F916" s="230" t="s">
        <v>1229</v>
      </c>
      <c r="G916" s="231" t="s">
        <v>260</v>
      </c>
      <c r="H916" s="232">
        <v>1</v>
      </c>
      <c r="I916" s="233"/>
      <c r="J916" s="232">
        <f>ROUND(I916*H916,2)</f>
        <v>0</v>
      </c>
      <c r="K916" s="234"/>
      <c r="L916" s="45"/>
      <c r="M916" s="235" t="s">
        <v>1</v>
      </c>
      <c r="N916" s="236" t="s">
        <v>40</v>
      </c>
      <c r="O916" s="92"/>
      <c r="P916" s="237">
        <f>O916*H916</f>
        <v>0</v>
      </c>
      <c r="Q916" s="237">
        <v>0</v>
      </c>
      <c r="R916" s="237">
        <f>Q916*H916</f>
        <v>0</v>
      </c>
      <c r="S916" s="237">
        <v>0</v>
      </c>
      <c r="T916" s="238">
        <f>S916*H916</f>
        <v>0</v>
      </c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R916" s="239" t="s">
        <v>283</v>
      </c>
      <c r="AT916" s="239" t="s">
        <v>184</v>
      </c>
      <c r="AU916" s="239" t="s">
        <v>84</v>
      </c>
      <c r="AY916" s="18" t="s">
        <v>181</v>
      </c>
      <c r="BE916" s="240">
        <f>IF(N916="základní",J916,0)</f>
        <v>0</v>
      </c>
      <c r="BF916" s="240">
        <f>IF(N916="snížená",J916,0)</f>
        <v>0</v>
      </c>
      <c r="BG916" s="240">
        <f>IF(N916="zákl. přenesená",J916,0)</f>
        <v>0</v>
      </c>
      <c r="BH916" s="240">
        <f>IF(N916="sníž. přenesená",J916,0)</f>
        <v>0</v>
      </c>
      <c r="BI916" s="240">
        <f>IF(N916="nulová",J916,0)</f>
        <v>0</v>
      </c>
      <c r="BJ916" s="18" t="s">
        <v>82</v>
      </c>
      <c r="BK916" s="240">
        <f>ROUND(I916*H916,2)</f>
        <v>0</v>
      </c>
      <c r="BL916" s="18" t="s">
        <v>283</v>
      </c>
      <c r="BM916" s="239" t="s">
        <v>1230</v>
      </c>
    </row>
    <row r="917" s="13" customFormat="1">
      <c r="A917" s="13"/>
      <c r="B917" s="241"/>
      <c r="C917" s="242"/>
      <c r="D917" s="243" t="s">
        <v>190</v>
      </c>
      <c r="E917" s="244" t="s">
        <v>1</v>
      </c>
      <c r="F917" s="245" t="s">
        <v>1231</v>
      </c>
      <c r="G917" s="242"/>
      <c r="H917" s="244" t="s">
        <v>1</v>
      </c>
      <c r="I917" s="246"/>
      <c r="J917" s="242"/>
      <c r="K917" s="242"/>
      <c r="L917" s="247"/>
      <c r="M917" s="248"/>
      <c r="N917" s="249"/>
      <c r="O917" s="249"/>
      <c r="P917" s="249"/>
      <c r="Q917" s="249"/>
      <c r="R917" s="249"/>
      <c r="S917" s="249"/>
      <c r="T917" s="250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1" t="s">
        <v>190</v>
      </c>
      <c r="AU917" s="251" t="s">
        <v>84</v>
      </c>
      <c r="AV917" s="13" t="s">
        <v>82</v>
      </c>
      <c r="AW917" s="13" t="s">
        <v>31</v>
      </c>
      <c r="AX917" s="13" t="s">
        <v>75</v>
      </c>
      <c r="AY917" s="251" t="s">
        <v>181</v>
      </c>
    </row>
    <row r="918" s="14" customFormat="1">
      <c r="A918" s="14"/>
      <c r="B918" s="252"/>
      <c r="C918" s="253"/>
      <c r="D918" s="243" t="s">
        <v>190</v>
      </c>
      <c r="E918" s="254" t="s">
        <v>1</v>
      </c>
      <c r="F918" s="255" t="s">
        <v>82</v>
      </c>
      <c r="G918" s="253"/>
      <c r="H918" s="256">
        <v>1</v>
      </c>
      <c r="I918" s="257"/>
      <c r="J918" s="253"/>
      <c r="K918" s="253"/>
      <c r="L918" s="258"/>
      <c r="M918" s="259"/>
      <c r="N918" s="260"/>
      <c r="O918" s="260"/>
      <c r="P918" s="260"/>
      <c r="Q918" s="260"/>
      <c r="R918" s="260"/>
      <c r="S918" s="260"/>
      <c r="T918" s="261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2" t="s">
        <v>190</v>
      </c>
      <c r="AU918" s="262" t="s">
        <v>84</v>
      </c>
      <c r="AV918" s="14" t="s">
        <v>84</v>
      </c>
      <c r="AW918" s="14" t="s">
        <v>31</v>
      </c>
      <c r="AX918" s="14" t="s">
        <v>82</v>
      </c>
      <c r="AY918" s="262" t="s">
        <v>181</v>
      </c>
    </row>
    <row r="919" s="2" customFormat="1" ht="24.15" customHeight="1">
      <c r="A919" s="39"/>
      <c r="B919" s="40"/>
      <c r="C919" s="228" t="s">
        <v>1232</v>
      </c>
      <c r="D919" s="228" t="s">
        <v>184</v>
      </c>
      <c r="E919" s="229" t="s">
        <v>1233</v>
      </c>
      <c r="F919" s="230" t="s">
        <v>1234</v>
      </c>
      <c r="G919" s="231" t="s">
        <v>260</v>
      </c>
      <c r="H919" s="232">
        <v>1</v>
      </c>
      <c r="I919" s="233"/>
      <c r="J919" s="232">
        <f>ROUND(I919*H919,2)</f>
        <v>0</v>
      </c>
      <c r="K919" s="234"/>
      <c r="L919" s="45"/>
      <c r="M919" s="235" t="s">
        <v>1</v>
      </c>
      <c r="N919" s="236" t="s">
        <v>40</v>
      </c>
      <c r="O919" s="92"/>
      <c r="P919" s="237">
        <f>O919*H919</f>
        <v>0</v>
      </c>
      <c r="Q919" s="237">
        <v>0</v>
      </c>
      <c r="R919" s="237">
        <f>Q919*H919</f>
        <v>0</v>
      </c>
      <c r="S919" s="237">
        <v>0</v>
      </c>
      <c r="T919" s="238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39" t="s">
        <v>283</v>
      </c>
      <c r="AT919" s="239" t="s">
        <v>184</v>
      </c>
      <c r="AU919" s="239" t="s">
        <v>84</v>
      </c>
      <c r="AY919" s="18" t="s">
        <v>181</v>
      </c>
      <c r="BE919" s="240">
        <f>IF(N919="základní",J919,0)</f>
        <v>0</v>
      </c>
      <c r="BF919" s="240">
        <f>IF(N919="snížená",J919,0)</f>
        <v>0</v>
      </c>
      <c r="BG919" s="240">
        <f>IF(N919="zákl. přenesená",J919,0)</f>
        <v>0</v>
      </c>
      <c r="BH919" s="240">
        <f>IF(N919="sníž. přenesená",J919,0)</f>
        <v>0</v>
      </c>
      <c r="BI919" s="240">
        <f>IF(N919="nulová",J919,0)</f>
        <v>0</v>
      </c>
      <c r="BJ919" s="18" t="s">
        <v>82</v>
      </c>
      <c r="BK919" s="240">
        <f>ROUND(I919*H919,2)</f>
        <v>0</v>
      </c>
      <c r="BL919" s="18" t="s">
        <v>283</v>
      </c>
      <c r="BM919" s="239" t="s">
        <v>1235</v>
      </c>
    </row>
    <row r="920" s="13" customFormat="1">
      <c r="A920" s="13"/>
      <c r="B920" s="241"/>
      <c r="C920" s="242"/>
      <c r="D920" s="243" t="s">
        <v>190</v>
      </c>
      <c r="E920" s="244" t="s">
        <v>1</v>
      </c>
      <c r="F920" s="245" t="s">
        <v>1231</v>
      </c>
      <c r="G920" s="242"/>
      <c r="H920" s="244" t="s">
        <v>1</v>
      </c>
      <c r="I920" s="246"/>
      <c r="J920" s="242"/>
      <c r="K920" s="242"/>
      <c r="L920" s="247"/>
      <c r="M920" s="248"/>
      <c r="N920" s="249"/>
      <c r="O920" s="249"/>
      <c r="P920" s="249"/>
      <c r="Q920" s="249"/>
      <c r="R920" s="249"/>
      <c r="S920" s="249"/>
      <c r="T920" s="250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1" t="s">
        <v>190</v>
      </c>
      <c r="AU920" s="251" t="s">
        <v>84</v>
      </c>
      <c r="AV920" s="13" t="s">
        <v>82</v>
      </c>
      <c r="AW920" s="13" t="s">
        <v>31</v>
      </c>
      <c r="AX920" s="13" t="s">
        <v>75</v>
      </c>
      <c r="AY920" s="251" t="s">
        <v>181</v>
      </c>
    </row>
    <row r="921" s="14" customFormat="1">
      <c r="A921" s="14"/>
      <c r="B921" s="252"/>
      <c r="C921" s="253"/>
      <c r="D921" s="243" t="s">
        <v>190</v>
      </c>
      <c r="E921" s="254" t="s">
        <v>1</v>
      </c>
      <c r="F921" s="255" t="s">
        <v>82</v>
      </c>
      <c r="G921" s="253"/>
      <c r="H921" s="256">
        <v>1</v>
      </c>
      <c r="I921" s="257"/>
      <c r="J921" s="253"/>
      <c r="K921" s="253"/>
      <c r="L921" s="258"/>
      <c r="M921" s="259"/>
      <c r="N921" s="260"/>
      <c r="O921" s="260"/>
      <c r="P921" s="260"/>
      <c r="Q921" s="260"/>
      <c r="R921" s="260"/>
      <c r="S921" s="260"/>
      <c r="T921" s="261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62" t="s">
        <v>190</v>
      </c>
      <c r="AU921" s="262" t="s">
        <v>84</v>
      </c>
      <c r="AV921" s="14" t="s">
        <v>84</v>
      </c>
      <c r="AW921" s="14" t="s">
        <v>31</v>
      </c>
      <c r="AX921" s="14" t="s">
        <v>82</v>
      </c>
      <c r="AY921" s="262" t="s">
        <v>181</v>
      </c>
    </row>
    <row r="922" s="12" customFormat="1" ht="22.8" customHeight="1">
      <c r="A922" s="12"/>
      <c r="B922" s="212"/>
      <c r="C922" s="213"/>
      <c r="D922" s="214" t="s">
        <v>74</v>
      </c>
      <c r="E922" s="226" t="s">
        <v>1236</v>
      </c>
      <c r="F922" s="226" t="s">
        <v>1237</v>
      </c>
      <c r="G922" s="213"/>
      <c r="H922" s="213"/>
      <c r="I922" s="216"/>
      <c r="J922" s="227">
        <f>BK922</f>
        <v>0</v>
      </c>
      <c r="K922" s="213"/>
      <c r="L922" s="218"/>
      <c r="M922" s="219"/>
      <c r="N922" s="220"/>
      <c r="O922" s="220"/>
      <c r="P922" s="221">
        <f>P923</f>
        <v>0</v>
      </c>
      <c r="Q922" s="220"/>
      <c r="R922" s="221">
        <f>R923</f>
        <v>0</v>
      </c>
      <c r="S922" s="220"/>
      <c r="T922" s="222">
        <f>T923</f>
        <v>0</v>
      </c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R922" s="223" t="s">
        <v>84</v>
      </c>
      <c r="AT922" s="224" t="s">
        <v>74</v>
      </c>
      <c r="AU922" s="224" t="s">
        <v>82</v>
      </c>
      <c r="AY922" s="223" t="s">
        <v>181</v>
      </c>
      <c r="BK922" s="225">
        <f>BK923</f>
        <v>0</v>
      </c>
    </row>
    <row r="923" s="2" customFormat="1" ht="16.5" customHeight="1">
      <c r="A923" s="39"/>
      <c r="B923" s="40"/>
      <c r="C923" s="228" t="s">
        <v>1238</v>
      </c>
      <c r="D923" s="228" t="s">
        <v>184</v>
      </c>
      <c r="E923" s="229" t="s">
        <v>1239</v>
      </c>
      <c r="F923" s="230" t="s">
        <v>1240</v>
      </c>
      <c r="G923" s="231" t="s">
        <v>430</v>
      </c>
      <c r="H923" s="232">
        <v>1</v>
      </c>
      <c r="I923" s="233"/>
      <c r="J923" s="232">
        <f>ROUND(I923*H923,2)</f>
        <v>0</v>
      </c>
      <c r="K923" s="234"/>
      <c r="L923" s="45"/>
      <c r="M923" s="235" t="s">
        <v>1</v>
      </c>
      <c r="N923" s="236" t="s">
        <v>40</v>
      </c>
      <c r="O923" s="92"/>
      <c r="P923" s="237">
        <f>O923*H923</f>
        <v>0</v>
      </c>
      <c r="Q923" s="237">
        <v>0</v>
      </c>
      <c r="R923" s="237">
        <f>Q923*H923</f>
        <v>0</v>
      </c>
      <c r="S923" s="237">
        <v>0</v>
      </c>
      <c r="T923" s="238">
        <f>S923*H923</f>
        <v>0</v>
      </c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R923" s="239" t="s">
        <v>283</v>
      </c>
      <c r="AT923" s="239" t="s">
        <v>184</v>
      </c>
      <c r="AU923" s="239" t="s">
        <v>84</v>
      </c>
      <c r="AY923" s="18" t="s">
        <v>181</v>
      </c>
      <c r="BE923" s="240">
        <f>IF(N923="základní",J923,0)</f>
        <v>0</v>
      </c>
      <c r="BF923" s="240">
        <f>IF(N923="snížená",J923,0)</f>
        <v>0</v>
      </c>
      <c r="BG923" s="240">
        <f>IF(N923="zákl. přenesená",J923,0)</f>
        <v>0</v>
      </c>
      <c r="BH923" s="240">
        <f>IF(N923="sníž. přenesená",J923,0)</f>
        <v>0</v>
      </c>
      <c r="BI923" s="240">
        <f>IF(N923="nulová",J923,0)</f>
        <v>0</v>
      </c>
      <c r="BJ923" s="18" t="s">
        <v>82</v>
      </c>
      <c r="BK923" s="240">
        <f>ROUND(I923*H923,2)</f>
        <v>0</v>
      </c>
      <c r="BL923" s="18" t="s">
        <v>283</v>
      </c>
      <c r="BM923" s="239" t="s">
        <v>1241</v>
      </c>
    </row>
    <row r="924" s="12" customFormat="1" ht="22.8" customHeight="1">
      <c r="A924" s="12"/>
      <c r="B924" s="212"/>
      <c r="C924" s="213"/>
      <c r="D924" s="214" t="s">
        <v>74</v>
      </c>
      <c r="E924" s="226" t="s">
        <v>1242</v>
      </c>
      <c r="F924" s="226" t="s">
        <v>1243</v>
      </c>
      <c r="G924" s="213"/>
      <c r="H924" s="213"/>
      <c r="I924" s="216"/>
      <c r="J924" s="227">
        <f>BK924</f>
        <v>0</v>
      </c>
      <c r="K924" s="213"/>
      <c r="L924" s="218"/>
      <c r="M924" s="219"/>
      <c r="N924" s="220"/>
      <c r="O924" s="220"/>
      <c r="P924" s="221">
        <f>SUM(P925:P949)</f>
        <v>0</v>
      </c>
      <c r="Q924" s="220"/>
      <c r="R924" s="221">
        <f>SUM(R925:R949)</f>
        <v>1.2357419999999999</v>
      </c>
      <c r="S924" s="220"/>
      <c r="T924" s="222">
        <f>SUM(T925:T949)</f>
        <v>0</v>
      </c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R924" s="223" t="s">
        <v>84</v>
      </c>
      <c r="AT924" s="224" t="s">
        <v>74</v>
      </c>
      <c r="AU924" s="224" t="s">
        <v>82</v>
      </c>
      <c r="AY924" s="223" t="s">
        <v>181</v>
      </c>
      <c r="BK924" s="225">
        <f>SUM(BK925:BK949)</f>
        <v>0</v>
      </c>
    </row>
    <row r="925" s="2" customFormat="1" ht="24.15" customHeight="1">
      <c r="A925" s="39"/>
      <c r="B925" s="40"/>
      <c r="C925" s="228" t="s">
        <v>1244</v>
      </c>
      <c r="D925" s="228" t="s">
        <v>184</v>
      </c>
      <c r="E925" s="229" t="s">
        <v>1245</v>
      </c>
      <c r="F925" s="230" t="s">
        <v>1246</v>
      </c>
      <c r="G925" s="231" t="s">
        <v>320</v>
      </c>
      <c r="H925" s="232">
        <v>7.5999999999999996</v>
      </c>
      <c r="I925" s="233"/>
      <c r="J925" s="232">
        <f>ROUND(I925*H925,2)</f>
        <v>0</v>
      </c>
      <c r="K925" s="234"/>
      <c r="L925" s="45"/>
      <c r="M925" s="235" t="s">
        <v>1</v>
      </c>
      <c r="N925" s="236" t="s">
        <v>40</v>
      </c>
      <c r="O925" s="92"/>
      <c r="P925" s="237">
        <f>O925*H925</f>
        <v>0</v>
      </c>
      <c r="Q925" s="237">
        <v>0.0073200000000000001</v>
      </c>
      <c r="R925" s="237">
        <f>Q925*H925</f>
        <v>0.055632000000000001</v>
      </c>
      <c r="S925" s="237">
        <v>0</v>
      </c>
      <c r="T925" s="238">
        <f>S925*H925</f>
        <v>0</v>
      </c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R925" s="239" t="s">
        <v>283</v>
      </c>
      <c r="AT925" s="239" t="s">
        <v>184</v>
      </c>
      <c r="AU925" s="239" t="s">
        <v>84</v>
      </c>
      <c r="AY925" s="18" t="s">
        <v>181</v>
      </c>
      <c r="BE925" s="240">
        <f>IF(N925="základní",J925,0)</f>
        <v>0</v>
      </c>
      <c r="BF925" s="240">
        <f>IF(N925="snížená",J925,0)</f>
        <v>0</v>
      </c>
      <c r="BG925" s="240">
        <f>IF(N925="zákl. přenesená",J925,0)</f>
        <v>0</v>
      </c>
      <c r="BH925" s="240">
        <f>IF(N925="sníž. přenesená",J925,0)</f>
        <v>0</v>
      </c>
      <c r="BI925" s="240">
        <f>IF(N925="nulová",J925,0)</f>
        <v>0</v>
      </c>
      <c r="BJ925" s="18" t="s">
        <v>82</v>
      </c>
      <c r="BK925" s="240">
        <f>ROUND(I925*H925,2)</f>
        <v>0</v>
      </c>
      <c r="BL925" s="18" t="s">
        <v>283</v>
      </c>
      <c r="BM925" s="239" t="s">
        <v>1247</v>
      </c>
    </row>
    <row r="926" s="13" customFormat="1">
      <c r="A926" s="13"/>
      <c r="B926" s="241"/>
      <c r="C926" s="242"/>
      <c r="D926" s="243" t="s">
        <v>190</v>
      </c>
      <c r="E926" s="244" t="s">
        <v>1</v>
      </c>
      <c r="F926" s="245" t="s">
        <v>1248</v>
      </c>
      <c r="G926" s="242"/>
      <c r="H926" s="244" t="s">
        <v>1</v>
      </c>
      <c r="I926" s="246"/>
      <c r="J926" s="242"/>
      <c r="K926" s="242"/>
      <c r="L926" s="247"/>
      <c r="M926" s="248"/>
      <c r="N926" s="249"/>
      <c r="O926" s="249"/>
      <c r="P926" s="249"/>
      <c r="Q926" s="249"/>
      <c r="R926" s="249"/>
      <c r="S926" s="249"/>
      <c r="T926" s="250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1" t="s">
        <v>190</v>
      </c>
      <c r="AU926" s="251" t="s">
        <v>84</v>
      </c>
      <c r="AV926" s="13" t="s">
        <v>82</v>
      </c>
      <c r="AW926" s="13" t="s">
        <v>31</v>
      </c>
      <c r="AX926" s="13" t="s">
        <v>75</v>
      </c>
      <c r="AY926" s="251" t="s">
        <v>181</v>
      </c>
    </row>
    <row r="927" s="13" customFormat="1">
      <c r="A927" s="13"/>
      <c r="B927" s="241"/>
      <c r="C927" s="242"/>
      <c r="D927" s="243" t="s">
        <v>190</v>
      </c>
      <c r="E927" s="244" t="s">
        <v>1</v>
      </c>
      <c r="F927" s="245" t="s">
        <v>1249</v>
      </c>
      <c r="G927" s="242"/>
      <c r="H927" s="244" t="s">
        <v>1</v>
      </c>
      <c r="I927" s="246"/>
      <c r="J927" s="242"/>
      <c r="K927" s="242"/>
      <c r="L927" s="247"/>
      <c r="M927" s="248"/>
      <c r="N927" s="249"/>
      <c r="O927" s="249"/>
      <c r="P927" s="249"/>
      <c r="Q927" s="249"/>
      <c r="R927" s="249"/>
      <c r="S927" s="249"/>
      <c r="T927" s="250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1" t="s">
        <v>190</v>
      </c>
      <c r="AU927" s="251" t="s">
        <v>84</v>
      </c>
      <c r="AV927" s="13" t="s">
        <v>82</v>
      </c>
      <c r="AW927" s="13" t="s">
        <v>31</v>
      </c>
      <c r="AX927" s="13" t="s">
        <v>75</v>
      </c>
      <c r="AY927" s="251" t="s">
        <v>181</v>
      </c>
    </row>
    <row r="928" s="14" customFormat="1">
      <c r="A928" s="14"/>
      <c r="B928" s="252"/>
      <c r="C928" s="253"/>
      <c r="D928" s="243" t="s">
        <v>190</v>
      </c>
      <c r="E928" s="254" t="s">
        <v>1</v>
      </c>
      <c r="F928" s="255" t="s">
        <v>1250</v>
      </c>
      <c r="G928" s="253"/>
      <c r="H928" s="256">
        <v>3.6000000000000001</v>
      </c>
      <c r="I928" s="257"/>
      <c r="J928" s="253"/>
      <c r="K928" s="253"/>
      <c r="L928" s="258"/>
      <c r="M928" s="259"/>
      <c r="N928" s="260"/>
      <c r="O928" s="260"/>
      <c r="P928" s="260"/>
      <c r="Q928" s="260"/>
      <c r="R928" s="260"/>
      <c r="S928" s="260"/>
      <c r="T928" s="261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62" t="s">
        <v>190</v>
      </c>
      <c r="AU928" s="262" t="s">
        <v>84</v>
      </c>
      <c r="AV928" s="14" t="s">
        <v>84</v>
      </c>
      <c r="AW928" s="14" t="s">
        <v>31</v>
      </c>
      <c r="AX928" s="14" t="s">
        <v>75</v>
      </c>
      <c r="AY928" s="262" t="s">
        <v>181</v>
      </c>
    </row>
    <row r="929" s="13" customFormat="1">
      <c r="A929" s="13"/>
      <c r="B929" s="241"/>
      <c r="C929" s="242"/>
      <c r="D929" s="243" t="s">
        <v>190</v>
      </c>
      <c r="E929" s="244" t="s">
        <v>1</v>
      </c>
      <c r="F929" s="245" t="s">
        <v>1251</v>
      </c>
      <c r="G929" s="242"/>
      <c r="H929" s="244" t="s">
        <v>1</v>
      </c>
      <c r="I929" s="246"/>
      <c r="J929" s="242"/>
      <c r="K929" s="242"/>
      <c r="L929" s="247"/>
      <c r="M929" s="248"/>
      <c r="N929" s="249"/>
      <c r="O929" s="249"/>
      <c r="P929" s="249"/>
      <c r="Q929" s="249"/>
      <c r="R929" s="249"/>
      <c r="S929" s="249"/>
      <c r="T929" s="250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1" t="s">
        <v>190</v>
      </c>
      <c r="AU929" s="251" t="s">
        <v>84</v>
      </c>
      <c r="AV929" s="13" t="s">
        <v>82</v>
      </c>
      <c r="AW929" s="13" t="s">
        <v>31</v>
      </c>
      <c r="AX929" s="13" t="s">
        <v>75</v>
      </c>
      <c r="AY929" s="251" t="s">
        <v>181</v>
      </c>
    </row>
    <row r="930" s="14" customFormat="1">
      <c r="A930" s="14"/>
      <c r="B930" s="252"/>
      <c r="C930" s="253"/>
      <c r="D930" s="243" t="s">
        <v>190</v>
      </c>
      <c r="E930" s="254" t="s">
        <v>1</v>
      </c>
      <c r="F930" s="255" t="s">
        <v>1252</v>
      </c>
      <c r="G930" s="253"/>
      <c r="H930" s="256">
        <v>4</v>
      </c>
      <c r="I930" s="257"/>
      <c r="J930" s="253"/>
      <c r="K930" s="253"/>
      <c r="L930" s="258"/>
      <c r="M930" s="259"/>
      <c r="N930" s="260"/>
      <c r="O930" s="260"/>
      <c r="P930" s="260"/>
      <c r="Q930" s="260"/>
      <c r="R930" s="260"/>
      <c r="S930" s="260"/>
      <c r="T930" s="261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62" t="s">
        <v>190</v>
      </c>
      <c r="AU930" s="262" t="s">
        <v>84</v>
      </c>
      <c r="AV930" s="14" t="s">
        <v>84</v>
      </c>
      <c r="AW930" s="14" t="s">
        <v>31</v>
      </c>
      <c r="AX930" s="14" t="s">
        <v>75</v>
      </c>
      <c r="AY930" s="262" t="s">
        <v>181</v>
      </c>
    </row>
    <row r="931" s="15" customFormat="1">
      <c r="A931" s="15"/>
      <c r="B931" s="267"/>
      <c r="C931" s="268"/>
      <c r="D931" s="243" t="s">
        <v>190</v>
      </c>
      <c r="E931" s="269" t="s">
        <v>1</v>
      </c>
      <c r="F931" s="270" t="s">
        <v>208</v>
      </c>
      <c r="G931" s="268"/>
      <c r="H931" s="271">
        <v>7.5999999999999996</v>
      </c>
      <c r="I931" s="272"/>
      <c r="J931" s="268"/>
      <c r="K931" s="268"/>
      <c r="L931" s="273"/>
      <c r="M931" s="274"/>
      <c r="N931" s="275"/>
      <c r="O931" s="275"/>
      <c r="P931" s="275"/>
      <c r="Q931" s="275"/>
      <c r="R931" s="275"/>
      <c r="S931" s="275"/>
      <c r="T931" s="276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77" t="s">
        <v>190</v>
      </c>
      <c r="AU931" s="277" t="s">
        <v>84</v>
      </c>
      <c r="AV931" s="15" t="s">
        <v>188</v>
      </c>
      <c r="AW931" s="15" t="s">
        <v>31</v>
      </c>
      <c r="AX931" s="15" t="s">
        <v>82</v>
      </c>
      <c r="AY931" s="277" t="s">
        <v>181</v>
      </c>
    </row>
    <row r="932" s="2" customFormat="1" ht="33" customHeight="1">
      <c r="A932" s="39"/>
      <c r="B932" s="40"/>
      <c r="C932" s="228" t="s">
        <v>1253</v>
      </c>
      <c r="D932" s="228" t="s">
        <v>184</v>
      </c>
      <c r="E932" s="229" t="s">
        <v>1254</v>
      </c>
      <c r="F932" s="230" t="s">
        <v>1255</v>
      </c>
      <c r="G932" s="231" t="s">
        <v>197</v>
      </c>
      <c r="H932" s="232">
        <v>12</v>
      </c>
      <c r="I932" s="233"/>
      <c r="J932" s="232">
        <f>ROUND(I932*H932,2)</f>
        <v>0</v>
      </c>
      <c r="K932" s="234"/>
      <c r="L932" s="45"/>
      <c r="M932" s="235" t="s">
        <v>1</v>
      </c>
      <c r="N932" s="236" t="s">
        <v>40</v>
      </c>
      <c r="O932" s="92"/>
      <c r="P932" s="237">
        <f>O932*H932</f>
        <v>0</v>
      </c>
      <c r="Q932" s="237">
        <v>0.01874</v>
      </c>
      <c r="R932" s="237">
        <f>Q932*H932</f>
        <v>0.22488</v>
      </c>
      <c r="S932" s="237">
        <v>0</v>
      </c>
      <c r="T932" s="238">
        <f>S932*H932</f>
        <v>0</v>
      </c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R932" s="239" t="s">
        <v>283</v>
      </c>
      <c r="AT932" s="239" t="s">
        <v>184</v>
      </c>
      <c r="AU932" s="239" t="s">
        <v>84</v>
      </c>
      <c r="AY932" s="18" t="s">
        <v>181</v>
      </c>
      <c r="BE932" s="240">
        <f>IF(N932="základní",J932,0)</f>
        <v>0</v>
      </c>
      <c r="BF932" s="240">
        <f>IF(N932="snížená",J932,0)</f>
        <v>0</v>
      </c>
      <c r="BG932" s="240">
        <f>IF(N932="zákl. přenesená",J932,0)</f>
        <v>0</v>
      </c>
      <c r="BH932" s="240">
        <f>IF(N932="sníž. přenesená",J932,0)</f>
        <v>0</v>
      </c>
      <c r="BI932" s="240">
        <f>IF(N932="nulová",J932,0)</f>
        <v>0</v>
      </c>
      <c r="BJ932" s="18" t="s">
        <v>82</v>
      </c>
      <c r="BK932" s="240">
        <f>ROUND(I932*H932,2)</f>
        <v>0</v>
      </c>
      <c r="BL932" s="18" t="s">
        <v>283</v>
      </c>
      <c r="BM932" s="239" t="s">
        <v>1256</v>
      </c>
    </row>
    <row r="933" s="13" customFormat="1">
      <c r="A933" s="13"/>
      <c r="B933" s="241"/>
      <c r="C933" s="242"/>
      <c r="D933" s="243" t="s">
        <v>190</v>
      </c>
      <c r="E933" s="244" t="s">
        <v>1</v>
      </c>
      <c r="F933" s="245" t="s">
        <v>1249</v>
      </c>
      <c r="G933" s="242"/>
      <c r="H933" s="244" t="s">
        <v>1</v>
      </c>
      <c r="I933" s="246"/>
      <c r="J933" s="242"/>
      <c r="K933" s="242"/>
      <c r="L933" s="247"/>
      <c r="M933" s="248"/>
      <c r="N933" s="249"/>
      <c r="O933" s="249"/>
      <c r="P933" s="249"/>
      <c r="Q933" s="249"/>
      <c r="R933" s="249"/>
      <c r="S933" s="249"/>
      <c r="T933" s="250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51" t="s">
        <v>190</v>
      </c>
      <c r="AU933" s="251" t="s">
        <v>84</v>
      </c>
      <c r="AV933" s="13" t="s">
        <v>82</v>
      </c>
      <c r="AW933" s="13" t="s">
        <v>31</v>
      </c>
      <c r="AX933" s="13" t="s">
        <v>75</v>
      </c>
      <c r="AY933" s="251" t="s">
        <v>181</v>
      </c>
    </row>
    <row r="934" s="14" customFormat="1">
      <c r="A934" s="14"/>
      <c r="B934" s="252"/>
      <c r="C934" s="253"/>
      <c r="D934" s="243" t="s">
        <v>190</v>
      </c>
      <c r="E934" s="254" t="s">
        <v>1</v>
      </c>
      <c r="F934" s="255" t="s">
        <v>704</v>
      </c>
      <c r="G934" s="253"/>
      <c r="H934" s="256">
        <v>6</v>
      </c>
      <c r="I934" s="257"/>
      <c r="J934" s="253"/>
      <c r="K934" s="253"/>
      <c r="L934" s="258"/>
      <c r="M934" s="259"/>
      <c r="N934" s="260"/>
      <c r="O934" s="260"/>
      <c r="P934" s="260"/>
      <c r="Q934" s="260"/>
      <c r="R934" s="260"/>
      <c r="S934" s="260"/>
      <c r="T934" s="261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62" t="s">
        <v>190</v>
      </c>
      <c r="AU934" s="262" t="s">
        <v>84</v>
      </c>
      <c r="AV934" s="14" t="s">
        <v>84</v>
      </c>
      <c r="AW934" s="14" t="s">
        <v>31</v>
      </c>
      <c r="AX934" s="14" t="s">
        <v>75</v>
      </c>
      <c r="AY934" s="262" t="s">
        <v>181</v>
      </c>
    </row>
    <row r="935" s="13" customFormat="1">
      <c r="A935" s="13"/>
      <c r="B935" s="241"/>
      <c r="C935" s="242"/>
      <c r="D935" s="243" t="s">
        <v>190</v>
      </c>
      <c r="E935" s="244" t="s">
        <v>1</v>
      </c>
      <c r="F935" s="245" t="s">
        <v>1251</v>
      </c>
      <c r="G935" s="242"/>
      <c r="H935" s="244" t="s">
        <v>1</v>
      </c>
      <c r="I935" s="246"/>
      <c r="J935" s="242"/>
      <c r="K935" s="242"/>
      <c r="L935" s="247"/>
      <c r="M935" s="248"/>
      <c r="N935" s="249"/>
      <c r="O935" s="249"/>
      <c r="P935" s="249"/>
      <c r="Q935" s="249"/>
      <c r="R935" s="249"/>
      <c r="S935" s="249"/>
      <c r="T935" s="250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51" t="s">
        <v>190</v>
      </c>
      <c r="AU935" s="251" t="s">
        <v>84</v>
      </c>
      <c r="AV935" s="13" t="s">
        <v>82</v>
      </c>
      <c r="AW935" s="13" t="s">
        <v>31</v>
      </c>
      <c r="AX935" s="13" t="s">
        <v>75</v>
      </c>
      <c r="AY935" s="251" t="s">
        <v>181</v>
      </c>
    </row>
    <row r="936" s="14" customFormat="1">
      <c r="A936" s="14"/>
      <c r="B936" s="252"/>
      <c r="C936" s="253"/>
      <c r="D936" s="243" t="s">
        <v>190</v>
      </c>
      <c r="E936" s="254" t="s">
        <v>1</v>
      </c>
      <c r="F936" s="255" t="s">
        <v>704</v>
      </c>
      <c r="G936" s="253"/>
      <c r="H936" s="256">
        <v>6</v>
      </c>
      <c r="I936" s="257"/>
      <c r="J936" s="253"/>
      <c r="K936" s="253"/>
      <c r="L936" s="258"/>
      <c r="M936" s="259"/>
      <c r="N936" s="260"/>
      <c r="O936" s="260"/>
      <c r="P936" s="260"/>
      <c r="Q936" s="260"/>
      <c r="R936" s="260"/>
      <c r="S936" s="260"/>
      <c r="T936" s="261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62" t="s">
        <v>190</v>
      </c>
      <c r="AU936" s="262" t="s">
        <v>84</v>
      </c>
      <c r="AV936" s="14" t="s">
        <v>84</v>
      </c>
      <c r="AW936" s="14" t="s">
        <v>31</v>
      </c>
      <c r="AX936" s="14" t="s">
        <v>75</v>
      </c>
      <c r="AY936" s="262" t="s">
        <v>181</v>
      </c>
    </row>
    <row r="937" s="15" customFormat="1">
      <c r="A937" s="15"/>
      <c r="B937" s="267"/>
      <c r="C937" s="268"/>
      <c r="D937" s="243" t="s">
        <v>190</v>
      </c>
      <c r="E937" s="269" t="s">
        <v>1</v>
      </c>
      <c r="F937" s="270" t="s">
        <v>208</v>
      </c>
      <c r="G937" s="268"/>
      <c r="H937" s="271">
        <v>12</v>
      </c>
      <c r="I937" s="272"/>
      <c r="J937" s="268"/>
      <c r="K937" s="268"/>
      <c r="L937" s="273"/>
      <c r="M937" s="274"/>
      <c r="N937" s="275"/>
      <c r="O937" s="275"/>
      <c r="P937" s="275"/>
      <c r="Q937" s="275"/>
      <c r="R937" s="275"/>
      <c r="S937" s="275"/>
      <c r="T937" s="276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77" t="s">
        <v>190</v>
      </c>
      <c r="AU937" s="277" t="s">
        <v>84</v>
      </c>
      <c r="AV937" s="15" t="s">
        <v>188</v>
      </c>
      <c r="AW937" s="15" t="s">
        <v>31</v>
      </c>
      <c r="AX937" s="15" t="s">
        <v>82</v>
      </c>
      <c r="AY937" s="277" t="s">
        <v>181</v>
      </c>
    </row>
    <row r="938" s="2" customFormat="1" ht="24.15" customHeight="1">
      <c r="A938" s="39"/>
      <c r="B938" s="40"/>
      <c r="C938" s="228" t="s">
        <v>1257</v>
      </c>
      <c r="D938" s="228" t="s">
        <v>184</v>
      </c>
      <c r="E938" s="229" t="s">
        <v>1258</v>
      </c>
      <c r="F938" s="230" t="s">
        <v>1259</v>
      </c>
      <c r="G938" s="231" t="s">
        <v>197</v>
      </c>
      <c r="H938" s="232">
        <v>51</v>
      </c>
      <c r="I938" s="233"/>
      <c r="J938" s="232">
        <f>ROUND(I938*H938,2)</f>
        <v>0</v>
      </c>
      <c r="K938" s="234"/>
      <c r="L938" s="45"/>
      <c r="M938" s="235" t="s">
        <v>1</v>
      </c>
      <c r="N938" s="236" t="s">
        <v>40</v>
      </c>
      <c r="O938" s="92"/>
      <c r="P938" s="237">
        <f>O938*H938</f>
        <v>0</v>
      </c>
      <c r="Q938" s="237">
        <v>0.01873</v>
      </c>
      <c r="R938" s="237">
        <f>Q938*H938</f>
        <v>0.95523000000000002</v>
      </c>
      <c r="S938" s="237">
        <v>0</v>
      </c>
      <c r="T938" s="238">
        <f>S938*H938</f>
        <v>0</v>
      </c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R938" s="239" t="s">
        <v>283</v>
      </c>
      <c r="AT938" s="239" t="s">
        <v>184</v>
      </c>
      <c r="AU938" s="239" t="s">
        <v>84</v>
      </c>
      <c r="AY938" s="18" t="s">
        <v>181</v>
      </c>
      <c r="BE938" s="240">
        <f>IF(N938="základní",J938,0)</f>
        <v>0</v>
      </c>
      <c r="BF938" s="240">
        <f>IF(N938="snížená",J938,0)</f>
        <v>0</v>
      </c>
      <c r="BG938" s="240">
        <f>IF(N938="zákl. přenesená",J938,0)</f>
        <v>0</v>
      </c>
      <c r="BH938" s="240">
        <f>IF(N938="sníž. přenesená",J938,0)</f>
        <v>0</v>
      </c>
      <c r="BI938" s="240">
        <f>IF(N938="nulová",J938,0)</f>
        <v>0</v>
      </c>
      <c r="BJ938" s="18" t="s">
        <v>82</v>
      </c>
      <c r="BK938" s="240">
        <f>ROUND(I938*H938,2)</f>
        <v>0</v>
      </c>
      <c r="BL938" s="18" t="s">
        <v>283</v>
      </c>
      <c r="BM938" s="239" t="s">
        <v>1260</v>
      </c>
    </row>
    <row r="939" s="13" customFormat="1">
      <c r="A939" s="13"/>
      <c r="B939" s="241"/>
      <c r="C939" s="242"/>
      <c r="D939" s="243" t="s">
        <v>190</v>
      </c>
      <c r="E939" s="244" t="s">
        <v>1</v>
      </c>
      <c r="F939" s="245" t="s">
        <v>498</v>
      </c>
      <c r="G939" s="242"/>
      <c r="H939" s="244" t="s">
        <v>1</v>
      </c>
      <c r="I939" s="246"/>
      <c r="J939" s="242"/>
      <c r="K939" s="242"/>
      <c r="L939" s="247"/>
      <c r="M939" s="248"/>
      <c r="N939" s="249"/>
      <c r="O939" s="249"/>
      <c r="P939" s="249"/>
      <c r="Q939" s="249"/>
      <c r="R939" s="249"/>
      <c r="S939" s="249"/>
      <c r="T939" s="250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1" t="s">
        <v>190</v>
      </c>
      <c r="AU939" s="251" t="s">
        <v>84</v>
      </c>
      <c r="AV939" s="13" t="s">
        <v>82</v>
      </c>
      <c r="AW939" s="13" t="s">
        <v>31</v>
      </c>
      <c r="AX939" s="13" t="s">
        <v>75</v>
      </c>
      <c r="AY939" s="251" t="s">
        <v>181</v>
      </c>
    </row>
    <row r="940" s="13" customFormat="1">
      <c r="A940" s="13"/>
      <c r="B940" s="241"/>
      <c r="C940" s="242"/>
      <c r="D940" s="243" t="s">
        <v>190</v>
      </c>
      <c r="E940" s="244" t="s">
        <v>1</v>
      </c>
      <c r="F940" s="245" t="s">
        <v>1261</v>
      </c>
      <c r="G940" s="242"/>
      <c r="H940" s="244" t="s">
        <v>1</v>
      </c>
      <c r="I940" s="246"/>
      <c r="J940" s="242"/>
      <c r="K940" s="242"/>
      <c r="L940" s="247"/>
      <c r="M940" s="248"/>
      <c r="N940" s="249"/>
      <c r="O940" s="249"/>
      <c r="P940" s="249"/>
      <c r="Q940" s="249"/>
      <c r="R940" s="249"/>
      <c r="S940" s="249"/>
      <c r="T940" s="250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51" t="s">
        <v>190</v>
      </c>
      <c r="AU940" s="251" t="s">
        <v>84</v>
      </c>
      <c r="AV940" s="13" t="s">
        <v>82</v>
      </c>
      <c r="AW940" s="13" t="s">
        <v>31</v>
      </c>
      <c r="AX940" s="13" t="s">
        <v>75</v>
      </c>
      <c r="AY940" s="251" t="s">
        <v>181</v>
      </c>
    </row>
    <row r="941" s="13" customFormat="1">
      <c r="A941" s="13"/>
      <c r="B941" s="241"/>
      <c r="C941" s="242"/>
      <c r="D941" s="243" t="s">
        <v>190</v>
      </c>
      <c r="E941" s="244" t="s">
        <v>1</v>
      </c>
      <c r="F941" s="245" t="s">
        <v>1262</v>
      </c>
      <c r="G941" s="242"/>
      <c r="H941" s="244" t="s">
        <v>1</v>
      </c>
      <c r="I941" s="246"/>
      <c r="J941" s="242"/>
      <c r="K941" s="242"/>
      <c r="L941" s="247"/>
      <c r="M941" s="248"/>
      <c r="N941" s="249"/>
      <c r="O941" s="249"/>
      <c r="P941" s="249"/>
      <c r="Q941" s="249"/>
      <c r="R941" s="249"/>
      <c r="S941" s="249"/>
      <c r="T941" s="250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51" t="s">
        <v>190</v>
      </c>
      <c r="AU941" s="251" t="s">
        <v>84</v>
      </c>
      <c r="AV941" s="13" t="s">
        <v>82</v>
      </c>
      <c r="AW941" s="13" t="s">
        <v>31</v>
      </c>
      <c r="AX941" s="13" t="s">
        <v>75</v>
      </c>
      <c r="AY941" s="251" t="s">
        <v>181</v>
      </c>
    </row>
    <row r="942" s="14" customFormat="1">
      <c r="A942" s="14"/>
      <c r="B942" s="252"/>
      <c r="C942" s="253"/>
      <c r="D942" s="243" t="s">
        <v>190</v>
      </c>
      <c r="E942" s="254" t="s">
        <v>1</v>
      </c>
      <c r="F942" s="255" t="s">
        <v>1263</v>
      </c>
      <c r="G942" s="253"/>
      <c r="H942" s="256">
        <v>8</v>
      </c>
      <c r="I942" s="257"/>
      <c r="J942" s="253"/>
      <c r="K942" s="253"/>
      <c r="L942" s="258"/>
      <c r="M942" s="259"/>
      <c r="N942" s="260"/>
      <c r="O942" s="260"/>
      <c r="P942" s="260"/>
      <c r="Q942" s="260"/>
      <c r="R942" s="260"/>
      <c r="S942" s="260"/>
      <c r="T942" s="261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62" t="s">
        <v>190</v>
      </c>
      <c r="AU942" s="262" t="s">
        <v>84</v>
      </c>
      <c r="AV942" s="14" t="s">
        <v>84</v>
      </c>
      <c r="AW942" s="14" t="s">
        <v>31</v>
      </c>
      <c r="AX942" s="14" t="s">
        <v>75</v>
      </c>
      <c r="AY942" s="262" t="s">
        <v>181</v>
      </c>
    </row>
    <row r="943" s="13" customFormat="1">
      <c r="A943" s="13"/>
      <c r="B943" s="241"/>
      <c r="C943" s="242"/>
      <c r="D943" s="243" t="s">
        <v>190</v>
      </c>
      <c r="E943" s="244" t="s">
        <v>1</v>
      </c>
      <c r="F943" s="245" t="s">
        <v>618</v>
      </c>
      <c r="G943" s="242"/>
      <c r="H943" s="244" t="s">
        <v>1</v>
      </c>
      <c r="I943" s="246"/>
      <c r="J943" s="242"/>
      <c r="K943" s="242"/>
      <c r="L943" s="247"/>
      <c r="M943" s="248"/>
      <c r="N943" s="249"/>
      <c r="O943" s="249"/>
      <c r="P943" s="249"/>
      <c r="Q943" s="249"/>
      <c r="R943" s="249"/>
      <c r="S943" s="249"/>
      <c r="T943" s="250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51" t="s">
        <v>190</v>
      </c>
      <c r="AU943" s="251" t="s">
        <v>84</v>
      </c>
      <c r="AV943" s="13" t="s">
        <v>82</v>
      </c>
      <c r="AW943" s="13" t="s">
        <v>31</v>
      </c>
      <c r="AX943" s="13" t="s">
        <v>75</v>
      </c>
      <c r="AY943" s="251" t="s">
        <v>181</v>
      </c>
    </row>
    <row r="944" s="14" customFormat="1">
      <c r="A944" s="14"/>
      <c r="B944" s="252"/>
      <c r="C944" s="253"/>
      <c r="D944" s="243" t="s">
        <v>190</v>
      </c>
      <c r="E944" s="254" t="s">
        <v>1</v>
      </c>
      <c r="F944" s="255" t="s">
        <v>1264</v>
      </c>
      <c r="G944" s="253"/>
      <c r="H944" s="256">
        <v>43</v>
      </c>
      <c r="I944" s="257"/>
      <c r="J944" s="253"/>
      <c r="K944" s="253"/>
      <c r="L944" s="258"/>
      <c r="M944" s="259"/>
      <c r="N944" s="260"/>
      <c r="O944" s="260"/>
      <c r="P944" s="260"/>
      <c r="Q944" s="260"/>
      <c r="R944" s="260"/>
      <c r="S944" s="260"/>
      <c r="T944" s="261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62" t="s">
        <v>190</v>
      </c>
      <c r="AU944" s="262" t="s">
        <v>84</v>
      </c>
      <c r="AV944" s="14" t="s">
        <v>84</v>
      </c>
      <c r="AW944" s="14" t="s">
        <v>31</v>
      </c>
      <c r="AX944" s="14" t="s">
        <v>75</v>
      </c>
      <c r="AY944" s="262" t="s">
        <v>181</v>
      </c>
    </row>
    <row r="945" s="15" customFormat="1">
      <c r="A945" s="15"/>
      <c r="B945" s="267"/>
      <c r="C945" s="268"/>
      <c r="D945" s="243" t="s">
        <v>190</v>
      </c>
      <c r="E945" s="269" t="s">
        <v>1</v>
      </c>
      <c r="F945" s="270" t="s">
        <v>208</v>
      </c>
      <c r="G945" s="268"/>
      <c r="H945" s="271">
        <v>51</v>
      </c>
      <c r="I945" s="272"/>
      <c r="J945" s="268"/>
      <c r="K945" s="268"/>
      <c r="L945" s="273"/>
      <c r="M945" s="274"/>
      <c r="N945" s="275"/>
      <c r="O945" s="275"/>
      <c r="P945" s="275"/>
      <c r="Q945" s="275"/>
      <c r="R945" s="275"/>
      <c r="S945" s="275"/>
      <c r="T945" s="276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77" t="s">
        <v>190</v>
      </c>
      <c r="AU945" s="277" t="s">
        <v>84</v>
      </c>
      <c r="AV945" s="15" t="s">
        <v>188</v>
      </c>
      <c r="AW945" s="15" t="s">
        <v>31</v>
      </c>
      <c r="AX945" s="15" t="s">
        <v>82</v>
      </c>
      <c r="AY945" s="277" t="s">
        <v>181</v>
      </c>
    </row>
    <row r="946" s="2" customFormat="1" ht="24.15" customHeight="1">
      <c r="A946" s="39"/>
      <c r="B946" s="40"/>
      <c r="C946" s="228" t="s">
        <v>1265</v>
      </c>
      <c r="D946" s="228" t="s">
        <v>184</v>
      </c>
      <c r="E946" s="229" t="s">
        <v>1266</v>
      </c>
      <c r="F946" s="230" t="s">
        <v>1267</v>
      </c>
      <c r="G946" s="231" t="s">
        <v>320</v>
      </c>
      <c r="H946" s="232">
        <v>3</v>
      </c>
      <c r="I946" s="233"/>
      <c r="J946" s="232">
        <f>ROUND(I946*H946,2)</f>
        <v>0</v>
      </c>
      <c r="K946" s="234"/>
      <c r="L946" s="45"/>
      <c r="M946" s="235" t="s">
        <v>1</v>
      </c>
      <c r="N946" s="236" t="s">
        <v>40</v>
      </c>
      <c r="O946" s="92"/>
      <c r="P946" s="237">
        <f>O946*H946</f>
        <v>0</v>
      </c>
      <c r="Q946" s="237">
        <v>0</v>
      </c>
      <c r="R946" s="237">
        <f>Q946*H946</f>
        <v>0</v>
      </c>
      <c r="S946" s="237">
        <v>0</v>
      </c>
      <c r="T946" s="238">
        <f>S946*H946</f>
        <v>0</v>
      </c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R946" s="239" t="s">
        <v>283</v>
      </c>
      <c r="AT946" s="239" t="s">
        <v>184</v>
      </c>
      <c r="AU946" s="239" t="s">
        <v>84</v>
      </c>
      <c r="AY946" s="18" t="s">
        <v>181</v>
      </c>
      <c r="BE946" s="240">
        <f>IF(N946="základní",J946,0)</f>
        <v>0</v>
      </c>
      <c r="BF946" s="240">
        <f>IF(N946="snížená",J946,0)</f>
        <v>0</v>
      </c>
      <c r="BG946" s="240">
        <f>IF(N946="zákl. přenesená",J946,0)</f>
        <v>0</v>
      </c>
      <c r="BH946" s="240">
        <f>IF(N946="sníž. přenesená",J946,0)</f>
        <v>0</v>
      </c>
      <c r="BI946" s="240">
        <f>IF(N946="nulová",J946,0)</f>
        <v>0</v>
      </c>
      <c r="BJ946" s="18" t="s">
        <v>82</v>
      </c>
      <c r="BK946" s="240">
        <f>ROUND(I946*H946,2)</f>
        <v>0</v>
      </c>
      <c r="BL946" s="18" t="s">
        <v>283</v>
      </c>
      <c r="BM946" s="239" t="s">
        <v>1268</v>
      </c>
    </row>
    <row r="947" s="13" customFormat="1">
      <c r="A947" s="13"/>
      <c r="B947" s="241"/>
      <c r="C947" s="242"/>
      <c r="D947" s="243" t="s">
        <v>190</v>
      </c>
      <c r="E947" s="244" t="s">
        <v>1</v>
      </c>
      <c r="F947" s="245" t="s">
        <v>1269</v>
      </c>
      <c r="G947" s="242"/>
      <c r="H947" s="244" t="s">
        <v>1</v>
      </c>
      <c r="I947" s="246"/>
      <c r="J947" s="242"/>
      <c r="K947" s="242"/>
      <c r="L947" s="247"/>
      <c r="M947" s="248"/>
      <c r="N947" s="249"/>
      <c r="O947" s="249"/>
      <c r="P947" s="249"/>
      <c r="Q947" s="249"/>
      <c r="R947" s="249"/>
      <c r="S947" s="249"/>
      <c r="T947" s="250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51" t="s">
        <v>190</v>
      </c>
      <c r="AU947" s="251" t="s">
        <v>84</v>
      </c>
      <c r="AV947" s="13" t="s">
        <v>82</v>
      </c>
      <c r="AW947" s="13" t="s">
        <v>31</v>
      </c>
      <c r="AX947" s="13" t="s">
        <v>75</v>
      </c>
      <c r="AY947" s="251" t="s">
        <v>181</v>
      </c>
    </row>
    <row r="948" s="14" customFormat="1">
      <c r="A948" s="14"/>
      <c r="B948" s="252"/>
      <c r="C948" s="253"/>
      <c r="D948" s="243" t="s">
        <v>190</v>
      </c>
      <c r="E948" s="254" t="s">
        <v>1</v>
      </c>
      <c r="F948" s="255" t="s">
        <v>1270</v>
      </c>
      <c r="G948" s="253"/>
      <c r="H948" s="256">
        <v>3</v>
      </c>
      <c r="I948" s="257"/>
      <c r="J948" s="253"/>
      <c r="K948" s="253"/>
      <c r="L948" s="258"/>
      <c r="M948" s="259"/>
      <c r="N948" s="260"/>
      <c r="O948" s="260"/>
      <c r="P948" s="260"/>
      <c r="Q948" s="260"/>
      <c r="R948" s="260"/>
      <c r="S948" s="260"/>
      <c r="T948" s="261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62" t="s">
        <v>190</v>
      </c>
      <c r="AU948" s="262" t="s">
        <v>84</v>
      </c>
      <c r="AV948" s="14" t="s">
        <v>84</v>
      </c>
      <c r="AW948" s="14" t="s">
        <v>31</v>
      </c>
      <c r="AX948" s="14" t="s">
        <v>82</v>
      </c>
      <c r="AY948" s="262" t="s">
        <v>181</v>
      </c>
    </row>
    <row r="949" s="2" customFormat="1" ht="24.15" customHeight="1">
      <c r="A949" s="39"/>
      <c r="B949" s="40"/>
      <c r="C949" s="228" t="s">
        <v>1271</v>
      </c>
      <c r="D949" s="228" t="s">
        <v>184</v>
      </c>
      <c r="E949" s="229" t="s">
        <v>1272</v>
      </c>
      <c r="F949" s="230" t="s">
        <v>1273</v>
      </c>
      <c r="G949" s="231" t="s">
        <v>242</v>
      </c>
      <c r="H949" s="232">
        <v>1.24</v>
      </c>
      <c r="I949" s="233"/>
      <c r="J949" s="232">
        <f>ROUND(I949*H949,2)</f>
        <v>0</v>
      </c>
      <c r="K949" s="234"/>
      <c r="L949" s="45"/>
      <c r="M949" s="235" t="s">
        <v>1</v>
      </c>
      <c r="N949" s="236" t="s">
        <v>40</v>
      </c>
      <c r="O949" s="92"/>
      <c r="P949" s="237">
        <f>O949*H949</f>
        <v>0</v>
      </c>
      <c r="Q949" s="237">
        <v>0</v>
      </c>
      <c r="R949" s="237">
        <f>Q949*H949</f>
        <v>0</v>
      </c>
      <c r="S949" s="237">
        <v>0</v>
      </c>
      <c r="T949" s="238">
        <f>S949*H949</f>
        <v>0</v>
      </c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R949" s="239" t="s">
        <v>283</v>
      </c>
      <c r="AT949" s="239" t="s">
        <v>184</v>
      </c>
      <c r="AU949" s="239" t="s">
        <v>84</v>
      </c>
      <c r="AY949" s="18" t="s">
        <v>181</v>
      </c>
      <c r="BE949" s="240">
        <f>IF(N949="základní",J949,0)</f>
        <v>0</v>
      </c>
      <c r="BF949" s="240">
        <f>IF(N949="snížená",J949,0)</f>
        <v>0</v>
      </c>
      <c r="BG949" s="240">
        <f>IF(N949="zákl. přenesená",J949,0)</f>
        <v>0</v>
      </c>
      <c r="BH949" s="240">
        <f>IF(N949="sníž. přenesená",J949,0)</f>
        <v>0</v>
      </c>
      <c r="BI949" s="240">
        <f>IF(N949="nulová",J949,0)</f>
        <v>0</v>
      </c>
      <c r="BJ949" s="18" t="s">
        <v>82</v>
      </c>
      <c r="BK949" s="240">
        <f>ROUND(I949*H949,2)</f>
        <v>0</v>
      </c>
      <c r="BL949" s="18" t="s">
        <v>283</v>
      </c>
      <c r="BM949" s="239" t="s">
        <v>1274</v>
      </c>
    </row>
    <row r="950" s="12" customFormat="1" ht="22.8" customHeight="1">
      <c r="A950" s="12"/>
      <c r="B950" s="212"/>
      <c r="C950" s="213"/>
      <c r="D950" s="214" t="s">
        <v>74</v>
      </c>
      <c r="E950" s="226" t="s">
        <v>1275</v>
      </c>
      <c r="F950" s="226" t="s">
        <v>1276</v>
      </c>
      <c r="G950" s="213"/>
      <c r="H950" s="213"/>
      <c r="I950" s="216"/>
      <c r="J950" s="227">
        <f>BK950</f>
        <v>0</v>
      </c>
      <c r="K950" s="213"/>
      <c r="L950" s="218"/>
      <c r="M950" s="219"/>
      <c r="N950" s="220"/>
      <c r="O950" s="220"/>
      <c r="P950" s="221">
        <f>SUM(P951:P1003)</f>
        <v>0</v>
      </c>
      <c r="Q950" s="220"/>
      <c r="R950" s="221">
        <f>SUM(R951:R1003)</f>
        <v>9.9265599999999985</v>
      </c>
      <c r="S950" s="220"/>
      <c r="T950" s="222">
        <f>SUM(T951:T1003)</f>
        <v>0</v>
      </c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R950" s="223" t="s">
        <v>84</v>
      </c>
      <c r="AT950" s="224" t="s">
        <v>74</v>
      </c>
      <c r="AU950" s="224" t="s">
        <v>82</v>
      </c>
      <c r="AY950" s="223" t="s">
        <v>181</v>
      </c>
      <c r="BK950" s="225">
        <f>SUM(BK951:BK1003)</f>
        <v>0</v>
      </c>
    </row>
    <row r="951" s="2" customFormat="1" ht="24.15" customHeight="1">
      <c r="A951" s="39"/>
      <c r="B951" s="40"/>
      <c r="C951" s="228" t="s">
        <v>1277</v>
      </c>
      <c r="D951" s="228" t="s">
        <v>184</v>
      </c>
      <c r="E951" s="229" t="s">
        <v>1278</v>
      </c>
      <c r="F951" s="230" t="s">
        <v>1279</v>
      </c>
      <c r="G951" s="231" t="s">
        <v>197</v>
      </c>
      <c r="H951" s="232">
        <v>121</v>
      </c>
      <c r="I951" s="233"/>
      <c r="J951" s="232">
        <f>ROUND(I951*H951,2)</f>
        <v>0</v>
      </c>
      <c r="K951" s="234"/>
      <c r="L951" s="45"/>
      <c r="M951" s="235" t="s">
        <v>1</v>
      </c>
      <c r="N951" s="236" t="s">
        <v>40</v>
      </c>
      <c r="O951" s="92"/>
      <c r="P951" s="237">
        <f>O951*H951</f>
        <v>0</v>
      </c>
      <c r="Q951" s="237">
        <v>0.04428</v>
      </c>
      <c r="R951" s="237">
        <f>Q951*H951</f>
        <v>5.3578799999999998</v>
      </c>
      <c r="S951" s="237">
        <v>0</v>
      </c>
      <c r="T951" s="238">
        <f>S951*H951</f>
        <v>0</v>
      </c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R951" s="239" t="s">
        <v>283</v>
      </c>
      <c r="AT951" s="239" t="s">
        <v>184</v>
      </c>
      <c r="AU951" s="239" t="s">
        <v>84</v>
      </c>
      <c r="AY951" s="18" t="s">
        <v>181</v>
      </c>
      <c r="BE951" s="240">
        <f>IF(N951="základní",J951,0)</f>
        <v>0</v>
      </c>
      <c r="BF951" s="240">
        <f>IF(N951="snížená",J951,0)</f>
        <v>0</v>
      </c>
      <c r="BG951" s="240">
        <f>IF(N951="zákl. přenesená",J951,0)</f>
        <v>0</v>
      </c>
      <c r="BH951" s="240">
        <f>IF(N951="sníž. přenesená",J951,0)</f>
        <v>0</v>
      </c>
      <c r="BI951" s="240">
        <f>IF(N951="nulová",J951,0)</f>
        <v>0</v>
      </c>
      <c r="BJ951" s="18" t="s">
        <v>82</v>
      </c>
      <c r="BK951" s="240">
        <f>ROUND(I951*H951,2)</f>
        <v>0</v>
      </c>
      <c r="BL951" s="18" t="s">
        <v>283</v>
      </c>
      <c r="BM951" s="239" t="s">
        <v>1280</v>
      </c>
    </row>
    <row r="952" s="2" customFormat="1">
      <c r="A952" s="39"/>
      <c r="B952" s="40"/>
      <c r="C952" s="41"/>
      <c r="D952" s="243" t="s">
        <v>199</v>
      </c>
      <c r="E952" s="41"/>
      <c r="F952" s="263" t="s">
        <v>1281</v>
      </c>
      <c r="G952" s="41"/>
      <c r="H952" s="41"/>
      <c r="I952" s="264"/>
      <c r="J952" s="41"/>
      <c r="K952" s="41"/>
      <c r="L952" s="45"/>
      <c r="M952" s="265"/>
      <c r="N952" s="266"/>
      <c r="O952" s="92"/>
      <c r="P952" s="92"/>
      <c r="Q952" s="92"/>
      <c r="R952" s="92"/>
      <c r="S952" s="92"/>
      <c r="T952" s="93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T952" s="18" t="s">
        <v>199</v>
      </c>
      <c r="AU952" s="18" t="s">
        <v>84</v>
      </c>
    </row>
    <row r="953" s="13" customFormat="1">
      <c r="A953" s="13"/>
      <c r="B953" s="241"/>
      <c r="C953" s="242"/>
      <c r="D953" s="243" t="s">
        <v>190</v>
      </c>
      <c r="E953" s="244" t="s">
        <v>1</v>
      </c>
      <c r="F953" s="245" t="s">
        <v>1282</v>
      </c>
      <c r="G953" s="242"/>
      <c r="H953" s="244" t="s">
        <v>1</v>
      </c>
      <c r="I953" s="246"/>
      <c r="J953" s="242"/>
      <c r="K953" s="242"/>
      <c r="L953" s="247"/>
      <c r="M953" s="248"/>
      <c r="N953" s="249"/>
      <c r="O953" s="249"/>
      <c r="P953" s="249"/>
      <c r="Q953" s="249"/>
      <c r="R953" s="249"/>
      <c r="S953" s="249"/>
      <c r="T953" s="250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51" t="s">
        <v>190</v>
      </c>
      <c r="AU953" s="251" t="s">
        <v>84</v>
      </c>
      <c r="AV953" s="13" t="s">
        <v>82</v>
      </c>
      <c r="AW953" s="13" t="s">
        <v>31</v>
      </c>
      <c r="AX953" s="13" t="s">
        <v>75</v>
      </c>
      <c r="AY953" s="251" t="s">
        <v>181</v>
      </c>
    </row>
    <row r="954" s="14" customFormat="1">
      <c r="A954" s="14"/>
      <c r="B954" s="252"/>
      <c r="C954" s="253"/>
      <c r="D954" s="243" t="s">
        <v>190</v>
      </c>
      <c r="E954" s="254" t="s">
        <v>1</v>
      </c>
      <c r="F954" s="255" t="s">
        <v>1283</v>
      </c>
      <c r="G954" s="253"/>
      <c r="H954" s="256">
        <v>133.53999999999999</v>
      </c>
      <c r="I954" s="257"/>
      <c r="J954" s="253"/>
      <c r="K954" s="253"/>
      <c r="L954" s="258"/>
      <c r="M954" s="259"/>
      <c r="N954" s="260"/>
      <c r="O954" s="260"/>
      <c r="P954" s="260"/>
      <c r="Q954" s="260"/>
      <c r="R954" s="260"/>
      <c r="S954" s="260"/>
      <c r="T954" s="261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62" t="s">
        <v>190</v>
      </c>
      <c r="AU954" s="262" t="s">
        <v>84</v>
      </c>
      <c r="AV954" s="14" t="s">
        <v>84</v>
      </c>
      <c r="AW954" s="14" t="s">
        <v>31</v>
      </c>
      <c r="AX954" s="14" t="s">
        <v>75</v>
      </c>
      <c r="AY954" s="262" t="s">
        <v>181</v>
      </c>
    </row>
    <row r="955" s="14" customFormat="1">
      <c r="A955" s="14"/>
      <c r="B955" s="252"/>
      <c r="C955" s="253"/>
      <c r="D955" s="243" t="s">
        <v>190</v>
      </c>
      <c r="E955" s="254" t="s">
        <v>1</v>
      </c>
      <c r="F955" s="255" t="s">
        <v>1284</v>
      </c>
      <c r="G955" s="253"/>
      <c r="H955" s="256">
        <v>30.809999999999999</v>
      </c>
      <c r="I955" s="257"/>
      <c r="J955" s="253"/>
      <c r="K955" s="253"/>
      <c r="L955" s="258"/>
      <c r="M955" s="259"/>
      <c r="N955" s="260"/>
      <c r="O955" s="260"/>
      <c r="P955" s="260"/>
      <c r="Q955" s="260"/>
      <c r="R955" s="260"/>
      <c r="S955" s="260"/>
      <c r="T955" s="261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62" t="s">
        <v>190</v>
      </c>
      <c r="AU955" s="262" t="s">
        <v>84</v>
      </c>
      <c r="AV955" s="14" t="s">
        <v>84</v>
      </c>
      <c r="AW955" s="14" t="s">
        <v>31</v>
      </c>
      <c r="AX955" s="14" t="s">
        <v>75</v>
      </c>
      <c r="AY955" s="262" t="s">
        <v>181</v>
      </c>
    </row>
    <row r="956" s="14" customFormat="1">
      <c r="A956" s="14"/>
      <c r="B956" s="252"/>
      <c r="C956" s="253"/>
      <c r="D956" s="243" t="s">
        <v>190</v>
      </c>
      <c r="E956" s="254" t="s">
        <v>1</v>
      </c>
      <c r="F956" s="255" t="s">
        <v>1285</v>
      </c>
      <c r="G956" s="253"/>
      <c r="H956" s="256">
        <v>47.780000000000001</v>
      </c>
      <c r="I956" s="257"/>
      <c r="J956" s="253"/>
      <c r="K956" s="253"/>
      <c r="L956" s="258"/>
      <c r="M956" s="259"/>
      <c r="N956" s="260"/>
      <c r="O956" s="260"/>
      <c r="P956" s="260"/>
      <c r="Q956" s="260"/>
      <c r="R956" s="260"/>
      <c r="S956" s="260"/>
      <c r="T956" s="261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62" t="s">
        <v>190</v>
      </c>
      <c r="AU956" s="262" t="s">
        <v>84</v>
      </c>
      <c r="AV956" s="14" t="s">
        <v>84</v>
      </c>
      <c r="AW956" s="14" t="s">
        <v>31</v>
      </c>
      <c r="AX956" s="14" t="s">
        <v>75</v>
      </c>
      <c r="AY956" s="262" t="s">
        <v>181</v>
      </c>
    </row>
    <row r="957" s="14" customFormat="1">
      <c r="A957" s="14"/>
      <c r="B957" s="252"/>
      <c r="C957" s="253"/>
      <c r="D957" s="243" t="s">
        <v>190</v>
      </c>
      <c r="E957" s="254" t="s">
        <v>1</v>
      </c>
      <c r="F957" s="255" t="s">
        <v>1286</v>
      </c>
      <c r="G957" s="253"/>
      <c r="H957" s="256">
        <v>38.509999999999998</v>
      </c>
      <c r="I957" s="257"/>
      <c r="J957" s="253"/>
      <c r="K957" s="253"/>
      <c r="L957" s="258"/>
      <c r="M957" s="259"/>
      <c r="N957" s="260"/>
      <c r="O957" s="260"/>
      <c r="P957" s="260"/>
      <c r="Q957" s="260"/>
      <c r="R957" s="260"/>
      <c r="S957" s="260"/>
      <c r="T957" s="261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62" t="s">
        <v>190</v>
      </c>
      <c r="AU957" s="262" t="s">
        <v>84</v>
      </c>
      <c r="AV957" s="14" t="s">
        <v>84</v>
      </c>
      <c r="AW957" s="14" t="s">
        <v>31</v>
      </c>
      <c r="AX957" s="14" t="s">
        <v>75</v>
      </c>
      <c r="AY957" s="262" t="s">
        <v>181</v>
      </c>
    </row>
    <row r="958" s="14" customFormat="1">
      <c r="A958" s="14"/>
      <c r="B958" s="252"/>
      <c r="C958" s="253"/>
      <c r="D958" s="243" t="s">
        <v>190</v>
      </c>
      <c r="E958" s="254" t="s">
        <v>1</v>
      </c>
      <c r="F958" s="255" t="s">
        <v>1287</v>
      </c>
      <c r="G958" s="253"/>
      <c r="H958" s="256">
        <v>-17.640000000000001</v>
      </c>
      <c r="I958" s="257"/>
      <c r="J958" s="253"/>
      <c r="K958" s="253"/>
      <c r="L958" s="258"/>
      <c r="M958" s="259"/>
      <c r="N958" s="260"/>
      <c r="O958" s="260"/>
      <c r="P958" s="260"/>
      <c r="Q958" s="260"/>
      <c r="R958" s="260"/>
      <c r="S958" s="260"/>
      <c r="T958" s="261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62" t="s">
        <v>190</v>
      </c>
      <c r="AU958" s="262" t="s">
        <v>84</v>
      </c>
      <c r="AV958" s="14" t="s">
        <v>84</v>
      </c>
      <c r="AW958" s="14" t="s">
        <v>31</v>
      </c>
      <c r="AX958" s="14" t="s">
        <v>75</v>
      </c>
      <c r="AY958" s="262" t="s">
        <v>181</v>
      </c>
    </row>
    <row r="959" s="14" customFormat="1">
      <c r="A959" s="14"/>
      <c r="B959" s="252"/>
      <c r="C959" s="253"/>
      <c r="D959" s="243" t="s">
        <v>190</v>
      </c>
      <c r="E959" s="254" t="s">
        <v>1</v>
      </c>
      <c r="F959" s="255" t="s">
        <v>224</v>
      </c>
      <c r="G959" s="253"/>
      <c r="H959" s="256">
        <v>6</v>
      </c>
      <c r="I959" s="257"/>
      <c r="J959" s="253"/>
      <c r="K959" s="253"/>
      <c r="L959" s="258"/>
      <c r="M959" s="259"/>
      <c r="N959" s="260"/>
      <c r="O959" s="260"/>
      <c r="P959" s="260"/>
      <c r="Q959" s="260"/>
      <c r="R959" s="260"/>
      <c r="S959" s="260"/>
      <c r="T959" s="261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62" t="s">
        <v>190</v>
      </c>
      <c r="AU959" s="262" t="s">
        <v>84</v>
      </c>
      <c r="AV959" s="14" t="s">
        <v>84</v>
      </c>
      <c r="AW959" s="14" t="s">
        <v>31</v>
      </c>
      <c r="AX959" s="14" t="s">
        <v>75</v>
      </c>
      <c r="AY959" s="262" t="s">
        <v>181</v>
      </c>
    </row>
    <row r="960" s="14" customFormat="1">
      <c r="A960" s="14"/>
      <c r="B960" s="252"/>
      <c r="C960" s="253"/>
      <c r="D960" s="243" t="s">
        <v>190</v>
      </c>
      <c r="E960" s="254" t="s">
        <v>1</v>
      </c>
      <c r="F960" s="255" t="s">
        <v>1288</v>
      </c>
      <c r="G960" s="253"/>
      <c r="H960" s="256">
        <v>-118</v>
      </c>
      <c r="I960" s="257"/>
      <c r="J960" s="253"/>
      <c r="K960" s="253"/>
      <c r="L960" s="258"/>
      <c r="M960" s="259"/>
      <c r="N960" s="260"/>
      <c r="O960" s="260"/>
      <c r="P960" s="260"/>
      <c r="Q960" s="260"/>
      <c r="R960" s="260"/>
      <c r="S960" s="260"/>
      <c r="T960" s="261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62" t="s">
        <v>190</v>
      </c>
      <c r="AU960" s="262" t="s">
        <v>84</v>
      </c>
      <c r="AV960" s="14" t="s">
        <v>84</v>
      </c>
      <c r="AW960" s="14" t="s">
        <v>31</v>
      </c>
      <c r="AX960" s="14" t="s">
        <v>75</v>
      </c>
      <c r="AY960" s="262" t="s">
        <v>181</v>
      </c>
    </row>
    <row r="961" s="15" customFormat="1">
      <c r="A961" s="15"/>
      <c r="B961" s="267"/>
      <c r="C961" s="268"/>
      <c r="D961" s="243" t="s">
        <v>190</v>
      </c>
      <c r="E961" s="269" t="s">
        <v>1</v>
      </c>
      <c r="F961" s="270" t="s">
        <v>208</v>
      </c>
      <c r="G961" s="268"/>
      <c r="H961" s="271">
        <v>121</v>
      </c>
      <c r="I961" s="272"/>
      <c r="J961" s="268"/>
      <c r="K961" s="268"/>
      <c r="L961" s="273"/>
      <c r="M961" s="274"/>
      <c r="N961" s="275"/>
      <c r="O961" s="275"/>
      <c r="P961" s="275"/>
      <c r="Q961" s="275"/>
      <c r="R961" s="275"/>
      <c r="S961" s="275"/>
      <c r="T961" s="276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77" t="s">
        <v>190</v>
      </c>
      <c r="AU961" s="277" t="s">
        <v>84</v>
      </c>
      <c r="AV961" s="15" t="s">
        <v>188</v>
      </c>
      <c r="AW961" s="15" t="s">
        <v>31</v>
      </c>
      <c r="AX961" s="15" t="s">
        <v>82</v>
      </c>
      <c r="AY961" s="277" t="s">
        <v>181</v>
      </c>
    </row>
    <row r="962" s="2" customFormat="1" ht="21.75" customHeight="1">
      <c r="A962" s="39"/>
      <c r="B962" s="40"/>
      <c r="C962" s="228" t="s">
        <v>1289</v>
      </c>
      <c r="D962" s="228" t="s">
        <v>184</v>
      </c>
      <c r="E962" s="229" t="s">
        <v>1290</v>
      </c>
      <c r="F962" s="230" t="s">
        <v>1291</v>
      </c>
      <c r="G962" s="231" t="s">
        <v>197</v>
      </c>
      <c r="H962" s="232">
        <v>121</v>
      </c>
      <c r="I962" s="233"/>
      <c r="J962" s="232">
        <f>ROUND(I962*H962,2)</f>
        <v>0</v>
      </c>
      <c r="K962" s="234"/>
      <c r="L962" s="45"/>
      <c r="M962" s="235" t="s">
        <v>1</v>
      </c>
      <c r="N962" s="236" t="s">
        <v>40</v>
      </c>
      <c r="O962" s="92"/>
      <c r="P962" s="237">
        <f>O962*H962</f>
        <v>0</v>
      </c>
      <c r="Q962" s="237">
        <v>0.00020000000000000001</v>
      </c>
      <c r="R962" s="237">
        <f>Q962*H962</f>
        <v>0.024200000000000003</v>
      </c>
      <c r="S962" s="237">
        <v>0</v>
      </c>
      <c r="T962" s="238">
        <f>S962*H962</f>
        <v>0</v>
      </c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R962" s="239" t="s">
        <v>283</v>
      </c>
      <c r="AT962" s="239" t="s">
        <v>184</v>
      </c>
      <c r="AU962" s="239" t="s">
        <v>84</v>
      </c>
      <c r="AY962" s="18" t="s">
        <v>181</v>
      </c>
      <c r="BE962" s="240">
        <f>IF(N962="základní",J962,0)</f>
        <v>0</v>
      </c>
      <c r="BF962" s="240">
        <f>IF(N962="snížená",J962,0)</f>
        <v>0</v>
      </c>
      <c r="BG962" s="240">
        <f>IF(N962="zákl. přenesená",J962,0)</f>
        <v>0</v>
      </c>
      <c r="BH962" s="240">
        <f>IF(N962="sníž. přenesená",J962,0)</f>
        <v>0</v>
      </c>
      <c r="BI962" s="240">
        <f>IF(N962="nulová",J962,0)</f>
        <v>0</v>
      </c>
      <c r="BJ962" s="18" t="s">
        <v>82</v>
      </c>
      <c r="BK962" s="240">
        <f>ROUND(I962*H962,2)</f>
        <v>0</v>
      </c>
      <c r="BL962" s="18" t="s">
        <v>283</v>
      </c>
      <c r="BM962" s="239" t="s">
        <v>1292</v>
      </c>
    </row>
    <row r="963" s="2" customFormat="1" ht="24.15" customHeight="1">
      <c r="A963" s="39"/>
      <c r="B963" s="40"/>
      <c r="C963" s="228" t="s">
        <v>1293</v>
      </c>
      <c r="D963" s="228" t="s">
        <v>184</v>
      </c>
      <c r="E963" s="229" t="s">
        <v>1294</v>
      </c>
      <c r="F963" s="230" t="s">
        <v>1295</v>
      </c>
      <c r="G963" s="231" t="s">
        <v>197</v>
      </c>
      <c r="H963" s="232">
        <v>118</v>
      </c>
      <c r="I963" s="233"/>
      <c r="J963" s="232">
        <f>ROUND(I963*H963,2)</f>
        <v>0</v>
      </c>
      <c r="K963" s="234"/>
      <c r="L963" s="45"/>
      <c r="M963" s="235" t="s">
        <v>1</v>
      </c>
      <c r="N963" s="236" t="s">
        <v>40</v>
      </c>
      <c r="O963" s="92"/>
      <c r="P963" s="237">
        <f>O963*H963</f>
        <v>0</v>
      </c>
      <c r="Q963" s="237">
        <v>0.025069999999999999</v>
      </c>
      <c r="R963" s="237">
        <f>Q963*H963</f>
        <v>2.9582599999999997</v>
      </c>
      <c r="S963" s="237">
        <v>0</v>
      </c>
      <c r="T963" s="238">
        <f>S963*H963</f>
        <v>0</v>
      </c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R963" s="239" t="s">
        <v>283</v>
      </c>
      <c r="AT963" s="239" t="s">
        <v>184</v>
      </c>
      <c r="AU963" s="239" t="s">
        <v>84</v>
      </c>
      <c r="AY963" s="18" t="s">
        <v>181</v>
      </c>
      <c r="BE963" s="240">
        <f>IF(N963="základní",J963,0)</f>
        <v>0</v>
      </c>
      <c r="BF963" s="240">
        <f>IF(N963="snížená",J963,0)</f>
        <v>0</v>
      </c>
      <c r="BG963" s="240">
        <f>IF(N963="zákl. přenesená",J963,0)</f>
        <v>0</v>
      </c>
      <c r="BH963" s="240">
        <f>IF(N963="sníž. přenesená",J963,0)</f>
        <v>0</v>
      </c>
      <c r="BI963" s="240">
        <f>IF(N963="nulová",J963,0)</f>
        <v>0</v>
      </c>
      <c r="BJ963" s="18" t="s">
        <v>82</v>
      </c>
      <c r="BK963" s="240">
        <f>ROUND(I963*H963,2)</f>
        <v>0</v>
      </c>
      <c r="BL963" s="18" t="s">
        <v>283</v>
      </c>
      <c r="BM963" s="239" t="s">
        <v>1296</v>
      </c>
    </row>
    <row r="964" s="13" customFormat="1">
      <c r="A964" s="13"/>
      <c r="B964" s="241"/>
      <c r="C964" s="242"/>
      <c r="D964" s="243" t="s">
        <v>190</v>
      </c>
      <c r="E964" s="244" t="s">
        <v>1</v>
      </c>
      <c r="F964" s="245" t="s">
        <v>191</v>
      </c>
      <c r="G964" s="242"/>
      <c r="H964" s="244" t="s">
        <v>1</v>
      </c>
      <c r="I964" s="246"/>
      <c r="J964" s="242"/>
      <c r="K964" s="242"/>
      <c r="L964" s="247"/>
      <c r="M964" s="248"/>
      <c r="N964" s="249"/>
      <c r="O964" s="249"/>
      <c r="P964" s="249"/>
      <c r="Q964" s="249"/>
      <c r="R964" s="249"/>
      <c r="S964" s="249"/>
      <c r="T964" s="250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51" t="s">
        <v>190</v>
      </c>
      <c r="AU964" s="251" t="s">
        <v>84</v>
      </c>
      <c r="AV964" s="13" t="s">
        <v>82</v>
      </c>
      <c r="AW964" s="13" t="s">
        <v>31</v>
      </c>
      <c r="AX964" s="13" t="s">
        <v>75</v>
      </c>
      <c r="AY964" s="251" t="s">
        <v>181</v>
      </c>
    </row>
    <row r="965" s="14" customFormat="1">
      <c r="A965" s="14"/>
      <c r="B965" s="252"/>
      <c r="C965" s="253"/>
      <c r="D965" s="243" t="s">
        <v>190</v>
      </c>
      <c r="E965" s="254" t="s">
        <v>1</v>
      </c>
      <c r="F965" s="255" t="s">
        <v>1297</v>
      </c>
      <c r="G965" s="253"/>
      <c r="H965" s="256">
        <v>118</v>
      </c>
      <c r="I965" s="257"/>
      <c r="J965" s="253"/>
      <c r="K965" s="253"/>
      <c r="L965" s="258"/>
      <c r="M965" s="259"/>
      <c r="N965" s="260"/>
      <c r="O965" s="260"/>
      <c r="P965" s="260"/>
      <c r="Q965" s="260"/>
      <c r="R965" s="260"/>
      <c r="S965" s="260"/>
      <c r="T965" s="261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62" t="s">
        <v>190</v>
      </c>
      <c r="AU965" s="262" t="s">
        <v>84</v>
      </c>
      <c r="AV965" s="14" t="s">
        <v>84</v>
      </c>
      <c r="AW965" s="14" t="s">
        <v>31</v>
      </c>
      <c r="AX965" s="14" t="s">
        <v>82</v>
      </c>
      <c r="AY965" s="262" t="s">
        <v>181</v>
      </c>
    </row>
    <row r="966" s="2" customFormat="1" ht="16.5" customHeight="1">
      <c r="A966" s="39"/>
      <c r="B966" s="40"/>
      <c r="C966" s="228" t="s">
        <v>1298</v>
      </c>
      <c r="D966" s="228" t="s">
        <v>184</v>
      </c>
      <c r="E966" s="229" t="s">
        <v>1299</v>
      </c>
      <c r="F966" s="230" t="s">
        <v>1300</v>
      </c>
      <c r="G966" s="231" t="s">
        <v>197</v>
      </c>
      <c r="H966" s="232">
        <v>118</v>
      </c>
      <c r="I966" s="233"/>
      <c r="J966" s="232">
        <f>ROUND(I966*H966,2)</f>
        <v>0</v>
      </c>
      <c r="K966" s="234"/>
      <c r="L966" s="45"/>
      <c r="M966" s="235" t="s">
        <v>1</v>
      </c>
      <c r="N966" s="236" t="s">
        <v>40</v>
      </c>
      <c r="O966" s="92"/>
      <c r="P966" s="237">
        <f>O966*H966</f>
        <v>0</v>
      </c>
      <c r="Q966" s="237">
        <v>0.00010000000000000001</v>
      </c>
      <c r="R966" s="237">
        <f>Q966*H966</f>
        <v>0.0118</v>
      </c>
      <c r="S966" s="237">
        <v>0</v>
      </c>
      <c r="T966" s="238">
        <f>S966*H966</f>
        <v>0</v>
      </c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R966" s="239" t="s">
        <v>283</v>
      </c>
      <c r="AT966" s="239" t="s">
        <v>184</v>
      </c>
      <c r="AU966" s="239" t="s">
        <v>84</v>
      </c>
      <c r="AY966" s="18" t="s">
        <v>181</v>
      </c>
      <c r="BE966" s="240">
        <f>IF(N966="základní",J966,0)</f>
        <v>0</v>
      </c>
      <c r="BF966" s="240">
        <f>IF(N966="snížená",J966,0)</f>
        <v>0</v>
      </c>
      <c r="BG966" s="240">
        <f>IF(N966="zákl. přenesená",J966,0)</f>
        <v>0</v>
      </c>
      <c r="BH966" s="240">
        <f>IF(N966="sníž. přenesená",J966,0)</f>
        <v>0</v>
      </c>
      <c r="BI966" s="240">
        <f>IF(N966="nulová",J966,0)</f>
        <v>0</v>
      </c>
      <c r="BJ966" s="18" t="s">
        <v>82</v>
      </c>
      <c r="BK966" s="240">
        <f>ROUND(I966*H966,2)</f>
        <v>0</v>
      </c>
      <c r="BL966" s="18" t="s">
        <v>283</v>
      </c>
      <c r="BM966" s="239" t="s">
        <v>1301</v>
      </c>
    </row>
    <row r="967" s="2" customFormat="1" ht="16.5" customHeight="1">
      <c r="A967" s="39"/>
      <c r="B967" s="40"/>
      <c r="C967" s="228" t="s">
        <v>1302</v>
      </c>
      <c r="D967" s="228" t="s">
        <v>184</v>
      </c>
      <c r="E967" s="229" t="s">
        <v>1303</v>
      </c>
      <c r="F967" s="230" t="s">
        <v>1304</v>
      </c>
      <c r="G967" s="231" t="s">
        <v>197</v>
      </c>
      <c r="H967" s="232">
        <v>116.40000000000001</v>
      </c>
      <c r="I967" s="233"/>
      <c r="J967" s="232">
        <f>ROUND(I967*H967,2)</f>
        <v>0</v>
      </c>
      <c r="K967" s="234"/>
      <c r="L967" s="45"/>
      <c r="M967" s="235" t="s">
        <v>1</v>
      </c>
      <c r="N967" s="236" t="s">
        <v>40</v>
      </c>
      <c r="O967" s="92"/>
      <c r="P967" s="237">
        <f>O967*H967</f>
        <v>0</v>
      </c>
      <c r="Q967" s="237">
        <v>0</v>
      </c>
      <c r="R967" s="237">
        <f>Q967*H967</f>
        <v>0</v>
      </c>
      <c r="S967" s="237">
        <v>0</v>
      </c>
      <c r="T967" s="238">
        <f>S967*H967</f>
        <v>0</v>
      </c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R967" s="239" t="s">
        <v>283</v>
      </c>
      <c r="AT967" s="239" t="s">
        <v>184</v>
      </c>
      <c r="AU967" s="239" t="s">
        <v>84</v>
      </c>
      <c r="AY967" s="18" t="s">
        <v>181</v>
      </c>
      <c r="BE967" s="240">
        <f>IF(N967="základní",J967,0)</f>
        <v>0</v>
      </c>
      <c r="BF967" s="240">
        <f>IF(N967="snížená",J967,0)</f>
        <v>0</v>
      </c>
      <c r="BG967" s="240">
        <f>IF(N967="zákl. přenesená",J967,0)</f>
        <v>0</v>
      </c>
      <c r="BH967" s="240">
        <f>IF(N967="sníž. přenesená",J967,0)</f>
        <v>0</v>
      </c>
      <c r="BI967" s="240">
        <f>IF(N967="nulová",J967,0)</f>
        <v>0</v>
      </c>
      <c r="BJ967" s="18" t="s">
        <v>82</v>
      </c>
      <c r="BK967" s="240">
        <f>ROUND(I967*H967,2)</f>
        <v>0</v>
      </c>
      <c r="BL967" s="18" t="s">
        <v>283</v>
      </c>
      <c r="BM967" s="239" t="s">
        <v>1305</v>
      </c>
    </row>
    <row r="968" s="13" customFormat="1">
      <c r="A968" s="13"/>
      <c r="B968" s="241"/>
      <c r="C968" s="242"/>
      <c r="D968" s="243" t="s">
        <v>190</v>
      </c>
      <c r="E968" s="244" t="s">
        <v>1</v>
      </c>
      <c r="F968" s="245" t="s">
        <v>1306</v>
      </c>
      <c r="G968" s="242"/>
      <c r="H968" s="244" t="s">
        <v>1</v>
      </c>
      <c r="I968" s="246"/>
      <c r="J968" s="242"/>
      <c r="K968" s="242"/>
      <c r="L968" s="247"/>
      <c r="M968" s="248"/>
      <c r="N968" s="249"/>
      <c r="O968" s="249"/>
      <c r="P968" s="249"/>
      <c r="Q968" s="249"/>
      <c r="R968" s="249"/>
      <c r="S968" s="249"/>
      <c r="T968" s="250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1" t="s">
        <v>190</v>
      </c>
      <c r="AU968" s="251" t="s">
        <v>84</v>
      </c>
      <c r="AV968" s="13" t="s">
        <v>82</v>
      </c>
      <c r="AW968" s="13" t="s">
        <v>31</v>
      </c>
      <c r="AX968" s="13" t="s">
        <v>75</v>
      </c>
      <c r="AY968" s="251" t="s">
        <v>181</v>
      </c>
    </row>
    <row r="969" s="14" customFormat="1">
      <c r="A969" s="14"/>
      <c r="B969" s="252"/>
      <c r="C969" s="253"/>
      <c r="D969" s="243" t="s">
        <v>190</v>
      </c>
      <c r="E969" s="254" t="s">
        <v>1</v>
      </c>
      <c r="F969" s="255" t="s">
        <v>1307</v>
      </c>
      <c r="G969" s="253"/>
      <c r="H969" s="256">
        <v>100.5</v>
      </c>
      <c r="I969" s="257"/>
      <c r="J969" s="253"/>
      <c r="K969" s="253"/>
      <c r="L969" s="258"/>
      <c r="M969" s="259"/>
      <c r="N969" s="260"/>
      <c r="O969" s="260"/>
      <c r="P969" s="260"/>
      <c r="Q969" s="260"/>
      <c r="R969" s="260"/>
      <c r="S969" s="260"/>
      <c r="T969" s="261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62" t="s">
        <v>190</v>
      </c>
      <c r="AU969" s="262" t="s">
        <v>84</v>
      </c>
      <c r="AV969" s="14" t="s">
        <v>84</v>
      </c>
      <c r="AW969" s="14" t="s">
        <v>31</v>
      </c>
      <c r="AX969" s="14" t="s">
        <v>75</v>
      </c>
      <c r="AY969" s="262" t="s">
        <v>181</v>
      </c>
    </row>
    <row r="970" s="14" customFormat="1">
      <c r="A970" s="14"/>
      <c r="B970" s="252"/>
      <c r="C970" s="253"/>
      <c r="D970" s="243" t="s">
        <v>190</v>
      </c>
      <c r="E970" s="254" t="s">
        <v>1</v>
      </c>
      <c r="F970" s="255" t="s">
        <v>1308</v>
      </c>
      <c r="G970" s="253"/>
      <c r="H970" s="256">
        <v>15.9</v>
      </c>
      <c r="I970" s="257"/>
      <c r="J970" s="253"/>
      <c r="K970" s="253"/>
      <c r="L970" s="258"/>
      <c r="M970" s="259"/>
      <c r="N970" s="260"/>
      <c r="O970" s="260"/>
      <c r="P970" s="260"/>
      <c r="Q970" s="260"/>
      <c r="R970" s="260"/>
      <c r="S970" s="260"/>
      <c r="T970" s="261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62" t="s">
        <v>190</v>
      </c>
      <c r="AU970" s="262" t="s">
        <v>84</v>
      </c>
      <c r="AV970" s="14" t="s">
        <v>84</v>
      </c>
      <c r="AW970" s="14" t="s">
        <v>31</v>
      </c>
      <c r="AX970" s="14" t="s">
        <v>75</v>
      </c>
      <c r="AY970" s="262" t="s">
        <v>181</v>
      </c>
    </row>
    <row r="971" s="15" customFormat="1">
      <c r="A971" s="15"/>
      <c r="B971" s="267"/>
      <c r="C971" s="268"/>
      <c r="D971" s="243" t="s">
        <v>190</v>
      </c>
      <c r="E971" s="269" t="s">
        <v>1</v>
      </c>
      <c r="F971" s="270" t="s">
        <v>208</v>
      </c>
      <c r="G971" s="268"/>
      <c r="H971" s="271">
        <v>116.40000000000001</v>
      </c>
      <c r="I971" s="272"/>
      <c r="J971" s="268"/>
      <c r="K971" s="268"/>
      <c r="L971" s="273"/>
      <c r="M971" s="274"/>
      <c r="N971" s="275"/>
      <c r="O971" s="275"/>
      <c r="P971" s="275"/>
      <c r="Q971" s="275"/>
      <c r="R971" s="275"/>
      <c r="S971" s="275"/>
      <c r="T971" s="276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77" t="s">
        <v>190</v>
      </c>
      <c r="AU971" s="277" t="s">
        <v>84</v>
      </c>
      <c r="AV971" s="15" t="s">
        <v>188</v>
      </c>
      <c r="AW971" s="15" t="s">
        <v>31</v>
      </c>
      <c r="AX971" s="15" t="s">
        <v>82</v>
      </c>
      <c r="AY971" s="277" t="s">
        <v>181</v>
      </c>
    </row>
    <row r="972" s="2" customFormat="1" ht="24.15" customHeight="1">
      <c r="A972" s="39"/>
      <c r="B972" s="40"/>
      <c r="C972" s="228" t="s">
        <v>1309</v>
      </c>
      <c r="D972" s="228" t="s">
        <v>184</v>
      </c>
      <c r="E972" s="229" t="s">
        <v>1310</v>
      </c>
      <c r="F972" s="230" t="s">
        <v>1311</v>
      </c>
      <c r="G972" s="231" t="s">
        <v>197</v>
      </c>
      <c r="H972" s="232">
        <v>20</v>
      </c>
      <c r="I972" s="233"/>
      <c r="J972" s="232">
        <f>ROUND(I972*H972,2)</f>
        <v>0</v>
      </c>
      <c r="K972" s="234"/>
      <c r="L972" s="45"/>
      <c r="M972" s="235" t="s">
        <v>1</v>
      </c>
      <c r="N972" s="236" t="s">
        <v>40</v>
      </c>
      <c r="O972" s="92"/>
      <c r="P972" s="237">
        <f>O972*H972</f>
        <v>0</v>
      </c>
      <c r="Q972" s="237">
        <v>0.015769999999999999</v>
      </c>
      <c r="R972" s="237">
        <f>Q972*H972</f>
        <v>0.31540000000000001</v>
      </c>
      <c r="S972" s="237">
        <v>0</v>
      </c>
      <c r="T972" s="238">
        <f>S972*H972</f>
        <v>0</v>
      </c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R972" s="239" t="s">
        <v>283</v>
      </c>
      <c r="AT972" s="239" t="s">
        <v>184</v>
      </c>
      <c r="AU972" s="239" t="s">
        <v>84</v>
      </c>
      <c r="AY972" s="18" t="s">
        <v>181</v>
      </c>
      <c r="BE972" s="240">
        <f>IF(N972="základní",J972,0)</f>
        <v>0</v>
      </c>
      <c r="BF972" s="240">
        <f>IF(N972="snížená",J972,0)</f>
        <v>0</v>
      </c>
      <c r="BG972" s="240">
        <f>IF(N972="zákl. přenesená",J972,0)</f>
        <v>0</v>
      </c>
      <c r="BH972" s="240">
        <f>IF(N972="sníž. přenesená",J972,0)</f>
        <v>0</v>
      </c>
      <c r="BI972" s="240">
        <f>IF(N972="nulová",J972,0)</f>
        <v>0</v>
      </c>
      <c r="BJ972" s="18" t="s">
        <v>82</v>
      </c>
      <c r="BK972" s="240">
        <f>ROUND(I972*H972,2)</f>
        <v>0</v>
      </c>
      <c r="BL972" s="18" t="s">
        <v>283</v>
      </c>
      <c r="BM972" s="239" t="s">
        <v>1312</v>
      </c>
    </row>
    <row r="973" s="13" customFormat="1">
      <c r="A973" s="13"/>
      <c r="B973" s="241"/>
      <c r="C973" s="242"/>
      <c r="D973" s="243" t="s">
        <v>190</v>
      </c>
      <c r="E973" s="244" t="s">
        <v>1</v>
      </c>
      <c r="F973" s="245" t="s">
        <v>191</v>
      </c>
      <c r="G973" s="242"/>
      <c r="H973" s="244" t="s">
        <v>1</v>
      </c>
      <c r="I973" s="246"/>
      <c r="J973" s="242"/>
      <c r="K973" s="242"/>
      <c r="L973" s="247"/>
      <c r="M973" s="248"/>
      <c r="N973" s="249"/>
      <c r="O973" s="249"/>
      <c r="P973" s="249"/>
      <c r="Q973" s="249"/>
      <c r="R973" s="249"/>
      <c r="S973" s="249"/>
      <c r="T973" s="250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51" t="s">
        <v>190</v>
      </c>
      <c r="AU973" s="251" t="s">
        <v>84</v>
      </c>
      <c r="AV973" s="13" t="s">
        <v>82</v>
      </c>
      <c r="AW973" s="13" t="s">
        <v>31</v>
      </c>
      <c r="AX973" s="13" t="s">
        <v>75</v>
      </c>
      <c r="AY973" s="251" t="s">
        <v>181</v>
      </c>
    </row>
    <row r="974" s="13" customFormat="1">
      <c r="A974" s="13"/>
      <c r="B974" s="241"/>
      <c r="C974" s="242"/>
      <c r="D974" s="243" t="s">
        <v>190</v>
      </c>
      <c r="E974" s="244" t="s">
        <v>1</v>
      </c>
      <c r="F974" s="245" t="s">
        <v>1313</v>
      </c>
      <c r="G974" s="242"/>
      <c r="H974" s="244" t="s">
        <v>1</v>
      </c>
      <c r="I974" s="246"/>
      <c r="J974" s="242"/>
      <c r="K974" s="242"/>
      <c r="L974" s="247"/>
      <c r="M974" s="248"/>
      <c r="N974" s="249"/>
      <c r="O974" s="249"/>
      <c r="P974" s="249"/>
      <c r="Q974" s="249"/>
      <c r="R974" s="249"/>
      <c r="S974" s="249"/>
      <c r="T974" s="250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1" t="s">
        <v>190</v>
      </c>
      <c r="AU974" s="251" t="s">
        <v>84</v>
      </c>
      <c r="AV974" s="13" t="s">
        <v>82</v>
      </c>
      <c r="AW974" s="13" t="s">
        <v>31</v>
      </c>
      <c r="AX974" s="13" t="s">
        <v>75</v>
      </c>
      <c r="AY974" s="251" t="s">
        <v>181</v>
      </c>
    </row>
    <row r="975" s="14" customFormat="1">
      <c r="A975" s="14"/>
      <c r="B975" s="252"/>
      <c r="C975" s="253"/>
      <c r="D975" s="243" t="s">
        <v>190</v>
      </c>
      <c r="E975" s="254" t="s">
        <v>1</v>
      </c>
      <c r="F975" s="255" t="s">
        <v>304</v>
      </c>
      <c r="G975" s="253"/>
      <c r="H975" s="256">
        <v>20</v>
      </c>
      <c r="I975" s="257"/>
      <c r="J975" s="253"/>
      <c r="K975" s="253"/>
      <c r="L975" s="258"/>
      <c r="M975" s="259"/>
      <c r="N975" s="260"/>
      <c r="O975" s="260"/>
      <c r="P975" s="260"/>
      <c r="Q975" s="260"/>
      <c r="R975" s="260"/>
      <c r="S975" s="260"/>
      <c r="T975" s="261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62" t="s">
        <v>190</v>
      </c>
      <c r="AU975" s="262" t="s">
        <v>84</v>
      </c>
      <c r="AV975" s="14" t="s">
        <v>84</v>
      </c>
      <c r="AW975" s="14" t="s">
        <v>31</v>
      </c>
      <c r="AX975" s="14" t="s">
        <v>82</v>
      </c>
      <c r="AY975" s="262" t="s">
        <v>181</v>
      </c>
    </row>
    <row r="976" s="2" customFormat="1" ht="24.15" customHeight="1">
      <c r="A976" s="39"/>
      <c r="B976" s="40"/>
      <c r="C976" s="228" t="s">
        <v>1314</v>
      </c>
      <c r="D976" s="228" t="s">
        <v>184</v>
      </c>
      <c r="E976" s="229" t="s">
        <v>1315</v>
      </c>
      <c r="F976" s="230" t="s">
        <v>1316</v>
      </c>
      <c r="G976" s="231" t="s">
        <v>197</v>
      </c>
      <c r="H976" s="232">
        <v>57</v>
      </c>
      <c r="I976" s="233"/>
      <c r="J976" s="232">
        <f>ROUND(I976*H976,2)</f>
        <v>0</v>
      </c>
      <c r="K976" s="234"/>
      <c r="L976" s="45"/>
      <c r="M976" s="235" t="s">
        <v>1</v>
      </c>
      <c r="N976" s="236" t="s">
        <v>40</v>
      </c>
      <c r="O976" s="92"/>
      <c r="P976" s="237">
        <f>O976*H976</f>
        <v>0</v>
      </c>
      <c r="Q976" s="237">
        <v>0.01627</v>
      </c>
      <c r="R976" s="237">
        <f>Q976*H976</f>
        <v>0.92738999999999994</v>
      </c>
      <c r="S976" s="237">
        <v>0</v>
      </c>
      <c r="T976" s="238">
        <f>S976*H976</f>
        <v>0</v>
      </c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R976" s="239" t="s">
        <v>283</v>
      </c>
      <c r="AT976" s="239" t="s">
        <v>184</v>
      </c>
      <c r="AU976" s="239" t="s">
        <v>84</v>
      </c>
      <c r="AY976" s="18" t="s">
        <v>181</v>
      </c>
      <c r="BE976" s="240">
        <f>IF(N976="základní",J976,0)</f>
        <v>0</v>
      </c>
      <c r="BF976" s="240">
        <f>IF(N976="snížená",J976,0)</f>
        <v>0</v>
      </c>
      <c r="BG976" s="240">
        <f>IF(N976="zákl. přenesená",J976,0)</f>
        <v>0</v>
      </c>
      <c r="BH976" s="240">
        <f>IF(N976="sníž. přenesená",J976,0)</f>
        <v>0</v>
      </c>
      <c r="BI976" s="240">
        <f>IF(N976="nulová",J976,0)</f>
        <v>0</v>
      </c>
      <c r="BJ976" s="18" t="s">
        <v>82</v>
      </c>
      <c r="BK976" s="240">
        <f>ROUND(I976*H976,2)</f>
        <v>0</v>
      </c>
      <c r="BL976" s="18" t="s">
        <v>283</v>
      </c>
      <c r="BM976" s="239" t="s">
        <v>1317</v>
      </c>
    </row>
    <row r="977" s="13" customFormat="1">
      <c r="A977" s="13"/>
      <c r="B977" s="241"/>
      <c r="C977" s="242"/>
      <c r="D977" s="243" t="s">
        <v>190</v>
      </c>
      <c r="E977" s="244" t="s">
        <v>1</v>
      </c>
      <c r="F977" s="245" t="s">
        <v>201</v>
      </c>
      <c r="G977" s="242"/>
      <c r="H977" s="244" t="s">
        <v>1</v>
      </c>
      <c r="I977" s="246"/>
      <c r="J977" s="242"/>
      <c r="K977" s="242"/>
      <c r="L977" s="247"/>
      <c r="M977" s="248"/>
      <c r="N977" s="249"/>
      <c r="O977" s="249"/>
      <c r="P977" s="249"/>
      <c r="Q977" s="249"/>
      <c r="R977" s="249"/>
      <c r="S977" s="249"/>
      <c r="T977" s="250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51" t="s">
        <v>190</v>
      </c>
      <c r="AU977" s="251" t="s">
        <v>84</v>
      </c>
      <c r="AV977" s="13" t="s">
        <v>82</v>
      </c>
      <c r="AW977" s="13" t="s">
        <v>31</v>
      </c>
      <c r="AX977" s="13" t="s">
        <v>75</v>
      </c>
      <c r="AY977" s="251" t="s">
        <v>181</v>
      </c>
    </row>
    <row r="978" s="13" customFormat="1">
      <c r="A978" s="13"/>
      <c r="B978" s="241"/>
      <c r="C978" s="242"/>
      <c r="D978" s="243" t="s">
        <v>190</v>
      </c>
      <c r="E978" s="244" t="s">
        <v>1</v>
      </c>
      <c r="F978" s="245" t="s">
        <v>1318</v>
      </c>
      <c r="G978" s="242"/>
      <c r="H978" s="244" t="s">
        <v>1</v>
      </c>
      <c r="I978" s="246"/>
      <c r="J978" s="242"/>
      <c r="K978" s="242"/>
      <c r="L978" s="247"/>
      <c r="M978" s="248"/>
      <c r="N978" s="249"/>
      <c r="O978" s="249"/>
      <c r="P978" s="249"/>
      <c r="Q978" s="249"/>
      <c r="R978" s="249"/>
      <c r="S978" s="249"/>
      <c r="T978" s="250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1" t="s">
        <v>190</v>
      </c>
      <c r="AU978" s="251" t="s">
        <v>84</v>
      </c>
      <c r="AV978" s="13" t="s">
        <v>82</v>
      </c>
      <c r="AW978" s="13" t="s">
        <v>31</v>
      </c>
      <c r="AX978" s="13" t="s">
        <v>75</v>
      </c>
      <c r="AY978" s="251" t="s">
        <v>181</v>
      </c>
    </row>
    <row r="979" s="13" customFormat="1">
      <c r="A979" s="13"/>
      <c r="B979" s="241"/>
      <c r="C979" s="242"/>
      <c r="D979" s="243" t="s">
        <v>190</v>
      </c>
      <c r="E979" s="244" t="s">
        <v>1</v>
      </c>
      <c r="F979" s="245" t="s">
        <v>1319</v>
      </c>
      <c r="G979" s="242"/>
      <c r="H979" s="244" t="s">
        <v>1</v>
      </c>
      <c r="I979" s="246"/>
      <c r="J979" s="242"/>
      <c r="K979" s="242"/>
      <c r="L979" s="247"/>
      <c r="M979" s="248"/>
      <c r="N979" s="249"/>
      <c r="O979" s="249"/>
      <c r="P979" s="249"/>
      <c r="Q979" s="249"/>
      <c r="R979" s="249"/>
      <c r="S979" s="249"/>
      <c r="T979" s="250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1" t="s">
        <v>190</v>
      </c>
      <c r="AU979" s="251" t="s">
        <v>84</v>
      </c>
      <c r="AV979" s="13" t="s">
        <v>82</v>
      </c>
      <c r="AW979" s="13" t="s">
        <v>31</v>
      </c>
      <c r="AX979" s="13" t="s">
        <v>75</v>
      </c>
      <c r="AY979" s="251" t="s">
        <v>181</v>
      </c>
    </row>
    <row r="980" s="14" customFormat="1">
      <c r="A980" s="14"/>
      <c r="B980" s="252"/>
      <c r="C980" s="253"/>
      <c r="D980" s="243" t="s">
        <v>190</v>
      </c>
      <c r="E980" s="254" t="s">
        <v>1</v>
      </c>
      <c r="F980" s="255" t="s">
        <v>555</v>
      </c>
      <c r="G980" s="253"/>
      <c r="H980" s="256">
        <v>57</v>
      </c>
      <c r="I980" s="257"/>
      <c r="J980" s="253"/>
      <c r="K980" s="253"/>
      <c r="L980" s="258"/>
      <c r="M980" s="259"/>
      <c r="N980" s="260"/>
      <c r="O980" s="260"/>
      <c r="P980" s="260"/>
      <c r="Q980" s="260"/>
      <c r="R980" s="260"/>
      <c r="S980" s="260"/>
      <c r="T980" s="261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62" t="s">
        <v>190</v>
      </c>
      <c r="AU980" s="262" t="s">
        <v>84</v>
      </c>
      <c r="AV980" s="14" t="s">
        <v>84</v>
      </c>
      <c r="AW980" s="14" t="s">
        <v>31</v>
      </c>
      <c r="AX980" s="14" t="s">
        <v>82</v>
      </c>
      <c r="AY980" s="262" t="s">
        <v>181</v>
      </c>
    </row>
    <row r="981" s="2" customFormat="1" ht="33" customHeight="1">
      <c r="A981" s="39"/>
      <c r="B981" s="40"/>
      <c r="C981" s="228" t="s">
        <v>1320</v>
      </c>
      <c r="D981" s="228" t="s">
        <v>184</v>
      </c>
      <c r="E981" s="229" t="s">
        <v>1321</v>
      </c>
      <c r="F981" s="230" t="s">
        <v>1322</v>
      </c>
      <c r="G981" s="231" t="s">
        <v>197</v>
      </c>
      <c r="H981" s="232">
        <v>89</v>
      </c>
      <c r="I981" s="233"/>
      <c r="J981" s="232">
        <f>ROUND(I981*H981,2)</f>
        <v>0</v>
      </c>
      <c r="K981" s="234"/>
      <c r="L981" s="45"/>
      <c r="M981" s="235" t="s">
        <v>1</v>
      </c>
      <c r="N981" s="236" t="s">
        <v>40</v>
      </c>
      <c r="O981" s="92"/>
      <c r="P981" s="237">
        <f>O981*H981</f>
        <v>0</v>
      </c>
      <c r="Q981" s="237">
        <v>0.00117</v>
      </c>
      <c r="R981" s="237">
        <f>Q981*H981</f>
        <v>0.10413</v>
      </c>
      <c r="S981" s="237">
        <v>0</v>
      </c>
      <c r="T981" s="238">
        <f>S981*H981</f>
        <v>0</v>
      </c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R981" s="239" t="s">
        <v>283</v>
      </c>
      <c r="AT981" s="239" t="s">
        <v>184</v>
      </c>
      <c r="AU981" s="239" t="s">
        <v>84</v>
      </c>
      <c r="AY981" s="18" t="s">
        <v>181</v>
      </c>
      <c r="BE981" s="240">
        <f>IF(N981="základní",J981,0)</f>
        <v>0</v>
      </c>
      <c r="BF981" s="240">
        <f>IF(N981="snížená",J981,0)</f>
        <v>0</v>
      </c>
      <c r="BG981" s="240">
        <f>IF(N981="zákl. přenesená",J981,0)</f>
        <v>0</v>
      </c>
      <c r="BH981" s="240">
        <f>IF(N981="sníž. přenesená",J981,0)</f>
        <v>0</v>
      </c>
      <c r="BI981" s="240">
        <f>IF(N981="nulová",J981,0)</f>
        <v>0</v>
      </c>
      <c r="BJ981" s="18" t="s">
        <v>82</v>
      </c>
      <c r="BK981" s="240">
        <f>ROUND(I981*H981,2)</f>
        <v>0</v>
      </c>
      <c r="BL981" s="18" t="s">
        <v>283</v>
      </c>
      <c r="BM981" s="239" t="s">
        <v>1323</v>
      </c>
    </row>
    <row r="982" s="13" customFormat="1">
      <c r="A982" s="13"/>
      <c r="B982" s="241"/>
      <c r="C982" s="242"/>
      <c r="D982" s="243" t="s">
        <v>190</v>
      </c>
      <c r="E982" s="244" t="s">
        <v>1</v>
      </c>
      <c r="F982" s="245" t="s">
        <v>201</v>
      </c>
      <c r="G982" s="242"/>
      <c r="H982" s="244" t="s">
        <v>1</v>
      </c>
      <c r="I982" s="246"/>
      <c r="J982" s="242"/>
      <c r="K982" s="242"/>
      <c r="L982" s="247"/>
      <c r="M982" s="248"/>
      <c r="N982" s="249"/>
      <c r="O982" s="249"/>
      <c r="P982" s="249"/>
      <c r="Q982" s="249"/>
      <c r="R982" s="249"/>
      <c r="S982" s="249"/>
      <c r="T982" s="250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51" t="s">
        <v>190</v>
      </c>
      <c r="AU982" s="251" t="s">
        <v>84</v>
      </c>
      <c r="AV982" s="13" t="s">
        <v>82</v>
      </c>
      <c r="AW982" s="13" t="s">
        <v>31</v>
      </c>
      <c r="AX982" s="13" t="s">
        <v>75</v>
      </c>
      <c r="AY982" s="251" t="s">
        <v>181</v>
      </c>
    </row>
    <row r="983" s="13" customFormat="1">
      <c r="A983" s="13"/>
      <c r="B983" s="241"/>
      <c r="C983" s="242"/>
      <c r="D983" s="243" t="s">
        <v>190</v>
      </c>
      <c r="E983" s="244" t="s">
        <v>1</v>
      </c>
      <c r="F983" s="245" t="s">
        <v>1324</v>
      </c>
      <c r="G983" s="242"/>
      <c r="H983" s="244" t="s">
        <v>1</v>
      </c>
      <c r="I983" s="246"/>
      <c r="J983" s="242"/>
      <c r="K983" s="242"/>
      <c r="L983" s="247"/>
      <c r="M983" s="248"/>
      <c r="N983" s="249"/>
      <c r="O983" s="249"/>
      <c r="P983" s="249"/>
      <c r="Q983" s="249"/>
      <c r="R983" s="249"/>
      <c r="S983" s="249"/>
      <c r="T983" s="250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51" t="s">
        <v>190</v>
      </c>
      <c r="AU983" s="251" t="s">
        <v>84</v>
      </c>
      <c r="AV983" s="13" t="s">
        <v>82</v>
      </c>
      <c r="AW983" s="13" t="s">
        <v>31</v>
      </c>
      <c r="AX983" s="13" t="s">
        <v>75</v>
      </c>
      <c r="AY983" s="251" t="s">
        <v>181</v>
      </c>
    </row>
    <row r="984" s="13" customFormat="1">
      <c r="A984" s="13"/>
      <c r="B984" s="241"/>
      <c r="C984" s="242"/>
      <c r="D984" s="243" t="s">
        <v>190</v>
      </c>
      <c r="E984" s="244" t="s">
        <v>1</v>
      </c>
      <c r="F984" s="245" t="s">
        <v>1325</v>
      </c>
      <c r="G984" s="242"/>
      <c r="H984" s="244" t="s">
        <v>1</v>
      </c>
      <c r="I984" s="246"/>
      <c r="J984" s="242"/>
      <c r="K984" s="242"/>
      <c r="L984" s="247"/>
      <c r="M984" s="248"/>
      <c r="N984" s="249"/>
      <c r="O984" s="249"/>
      <c r="P984" s="249"/>
      <c r="Q984" s="249"/>
      <c r="R984" s="249"/>
      <c r="S984" s="249"/>
      <c r="T984" s="250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51" t="s">
        <v>190</v>
      </c>
      <c r="AU984" s="251" t="s">
        <v>84</v>
      </c>
      <c r="AV984" s="13" t="s">
        <v>82</v>
      </c>
      <c r="AW984" s="13" t="s">
        <v>31</v>
      </c>
      <c r="AX984" s="13" t="s">
        <v>75</v>
      </c>
      <c r="AY984" s="251" t="s">
        <v>181</v>
      </c>
    </row>
    <row r="985" s="14" customFormat="1">
      <c r="A985" s="14"/>
      <c r="B985" s="252"/>
      <c r="C985" s="253"/>
      <c r="D985" s="243" t="s">
        <v>190</v>
      </c>
      <c r="E985" s="254" t="s">
        <v>1</v>
      </c>
      <c r="F985" s="255" t="s">
        <v>1326</v>
      </c>
      <c r="G985" s="253"/>
      <c r="H985" s="256">
        <v>31</v>
      </c>
      <c r="I985" s="257"/>
      <c r="J985" s="253"/>
      <c r="K985" s="253"/>
      <c r="L985" s="258"/>
      <c r="M985" s="259"/>
      <c r="N985" s="260"/>
      <c r="O985" s="260"/>
      <c r="P985" s="260"/>
      <c r="Q985" s="260"/>
      <c r="R985" s="260"/>
      <c r="S985" s="260"/>
      <c r="T985" s="261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62" t="s">
        <v>190</v>
      </c>
      <c r="AU985" s="262" t="s">
        <v>84</v>
      </c>
      <c r="AV985" s="14" t="s">
        <v>84</v>
      </c>
      <c r="AW985" s="14" t="s">
        <v>31</v>
      </c>
      <c r="AX985" s="14" t="s">
        <v>75</v>
      </c>
      <c r="AY985" s="262" t="s">
        <v>181</v>
      </c>
    </row>
    <row r="986" s="13" customFormat="1">
      <c r="A986" s="13"/>
      <c r="B986" s="241"/>
      <c r="C986" s="242"/>
      <c r="D986" s="243" t="s">
        <v>190</v>
      </c>
      <c r="E986" s="244" t="s">
        <v>1</v>
      </c>
      <c r="F986" s="245" t="s">
        <v>191</v>
      </c>
      <c r="G986" s="242"/>
      <c r="H986" s="244" t="s">
        <v>1</v>
      </c>
      <c r="I986" s="246"/>
      <c r="J986" s="242"/>
      <c r="K986" s="242"/>
      <c r="L986" s="247"/>
      <c r="M986" s="248"/>
      <c r="N986" s="249"/>
      <c r="O986" s="249"/>
      <c r="P986" s="249"/>
      <c r="Q986" s="249"/>
      <c r="R986" s="249"/>
      <c r="S986" s="249"/>
      <c r="T986" s="250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51" t="s">
        <v>190</v>
      </c>
      <c r="AU986" s="251" t="s">
        <v>84</v>
      </c>
      <c r="AV986" s="13" t="s">
        <v>82</v>
      </c>
      <c r="AW986" s="13" t="s">
        <v>31</v>
      </c>
      <c r="AX986" s="13" t="s">
        <v>75</v>
      </c>
      <c r="AY986" s="251" t="s">
        <v>181</v>
      </c>
    </row>
    <row r="987" s="13" customFormat="1">
      <c r="A987" s="13"/>
      <c r="B987" s="241"/>
      <c r="C987" s="242"/>
      <c r="D987" s="243" t="s">
        <v>190</v>
      </c>
      <c r="E987" s="244" t="s">
        <v>1</v>
      </c>
      <c r="F987" s="245" t="s">
        <v>1327</v>
      </c>
      <c r="G987" s="242"/>
      <c r="H987" s="244" t="s">
        <v>1</v>
      </c>
      <c r="I987" s="246"/>
      <c r="J987" s="242"/>
      <c r="K987" s="242"/>
      <c r="L987" s="247"/>
      <c r="M987" s="248"/>
      <c r="N987" s="249"/>
      <c r="O987" s="249"/>
      <c r="P987" s="249"/>
      <c r="Q987" s="249"/>
      <c r="R987" s="249"/>
      <c r="S987" s="249"/>
      <c r="T987" s="250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51" t="s">
        <v>190</v>
      </c>
      <c r="AU987" s="251" t="s">
        <v>84</v>
      </c>
      <c r="AV987" s="13" t="s">
        <v>82</v>
      </c>
      <c r="AW987" s="13" t="s">
        <v>31</v>
      </c>
      <c r="AX987" s="13" t="s">
        <v>75</v>
      </c>
      <c r="AY987" s="251" t="s">
        <v>181</v>
      </c>
    </row>
    <row r="988" s="14" customFormat="1">
      <c r="A988" s="14"/>
      <c r="B988" s="252"/>
      <c r="C988" s="253"/>
      <c r="D988" s="243" t="s">
        <v>190</v>
      </c>
      <c r="E988" s="254" t="s">
        <v>1</v>
      </c>
      <c r="F988" s="255" t="s">
        <v>1328</v>
      </c>
      <c r="G988" s="253"/>
      <c r="H988" s="256">
        <v>58</v>
      </c>
      <c r="I988" s="257"/>
      <c r="J988" s="253"/>
      <c r="K988" s="253"/>
      <c r="L988" s="258"/>
      <c r="M988" s="259"/>
      <c r="N988" s="260"/>
      <c r="O988" s="260"/>
      <c r="P988" s="260"/>
      <c r="Q988" s="260"/>
      <c r="R988" s="260"/>
      <c r="S988" s="260"/>
      <c r="T988" s="261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62" t="s">
        <v>190</v>
      </c>
      <c r="AU988" s="262" t="s">
        <v>84</v>
      </c>
      <c r="AV988" s="14" t="s">
        <v>84</v>
      </c>
      <c r="AW988" s="14" t="s">
        <v>31</v>
      </c>
      <c r="AX988" s="14" t="s">
        <v>75</v>
      </c>
      <c r="AY988" s="262" t="s">
        <v>181</v>
      </c>
    </row>
    <row r="989" s="15" customFormat="1">
      <c r="A989" s="15"/>
      <c r="B989" s="267"/>
      <c r="C989" s="268"/>
      <c r="D989" s="243" t="s">
        <v>190</v>
      </c>
      <c r="E989" s="269" t="s">
        <v>1</v>
      </c>
      <c r="F989" s="270" t="s">
        <v>208</v>
      </c>
      <c r="G989" s="268"/>
      <c r="H989" s="271">
        <v>89</v>
      </c>
      <c r="I989" s="272"/>
      <c r="J989" s="268"/>
      <c r="K989" s="268"/>
      <c r="L989" s="273"/>
      <c r="M989" s="274"/>
      <c r="N989" s="275"/>
      <c r="O989" s="275"/>
      <c r="P989" s="275"/>
      <c r="Q989" s="275"/>
      <c r="R989" s="275"/>
      <c r="S989" s="275"/>
      <c r="T989" s="276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T989" s="277" t="s">
        <v>190</v>
      </c>
      <c r="AU989" s="277" t="s">
        <v>84</v>
      </c>
      <c r="AV989" s="15" t="s">
        <v>188</v>
      </c>
      <c r="AW989" s="15" t="s">
        <v>31</v>
      </c>
      <c r="AX989" s="15" t="s">
        <v>82</v>
      </c>
      <c r="AY989" s="277" t="s">
        <v>181</v>
      </c>
    </row>
    <row r="990" s="2" customFormat="1" ht="33" customHeight="1">
      <c r="A990" s="39"/>
      <c r="B990" s="40"/>
      <c r="C990" s="289" t="s">
        <v>1329</v>
      </c>
      <c r="D990" s="289" t="s">
        <v>396</v>
      </c>
      <c r="E990" s="290" t="s">
        <v>1330</v>
      </c>
      <c r="F990" s="291" t="s">
        <v>1331</v>
      </c>
      <c r="G990" s="292" t="s">
        <v>197</v>
      </c>
      <c r="H990" s="293">
        <v>65</v>
      </c>
      <c r="I990" s="294"/>
      <c r="J990" s="293">
        <f>ROUND(I990*H990,2)</f>
        <v>0</v>
      </c>
      <c r="K990" s="295"/>
      <c r="L990" s="296"/>
      <c r="M990" s="297" t="s">
        <v>1</v>
      </c>
      <c r="N990" s="298" t="s">
        <v>40</v>
      </c>
      <c r="O990" s="92"/>
      <c r="P990" s="237">
        <f>O990*H990</f>
        <v>0</v>
      </c>
      <c r="Q990" s="237">
        <v>0.0035000000000000001</v>
      </c>
      <c r="R990" s="237">
        <f>Q990*H990</f>
        <v>0.22750000000000001</v>
      </c>
      <c r="S990" s="237">
        <v>0</v>
      </c>
      <c r="T990" s="238">
        <f>S990*H990</f>
        <v>0</v>
      </c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R990" s="239" t="s">
        <v>379</v>
      </c>
      <c r="AT990" s="239" t="s">
        <v>396</v>
      </c>
      <c r="AU990" s="239" t="s">
        <v>84</v>
      </c>
      <c r="AY990" s="18" t="s">
        <v>181</v>
      </c>
      <c r="BE990" s="240">
        <f>IF(N990="základní",J990,0)</f>
        <v>0</v>
      </c>
      <c r="BF990" s="240">
        <f>IF(N990="snížená",J990,0)</f>
        <v>0</v>
      </c>
      <c r="BG990" s="240">
        <f>IF(N990="zákl. přenesená",J990,0)</f>
        <v>0</v>
      </c>
      <c r="BH990" s="240">
        <f>IF(N990="sníž. přenesená",J990,0)</f>
        <v>0</v>
      </c>
      <c r="BI990" s="240">
        <f>IF(N990="nulová",J990,0)</f>
        <v>0</v>
      </c>
      <c r="BJ990" s="18" t="s">
        <v>82</v>
      </c>
      <c r="BK990" s="240">
        <f>ROUND(I990*H990,2)</f>
        <v>0</v>
      </c>
      <c r="BL990" s="18" t="s">
        <v>283</v>
      </c>
      <c r="BM990" s="239" t="s">
        <v>1332</v>
      </c>
    </row>
    <row r="991" s="13" customFormat="1">
      <c r="A991" s="13"/>
      <c r="B991" s="241"/>
      <c r="C991" s="242"/>
      <c r="D991" s="243" t="s">
        <v>190</v>
      </c>
      <c r="E991" s="244" t="s">
        <v>1</v>
      </c>
      <c r="F991" s="245" t="s">
        <v>201</v>
      </c>
      <c r="G991" s="242"/>
      <c r="H991" s="244" t="s">
        <v>1</v>
      </c>
      <c r="I991" s="246"/>
      <c r="J991" s="242"/>
      <c r="K991" s="242"/>
      <c r="L991" s="247"/>
      <c r="M991" s="248"/>
      <c r="N991" s="249"/>
      <c r="O991" s="249"/>
      <c r="P991" s="249"/>
      <c r="Q991" s="249"/>
      <c r="R991" s="249"/>
      <c r="S991" s="249"/>
      <c r="T991" s="250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51" t="s">
        <v>190</v>
      </c>
      <c r="AU991" s="251" t="s">
        <v>84</v>
      </c>
      <c r="AV991" s="13" t="s">
        <v>82</v>
      </c>
      <c r="AW991" s="13" t="s">
        <v>31</v>
      </c>
      <c r="AX991" s="13" t="s">
        <v>75</v>
      </c>
      <c r="AY991" s="251" t="s">
        <v>181</v>
      </c>
    </row>
    <row r="992" s="13" customFormat="1">
      <c r="A992" s="13"/>
      <c r="B992" s="241"/>
      <c r="C992" s="242"/>
      <c r="D992" s="243" t="s">
        <v>190</v>
      </c>
      <c r="E992" s="244" t="s">
        <v>1</v>
      </c>
      <c r="F992" s="245" t="s">
        <v>1333</v>
      </c>
      <c r="G992" s="242"/>
      <c r="H992" s="244" t="s">
        <v>1</v>
      </c>
      <c r="I992" s="246"/>
      <c r="J992" s="242"/>
      <c r="K992" s="242"/>
      <c r="L992" s="247"/>
      <c r="M992" s="248"/>
      <c r="N992" s="249"/>
      <c r="O992" s="249"/>
      <c r="P992" s="249"/>
      <c r="Q992" s="249"/>
      <c r="R992" s="249"/>
      <c r="S992" s="249"/>
      <c r="T992" s="250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51" t="s">
        <v>190</v>
      </c>
      <c r="AU992" s="251" t="s">
        <v>84</v>
      </c>
      <c r="AV992" s="13" t="s">
        <v>82</v>
      </c>
      <c r="AW992" s="13" t="s">
        <v>31</v>
      </c>
      <c r="AX992" s="13" t="s">
        <v>75</v>
      </c>
      <c r="AY992" s="251" t="s">
        <v>181</v>
      </c>
    </row>
    <row r="993" s="13" customFormat="1">
      <c r="A993" s="13"/>
      <c r="B993" s="241"/>
      <c r="C993" s="242"/>
      <c r="D993" s="243" t="s">
        <v>190</v>
      </c>
      <c r="E993" s="244" t="s">
        <v>1</v>
      </c>
      <c r="F993" s="245" t="s">
        <v>1334</v>
      </c>
      <c r="G993" s="242"/>
      <c r="H993" s="244" t="s">
        <v>1</v>
      </c>
      <c r="I993" s="246"/>
      <c r="J993" s="242"/>
      <c r="K993" s="242"/>
      <c r="L993" s="247"/>
      <c r="M993" s="248"/>
      <c r="N993" s="249"/>
      <c r="O993" s="249"/>
      <c r="P993" s="249"/>
      <c r="Q993" s="249"/>
      <c r="R993" s="249"/>
      <c r="S993" s="249"/>
      <c r="T993" s="250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51" t="s">
        <v>190</v>
      </c>
      <c r="AU993" s="251" t="s">
        <v>84</v>
      </c>
      <c r="AV993" s="13" t="s">
        <v>82</v>
      </c>
      <c r="AW993" s="13" t="s">
        <v>31</v>
      </c>
      <c r="AX993" s="13" t="s">
        <v>75</v>
      </c>
      <c r="AY993" s="251" t="s">
        <v>181</v>
      </c>
    </row>
    <row r="994" s="14" customFormat="1">
      <c r="A994" s="14"/>
      <c r="B994" s="252"/>
      <c r="C994" s="253"/>
      <c r="D994" s="243" t="s">
        <v>190</v>
      </c>
      <c r="E994" s="254" t="s">
        <v>1</v>
      </c>
      <c r="F994" s="255" t="s">
        <v>1335</v>
      </c>
      <c r="G994" s="253"/>
      <c r="H994" s="256">
        <v>7</v>
      </c>
      <c r="I994" s="257"/>
      <c r="J994" s="253"/>
      <c r="K994" s="253"/>
      <c r="L994" s="258"/>
      <c r="M994" s="259"/>
      <c r="N994" s="260"/>
      <c r="O994" s="260"/>
      <c r="P994" s="260"/>
      <c r="Q994" s="260"/>
      <c r="R994" s="260"/>
      <c r="S994" s="260"/>
      <c r="T994" s="261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62" t="s">
        <v>190</v>
      </c>
      <c r="AU994" s="262" t="s">
        <v>84</v>
      </c>
      <c r="AV994" s="14" t="s">
        <v>84</v>
      </c>
      <c r="AW994" s="14" t="s">
        <v>31</v>
      </c>
      <c r="AX994" s="14" t="s">
        <v>75</v>
      </c>
      <c r="AY994" s="262" t="s">
        <v>181</v>
      </c>
    </row>
    <row r="995" s="13" customFormat="1">
      <c r="A995" s="13"/>
      <c r="B995" s="241"/>
      <c r="C995" s="242"/>
      <c r="D995" s="243" t="s">
        <v>190</v>
      </c>
      <c r="E995" s="244" t="s">
        <v>1</v>
      </c>
      <c r="F995" s="245" t="s">
        <v>1336</v>
      </c>
      <c r="G995" s="242"/>
      <c r="H995" s="244" t="s">
        <v>1</v>
      </c>
      <c r="I995" s="246"/>
      <c r="J995" s="242"/>
      <c r="K995" s="242"/>
      <c r="L995" s="247"/>
      <c r="M995" s="248"/>
      <c r="N995" s="249"/>
      <c r="O995" s="249"/>
      <c r="P995" s="249"/>
      <c r="Q995" s="249"/>
      <c r="R995" s="249"/>
      <c r="S995" s="249"/>
      <c r="T995" s="250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1" t="s">
        <v>190</v>
      </c>
      <c r="AU995" s="251" t="s">
        <v>84</v>
      </c>
      <c r="AV995" s="13" t="s">
        <v>82</v>
      </c>
      <c r="AW995" s="13" t="s">
        <v>31</v>
      </c>
      <c r="AX995" s="13" t="s">
        <v>75</v>
      </c>
      <c r="AY995" s="251" t="s">
        <v>181</v>
      </c>
    </row>
    <row r="996" s="14" customFormat="1">
      <c r="A996" s="14"/>
      <c r="B996" s="252"/>
      <c r="C996" s="253"/>
      <c r="D996" s="243" t="s">
        <v>190</v>
      </c>
      <c r="E996" s="254" t="s">
        <v>1</v>
      </c>
      <c r="F996" s="255" t="s">
        <v>560</v>
      </c>
      <c r="G996" s="253"/>
      <c r="H996" s="256">
        <v>58</v>
      </c>
      <c r="I996" s="257"/>
      <c r="J996" s="253"/>
      <c r="K996" s="253"/>
      <c r="L996" s="258"/>
      <c r="M996" s="259"/>
      <c r="N996" s="260"/>
      <c r="O996" s="260"/>
      <c r="P996" s="260"/>
      <c r="Q996" s="260"/>
      <c r="R996" s="260"/>
      <c r="S996" s="260"/>
      <c r="T996" s="261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62" t="s">
        <v>190</v>
      </c>
      <c r="AU996" s="262" t="s">
        <v>84</v>
      </c>
      <c r="AV996" s="14" t="s">
        <v>84</v>
      </c>
      <c r="AW996" s="14" t="s">
        <v>31</v>
      </c>
      <c r="AX996" s="14" t="s">
        <v>75</v>
      </c>
      <c r="AY996" s="262" t="s">
        <v>181</v>
      </c>
    </row>
    <row r="997" s="15" customFormat="1">
      <c r="A997" s="15"/>
      <c r="B997" s="267"/>
      <c r="C997" s="268"/>
      <c r="D997" s="243" t="s">
        <v>190</v>
      </c>
      <c r="E997" s="269" t="s">
        <v>1</v>
      </c>
      <c r="F997" s="270" t="s">
        <v>208</v>
      </c>
      <c r="G997" s="268"/>
      <c r="H997" s="271">
        <v>65</v>
      </c>
      <c r="I997" s="272"/>
      <c r="J997" s="268"/>
      <c r="K997" s="268"/>
      <c r="L997" s="273"/>
      <c r="M997" s="274"/>
      <c r="N997" s="275"/>
      <c r="O997" s="275"/>
      <c r="P997" s="275"/>
      <c r="Q997" s="275"/>
      <c r="R997" s="275"/>
      <c r="S997" s="275"/>
      <c r="T997" s="276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T997" s="277" t="s">
        <v>190</v>
      </c>
      <c r="AU997" s="277" t="s">
        <v>84</v>
      </c>
      <c r="AV997" s="15" t="s">
        <v>188</v>
      </c>
      <c r="AW997" s="15" t="s">
        <v>31</v>
      </c>
      <c r="AX997" s="15" t="s">
        <v>82</v>
      </c>
      <c r="AY997" s="277" t="s">
        <v>181</v>
      </c>
    </row>
    <row r="998" s="2" customFormat="1" ht="21.75" customHeight="1">
      <c r="A998" s="39"/>
      <c r="B998" s="40"/>
      <c r="C998" s="228" t="s">
        <v>1337</v>
      </c>
      <c r="D998" s="228" t="s">
        <v>184</v>
      </c>
      <c r="E998" s="229" t="s">
        <v>1338</v>
      </c>
      <c r="F998" s="230" t="s">
        <v>1339</v>
      </c>
      <c r="G998" s="231" t="s">
        <v>197</v>
      </c>
      <c r="H998" s="232">
        <v>32</v>
      </c>
      <c r="I998" s="233"/>
      <c r="J998" s="232">
        <f>ROUND(I998*H998,2)</f>
        <v>0</v>
      </c>
      <c r="K998" s="234"/>
      <c r="L998" s="45"/>
      <c r="M998" s="235" t="s">
        <v>1</v>
      </c>
      <c r="N998" s="236" t="s">
        <v>40</v>
      </c>
      <c r="O998" s="92"/>
      <c r="P998" s="237">
        <f>O998*H998</f>
        <v>0</v>
      </c>
      <c r="Q998" s="237">
        <v>0</v>
      </c>
      <c r="R998" s="237">
        <f>Q998*H998</f>
        <v>0</v>
      </c>
      <c r="S998" s="237">
        <v>0</v>
      </c>
      <c r="T998" s="238">
        <f>S998*H998</f>
        <v>0</v>
      </c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R998" s="239" t="s">
        <v>283</v>
      </c>
      <c r="AT998" s="239" t="s">
        <v>184</v>
      </c>
      <c r="AU998" s="239" t="s">
        <v>84</v>
      </c>
      <c r="AY998" s="18" t="s">
        <v>181</v>
      </c>
      <c r="BE998" s="240">
        <f>IF(N998="základní",J998,0)</f>
        <v>0</v>
      </c>
      <c r="BF998" s="240">
        <f>IF(N998="snížená",J998,0)</f>
        <v>0</v>
      </c>
      <c r="BG998" s="240">
        <f>IF(N998="zákl. přenesená",J998,0)</f>
        <v>0</v>
      </c>
      <c r="BH998" s="240">
        <f>IF(N998="sníž. přenesená",J998,0)</f>
        <v>0</v>
      </c>
      <c r="BI998" s="240">
        <f>IF(N998="nulová",J998,0)</f>
        <v>0</v>
      </c>
      <c r="BJ998" s="18" t="s">
        <v>82</v>
      </c>
      <c r="BK998" s="240">
        <f>ROUND(I998*H998,2)</f>
        <v>0</v>
      </c>
      <c r="BL998" s="18" t="s">
        <v>283</v>
      </c>
      <c r="BM998" s="239" t="s">
        <v>1340</v>
      </c>
    </row>
    <row r="999" s="2" customFormat="1">
      <c r="A999" s="39"/>
      <c r="B999" s="40"/>
      <c r="C999" s="41"/>
      <c r="D999" s="243" t="s">
        <v>199</v>
      </c>
      <c r="E999" s="41"/>
      <c r="F999" s="263" t="s">
        <v>1341</v>
      </c>
      <c r="G999" s="41"/>
      <c r="H999" s="41"/>
      <c r="I999" s="264"/>
      <c r="J999" s="41"/>
      <c r="K999" s="41"/>
      <c r="L999" s="45"/>
      <c r="M999" s="265"/>
      <c r="N999" s="266"/>
      <c r="O999" s="92"/>
      <c r="P999" s="92"/>
      <c r="Q999" s="92"/>
      <c r="R999" s="92"/>
      <c r="S999" s="92"/>
      <c r="T999" s="93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T999" s="18" t="s">
        <v>199</v>
      </c>
      <c r="AU999" s="18" t="s">
        <v>84</v>
      </c>
    </row>
    <row r="1000" s="13" customFormat="1">
      <c r="A1000" s="13"/>
      <c r="B1000" s="241"/>
      <c r="C1000" s="242"/>
      <c r="D1000" s="243" t="s">
        <v>190</v>
      </c>
      <c r="E1000" s="244" t="s">
        <v>1</v>
      </c>
      <c r="F1000" s="245" t="s">
        <v>191</v>
      </c>
      <c r="G1000" s="242"/>
      <c r="H1000" s="244" t="s">
        <v>1</v>
      </c>
      <c r="I1000" s="246"/>
      <c r="J1000" s="242"/>
      <c r="K1000" s="242"/>
      <c r="L1000" s="247"/>
      <c r="M1000" s="248"/>
      <c r="N1000" s="249"/>
      <c r="O1000" s="249"/>
      <c r="P1000" s="249"/>
      <c r="Q1000" s="249"/>
      <c r="R1000" s="249"/>
      <c r="S1000" s="249"/>
      <c r="T1000" s="250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1" t="s">
        <v>190</v>
      </c>
      <c r="AU1000" s="251" t="s">
        <v>84</v>
      </c>
      <c r="AV1000" s="13" t="s">
        <v>82</v>
      </c>
      <c r="AW1000" s="13" t="s">
        <v>31</v>
      </c>
      <c r="AX1000" s="13" t="s">
        <v>75</v>
      </c>
      <c r="AY1000" s="251" t="s">
        <v>181</v>
      </c>
    </row>
    <row r="1001" s="13" customFormat="1">
      <c r="A1001" s="13"/>
      <c r="B1001" s="241"/>
      <c r="C1001" s="242"/>
      <c r="D1001" s="243" t="s">
        <v>190</v>
      </c>
      <c r="E1001" s="244" t="s">
        <v>1</v>
      </c>
      <c r="F1001" s="245" t="s">
        <v>651</v>
      </c>
      <c r="G1001" s="242"/>
      <c r="H1001" s="244" t="s">
        <v>1</v>
      </c>
      <c r="I1001" s="246"/>
      <c r="J1001" s="242"/>
      <c r="K1001" s="242"/>
      <c r="L1001" s="247"/>
      <c r="M1001" s="248"/>
      <c r="N1001" s="249"/>
      <c r="O1001" s="249"/>
      <c r="P1001" s="249"/>
      <c r="Q1001" s="249"/>
      <c r="R1001" s="249"/>
      <c r="S1001" s="249"/>
      <c r="T1001" s="250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51" t="s">
        <v>190</v>
      </c>
      <c r="AU1001" s="251" t="s">
        <v>84</v>
      </c>
      <c r="AV1001" s="13" t="s">
        <v>82</v>
      </c>
      <c r="AW1001" s="13" t="s">
        <v>31</v>
      </c>
      <c r="AX1001" s="13" t="s">
        <v>75</v>
      </c>
      <c r="AY1001" s="251" t="s">
        <v>181</v>
      </c>
    </row>
    <row r="1002" s="14" customFormat="1">
      <c r="A1002" s="14"/>
      <c r="B1002" s="252"/>
      <c r="C1002" s="253"/>
      <c r="D1002" s="243" t="s">
        <v>190</v>
      </c>
      <c r="E1002" s="254" t="s">
        <v>1</v>
      </c>
      <c r="F1002" s="255" t="s">
        <v>379</v>
      </c>
      <c r="G1002" s="253"/>
      <c r="H1002" s="256">
        <v>32</v>
      </c>
      <c r="I1002" s="257"/>
      <c r="J1002" s="253"/>
      <c r="K1002" s="253"/>
      <c r="L1002" s="258"/>
      <c r="M1002" s="259"/>
      <c r="N1002" s="260"/>
      <c r="O1002" s="260"/>
      <c r="P1002" s="260"/>
      <c r="Q1002" s="260"/>
      <c r="R1002" s="260"/>
      <c r="S1002" s="260"/>
      <c r="T1002" s="261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62" t="s">
        <v>190</v>
      </c>
      <c r="AU1002" s="262" t="s">
        <v>84</v>
      </c>
      <c r="AV1002" s="14" t="s">
        <v>84</v>
      </c>
      <c r="AW1002" s="14" t="s">
        <v>31</v>
      </c>
      <c r="AX1002" s="14" t="s">
        <v>82</v>
      </c>
      <c r="AY1002" s="262" t="s">
        <v>181</v>
      </c>
    </row>
    <row r="1003" s="2" customFormat="1" ht="24.15" customHeight="1">
      <c r="A1003" s="39"/>
      <c r="B1003" s="40"/>
      <c r="C1003" s="228" t="s">
        <v>1342</v>
      </c>
      <c r="D1003" s="228" t="s">
        <v>184</v>
      </c>
      <c r="E1003" s="229" t="s">
        <v>1343</v>
      </c>
      <c r="F1003" s="230" t="s">
        <v>1344</v>
      </c>
      <c r="G1003" s="231" t="s">
        <v>242</v>
      </c>
      <c r="H1003" s="232">
        <v>9.9299999999999997</v>
      </c>
      <c r="I1003" s="233"/>
      <c r="J1003" s="232">
        <f>ROUND(I1003*H1003,2)</f>
        <v>0</v>
      </c>
      <c r="K1003" s="234"/>
      <c r="L1003" s="45"/>
      <c r="M1003" s="235" t="s">
        <v>1</v>
      </c>
      <c r="N1003" s="236" t="s">
        <v>40</v>
      </c>
      <c r="O1003" s="92"/>
      <c r="P1003" s="237">
        <f>O1003*H1003</f>
        <v>0</v>
      </c>
      <c r="Q1003" s="237">
        <v>0</v>
      </c>
      <c r="R1003" s="237">
        <f>Q1003*H1003</f>
        <v>0</v>
      </c>
      <c r="S1003" s="237">
        <v>0</v>
      </c>
      <c r="T1003" s="238">
        <f>S1003*H1003</f>
        <v>0</v>
      </c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R1003" s="239" t="s">
        <v>283</v>
      </c>
      <c r="AT1003" s="239" t="s">
        <v>184</v>
      </c>
      <c r="AU1003" s="239" t="s">
        <v>84</v>
      </c>
      <c r="AY1003" s="18" t="s">
        <v>181</v>
      </c>
      <c r="BE1003" s="240">
        <f>IF(N1003="základní",J1003,0)</f>
        <v>0</v>
      </c>
      <c r="BF1003" s="240">
        <f>IF(N1003="snížená",J1003,0)</f>
        <v>0</v>
      </c>
      <c r="BG1003" s="240">
        <f>IF(N1003="zákl. přenesená",J1003,0)</f>
        <v>0</v>
      </c>
      <c r="BH1003" s="240">
        <f>IF(N1003="sníž. přenesená",J1003,0)</f>
        <v>0</v>
      </c>
      <c r="BI1003" s="240">
        <f>IF(N1003="nulová",J1003,0)</f>
        <v>0</v>
      </c>
      <c r="BJ1003" s="18" t="s">
        <v>82</v>
      </c>
      <c r="BK1003" s="240">
        <f>ROUND(I1003*H1003,2)</f>
        <v>0</v>
      </c>
      <c r="BL1003" s="18" t="s">
        <v>283</v>
      </c>
      <c r="BM1003" s="239" t="s">
        <v>1345</v>
      </c>
    </row>
    <row r="1004" s="12" customFormat="1" ht="22.8" customHeight="1">
      <c r="A1004" s="12"/>
      <c r="B1004" s="212"/>
      <c r="C1004" s="213"/>
      <c r="D1004" s="214" t="s">
        <v>74</v>
      </c>
      <c r="E1004" s="226" t="s">
        <v>1346</v>
      </c>
      <c r="F1004" s="226" t="s">
        <v>1347</v>
      </c>
      <c r="G1004" s="213"/>
      <c r="H1004" s="213"/>
      <c r="I1004" s="216"/>
      <c r="J1004" s="227">
        <f>BK1004</f>
        <v>0</v>
      </c>
      <c r="K1004" s="213"/>
      <c r="L1004" s="218"/>
      <c r="M1004" s="219"/>
      <c r="N1004" s="220"/>
      <c r="O1004" s="220"/>
      <c r="P1004" s="221">
        <f>SUM(P1005:P1057)</f>
        <v>0</v>
      </c>
      <c r="Q1004" s="220"/>
      <c r="R1004" s="221">
        <f>SUM(R1005:R1057)</f>
        <v>0.11261400000000002</v>
      </c>
      <c r="S1004" s="220"/>
      <c r="T1004" s="222">
        <f>SUM(T1005:T1057)</f>
        <v>0</v>
      </c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R1004" s="223" t="s">
        <v>84</v>
      </c>
      <c r="AT1004" s="224" t="s">
        <v>74</v>
      </c>
      <c r="AU1004" s="224" t="s">
        <v>82</v>
      </c>
      <c r="AY1004" s="223" t="s">
        <v>181</v>
      </c>
      <c r="BK1004" s="225">
        <f>SUM(BK1005:BK1057)</f>
        <v>0</v>
      </c>
    </row>
    <row r="1005" s="2" customFormat="1" ht="24.15" customHeight="1">
      <c r="A1005" s="39"/>
      <c r="B1005" s="40"/>
      <c r="C1005" s="228" t="s">
        <v>1348</v>
      </c>
      <c r="D1005" s="228" t="s">
        <v>184</v>
      </c>
      <c r="E1005" s="229" t="s">
        <v>1349</v>
      </c>
      <c r="F1005" s="230" t="s">
        <v>1350</v>
      </c>
      <c r="G1005" s="231" t="s">
        <v>197</v>
      </c>
      <c r="H1005" s="232">
        <v>6</v>
      </c>
      <c r="I1005" s="233"/>
      <c r="J1005" s="232">
        <f>ROUND(I1005*H1005,2)</f>
        <v>0</v>
      </c>
      <c r="K1005" s="234"/>
      <c r="L1005" s="45"/>
      <c r="M1005" s="235" t="s">
        <v>1</v>
      </c>
      <c r="N1005" s="236" t="s">
        <v>40</v>
      </c>
      <c r="O1005" s="92"/>
      <c r="P1005" s="237">
        <f>O1005*H1005</f>
        <v>0</v>
      </c>
      <c r="Q1005" s="237">
        <v>0.00266</v>
      </c>
      <c r="R1005" s="237">
        <f>Q1005*H1005</f>
        <v>0.015960000000000002</v>
      </c>
      <c r="S1005" s="237">
        <v>0</v>
      </c>
      <c r="T1005" s="238">
        <f>S1005*H1005</f>
        <v>0</v>
      </c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R1005" s="239" t="s">
        <v>283</v>
      </c>
      <c r="AT1005" s="239" t="s">
        <v>184</v>
      </c>
      <c r="AU1005" s="239" t="s">
        <v>84</v>
      </c>
      <c r="AY1005" s="18" t="s">
        <v>181</v>
      </c>
      <c r="BE1005" s="240">
        <f>IF(N1005="základní",J1005,0)</f>
        <v>0</v>
      </c>
      <c r="BF1005" s="240">
        <f>IF(N1005="snížená",J1005,0)</f>
        <v>0</v>
      </c>
      <c r="BG1005" s="240">
        <f>IF(N1005="zákl. přenesená",J1005,0)</f>
        <v>0</v>
      </c>
      <c r="BH1005" s="240">
        <f>IF(N1005="sníž. přenesená",J1005,0)</f>
        <v>0</v>
      </c>
      <c r="BI1005" s="240">
        <f>IF(N1005="nulová",J1005,0)</f>
        <v>0</v>
      </c>
      <c r="BJ1005" s="18" t="s">
        <v>82</v>
      </c>
      <c r="BK1005" s="240">
        <f>ROUND(I1005*H1005,2)</f>
        <v>0</v>
      </c>
      <c r="BL1005" s="18" t="s">
        <v>283</v>
      </c>
      <c r="BM1005" s="239" t="s">
        <v>1351</v>
      </c>
    </row>
    <row r="1006" s="13" customFormat="1">
      <c r="A1006" s="13"/>
      <c r="B1006" s="241"/>
      <c r="C1006" s="242"/>
      <c r="D1006" s="243" t="s">
        <v>190</v>
      </c>
      <c r="E1006" s="244" t="s">
        <v>1</v>
      </c>
      <c r="F1006" s="245" t="s">
        <v>1249</v>
      </c>
      <c r="G1006" s="242"/>
      <c r="H1006" s="244" t="s">
        <v>1</v>
      </c>
      <c r="I1006" s="246"/>
      <c r="J1006" s="242"/>
      <c r="K1006" s="242"/>
      <c r="L1006" s="247"/>
      <c r="M1006" s="248"/>
      <c r="N1006" s="249"/>
      <c r="O1006" s="249"/>
      <c r="P1006" s="249"/>
      <c r="Q1006" s="249"/>
      <c r="R1006" s="249"/>
      <c r="S1006" s="249"/>
      <c r="T1006" s="250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51" t="s">
        <v>190</v>
      </c>
      <c r="AU1006" s="251" t="s">
        <v>84</v>
      </c>
      <c r="AV1006" s="13" t="s">
        <v>82</v>
      </c>
      <c r="AW1006" s="13" t="s">
        <v>31</v>
      </c>
      <c r="AX1006" s="13" t="s">
        <v>75</v>
      </c>
      <c r="AY1006" s="251" t="s">
        <v>181</v>
      </c>
    </row>
    <row r="1007" s="14" customFormat="1">
      <c r="A1007" s="14"/>
      <c r="B1007" s="252"/>
      <c r="C1007" s="253"/>
      <c r="D1007" s="243" t="s">
        <v>190</v>
      </c>
      <c r="E1007" s="254" t="s">
        <v>1</v>
      </c>
      <c r="F1007" s="255" t="s">
        <v>182</v>
      </c>
      <c r="G1007" s="253"/>
      <c r="H1007" s="256">
        <v>3</v>
      </c>
      <c r="I1007" s="257"/>
      <c r="J1007" s="253"/>
      <c r="K1007" s="253"/>
      <c r="L1007" s="258"/>
      <c r="M1007" s="259"/>
      <c r="N1007" s="260"/>
      <c r="O1007" s="260"/>
      <c r="P1007" s="260"/>
      <c r="Q1007" s="260"/>
      <c r="R1007" s="260"/>
      <c r="S1007" s="260"/>
      <c r="T1007" s="261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62" t="s">
        <v>190</v>
      </c>
      <c r="AU1007" s="262" t="s">
        <v>84</v>
      </c>
      <c r="AV1007" s="14" t="s">
        <v>84</v>
      </c>
      <c r="AW1007" s="14" t="s">
        <v>31</v>
      </c>
      <c r="AX1007" s="14" t="s">
        <v>75</v>
      </c>
      <c r="AY1007" s="262" t="s">
        <v>181</v>
      </c>
    </row>
    <row r="1008" s="13" customFormat="1">
      <c r="A1008" s="13"/>
      <c r="B1008" s="241"/>
      <c r="C1008" s="242"/>
      <c r="D1008" s="243" t="s">
        <v>190</v>
      </c>
      <c r="E1008" s="244" t="s">
        <v>1</v>
      </c>
      <c r="F1008" s="245" t="s">
        <v>1251</v>
      </c>
      <c r="G1008" s="242"/>
      <c r="H1008" s="244" t="s">
        <v>1</v>
      </c>
      <c r="I1008" s="246"/>
      <c r="J1008" s="242"/>
      <c r="K1008" s="242"/>
      <c r="L1008" s="247"/>
      <c r="M1008" s="248"/>
      <c r="N1008" s="249"/>
      <c r="O1008" s="249"/>
      <c r="P1008" s="249"/>
      <c r="Q1008" s="249"/>
      <c r="R1008" s="249"/>
      <c r="S1008" s="249"/>
      <c r="T1008" s="250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51" t="s">
        <v>190</v>
      </c>
      <c r="AU1008" s="251" t="s">
        <v>84</v>
      </c>
      <c r="AV1008" s="13" t="s">
        <v>82</v>
      </c>
      <c r="AW1008" s="13" t="s">
        <v>31</v>
      </c>
      <c r="AX1008" s="13" t="s">
        <v>75</v>
      </c>
      <c r="AY1008" s="251" t="s">
        <v>181</v>
      </c>
    </row>
    <row r="1009" s="14" customFormat="1">
      <c r="A1009" s="14"/>
      <c r="B1009" s="252"/>
      <c r="C1009" s="253"/>
      <c r="D1009" s="243" t="s">
        <v>190</v>
      </c>
      <c r="E1009" s="254" t="s">
        <v>1</v>
      </c>
      <c r="F1009" s="255" t="s">
        <v>182</v>
      </c>
      <c r="G1009" s="253"/>
      <c r="H1009" s="256">
        <v>3</v>
      </c>
      <c r="I1009" s="257"/>
      <c r="J1009" s="253"/>
      <c r="K1009" s="253"/>
      <c r="L1009" s="258"/>
      <c r="M1009" s="259"/>
      <c r="N1009" s="260"/>
      <c r="O1009" s="260"/>
      <c r="P1009" s="260"/>
      <c r="Q1009" s="260"/>
      <c r="R1009" s="260"/>
      <c r="S1009" s="260"/>
      <c r="T1009" s="261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62" t="s">
        <v>190</v>
      </c>
      <c r="AU1009" s="262" t="s">
        <v>84</v>
      </c>
      <c r="AV1009" s="14" t="s">
        <v>84</v>
      </c>
      <c r="AW1009" s="14" t="s">
        <v>31</v>
      </c>
      <c r="AX1009" s="14" t="s">
        <v>75</v>
      </c>
      <c r="AY1009" s="262" t="s">
        <v>181</v>
      </c>
    </row>
    <row r="1010" s="15" customFormat="1">
      <c r="A1010" s="15"/>
      <c r="B1010" s="267"/>
      <c r="C1010" s="268"/>
      <c r="D1010" s="243" t="s">
        <v>190</v>
      </c>
      <c r="E1010" s="269" t="s">
        <v>1</v>
      </c>
      <c r="F1010" s="270" t="s">
        <v>208</v>
      </c>
      <c r="G1010" s="268"/>
      <c r="H1010" s="271">
        <v>6</v>
      </c>
      <c r="I1010" s="272"/>
      <c r="J1010" s="268"/>
      <c r="K1010" s="268"/>
      <c r="L1010" s="273"/>
      <c r="M1010" s="274"/>
      <c r="N1010" s="275"/>
      <c r="O1010" s="275"/>
      <c r="P1010" s="275"/>
      <c r="Q1010" s="275"/>
      <c r="R1010" s="275"/>
      <c r="S1010" s="275"/>
      <c r="T1010" s="276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77" t="s">
        <v>190</v>
      </c>
      <c r="AU1010" s="277" t="s">
        <v>84</v>
      </c>
      <c r="AV1010" s="15" t="s">
        <v>188</v>
      </c>
      <c r="AW1010" s="15" t="s">
        <v>31</v>
      </c>
      <c r="AX1010" s="15" t="s">
        <v>82</v>
      </c>
      <c r="AY1010" s="277" t="s">
        <v>181</v>
      </c>
    </row>
    <row r="1011" s="2" customFormat="1" ht="24.15" customHeight="1">
      <c r="A1011" s="39"/>
      <c r="B1011" s="40"/>
      <c r="C1011" s="228" t="s">
        <v>1352</v>
      </c>
      <c r="D1011" s="228" t="s">
        <v>184</v>
      </c>
      <c r="E1011" s="229" t="s">
        <v>1353</v>
      </c>
      <c r="F1011" s="230" t="s">
        <v>1354</v>
      </c>
      <c r="G1011" s="231" t="s">
        <v>197</v>
      </c>
      <c r="H1011" s="232">
        <v>4</v>
      </c>
      <c r="I1011" s="233"/>
      <c r="J1011" s="232">
        <f>ROUND(I1011*H1011,2)</f>
        <v>0</v>
      </c>
      <c r="K1011" s="234"/>
      <c r="L1011" s="45"/>
      <c r="M1011" s="235" t="s">
        <v>1</v>
      </c>
      <c r="N1011" s="236" t="s">
        <v>40</v>
      </c>
      <c r="O1011" s="92"/>
      <c r="P1011" s="237">
        <f>O1011*H1011</f>
        <v>0</v>
      </c>
      <c r="Q1011" s="237">
        <v>0.00264</v>
      </c>
      <c r="R1011" s="237">
        <f>Q1011*H1011</f>
        <v>0.01056</v>
      </c>
      <c r="S1011" s="237">
        <v>0</v>
      </c>
      <c r="T1011" s="238">
        <f>S1011*H1011</f>
        <v>0</v>
      </c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R1011" s="239" t="s">
        <v>283</v>
      </c>
      <c r="AT1011" s="239" t="s">
        <v>184</v>
      </c>
      <c r="AU1011" s="239" t="s">
        <v>84</v>
      </c>
      <c r="AY1011" s="18" t="s">
        <v>181</v>
      </c>
      <c r="BE1011" s="240">
        <f>IF(N1011="základní",J1011,0)</f>
        <v>0</v>
      </c>
      <c r="BF1011" s="240">
        <f>IF(N1011="snížená",J1011,0)</f>
        <v>0</v>
      </c>
      <c r="BG1011" s="240">
        <f>IF(N1011="zákl. přenesená",J1011,0)</f>
        <v>0</v>
      </c>
      <c r="BH1011" s="240">
        <f>IF(N1011="sníž. přenesená",J1011,0)</f>
        <v>0</v>
      </c>
      <c r="BI1011" s="240">
        <f>IF(N1011="nulová",J1011,0)</f>
        <v>0</v>
      </c>
      <c r="BJ1011" s="18" t="s">
        <v>82</v>
      </c>
      <c r="BK1011" s="240">
        <f>ROUND(I1011*H1011,2)</f>
        <v>0</v>
      </c>
      <c r="BL1011" s="18" t="s">
        <v>283</v>
      </c>
      <c r="BM1011" s="239" t="s">
        <v>1355</v>
      </c>
    </row>
    <row r="1012" s="13" customFormat="1">
      <c r="A1012" s="13"/>
      <c r="B1012" s="241"/>
      <c r="C1012" s="242"/>
      <c r="D1012" s="243" t="s">
        <v>190</v>
      </c>
      <c r="E1012" s="244" t="s">
        <v>1</v>
      </c>
      <c r="F1012" s="245" t="s">
        <v>1356</v>
      </c>
      <c r="G1012" s="242"/>
      <c r="H1012" s="244" t="s">
        <v>1</v>
      </c>
      <c r="I1012" s="246"/>
      <c r="J1012" s="242"/>
      <c r="K1012" s="242"/>
      <c r="L1012" s="247"/>
      <c r="M1012" s="248"/>
      <c r="N1012" s="249"/>
      <c r="O1012" s="249"/>
      <c r="P1012" s="249"/>
      <c r="Q1012" s="249"/>
      <c r="R1012" s="249"/>
      <c r="S1012" s="249"/>
      <c r="T1012" s="250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1" t="s">
        <v>190</v>
      </c>
      <c r="AU1012" s="251" t="s">
        <v>84</v>
      </c>
      <c r="AV1012" s="13" t="s">
        <v>82</v>
      </c>
      <c r="AW1012" s="13" t="s">
        <v>31</v>
      </c>
      <c r="AX1012" s="13" t="s">
        <v>75</v>
      </c>
      <c r="AY1012" s="251" t="s">
        <v>181</v>
      </c>
    </row>
    <row r="1013" s="14" customFormat="1">
      <c r="A1013" s="14"/>
      <c r="B1013" s="252"/>
      <c r="C1013" s="253"/>
      <c r="D1013" s="243" t="s">
        <v>190</v>
      </c>
      <c r="E1013" s="254" t="s">
        <v>1</v>
      </c>
      <c r="F1013" s="255" t="s">
        <v>188</v>
      </c>
      <c r="G1013" s="253"/>
      <c r="H1013" s="256">
        <v>4</v>
      </c>
      <c r="I1013" s="257"/>
      <c r="J1013" s="253"/>
      <c r="K1013" s="253"/>
      <c r="L1013" s="258"/>
      <c r="M1013" s="259"/>
      <c r="N1013" s="260"/>
      <c r="O1013" s="260"/>
      <c r="P1013" s="260"/>
      <c r="Q1013" s="260"/>
      <c r="R1013" s="260"/>
      <c r="S1013" s="260"/>
      <c r="T1013" s="261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2" t="s">
        <v>190</v>
      </c>
      <c r="AU1013" s="262" t="s">
        <v>84</v>
      </c>
      <c r="AV1013" s="14" t="s">
        <v>84</v>
      </c>
      <c r="AW1013" s="14" t="s">
        <v>31</v>
      </c>
      <c r="AX1013" s="14" t="s">
        <v>82</v>
      </c>
      <c r="AY1013" s="262" t="s">
        <v>181</v>
      </c>
    </row>
    <row r="1014" s="2" customFormat="1" ht="24.15" customHeight="1">
      <c r="A1014" s="39"/>
      <c r="B1014" s="40"/>
      <c r="C1014" s="228" t="s">
        <v>1357</v>
      </c>
      <c r="D1014" s="228" t="s">
        <v>184</v>
      </c>
      <c r="E1014" s="229" t="s">
        <v>1358</v>
      </c>
      <c r="F1014" s="230" t="s">
        <v>1359</v>
      </c>
      <c r="G1014" s="231" t="s">
        <v>320</v>
      </c>
      <c r="H1014" s="232">
        <v>39</v>
      </c>
      <c r="I1014" s="233"/>
      <c r="J1014" s="232">
        <f>ROUND(I1014*H1014,2)</f>
        <v>0</v>
      </c>
      <c r="K1014" s="234"/>
      <c r="L1014" s="45"/>
      <c r="M1014" s="235" t="s">
        <v>1</v>
      </c>
      <c r="N1014" s="236" t="s">
        <v>40</v>
      </c>
      <c r="O1014" s="92"/>
      <c r="P1014" s="237">
        <f>O1014*H1014</f>
        <v>0</v>
      </c>
      <c r="Q1014" s="237">
        <v>0.00025000000000000001</v>
      </c>
      <c r="R1014" s="237">
        <f>Q1014*H1014</f>
        <v>0.00975</v>
      </c>
      <c r="S1014" s="237">
        <v>0</v>
      </c>
      <c r="T1014" s="238">
        <f>S1014*H1014</f>
        <v>0</v>
      </c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R1014" s="239" t="s">
        <v>283</v>
      </c>
      <c r="AT1014" s="239" t="s">
        <v>184</v>
      </c>
      <c r="AU1014" s="239" t="s">
        <v>84</v>
      </c>
      <c r="AY1014" s="18" t="s">
        <v>181</v>
      </c>
      <c r="BE1014" s="240">
        <f>IF(N1014="základní",J1014,0)</f>
        <v>0</v>
      </c>
      <c r="BF1014" s="240">
        <f>IF(N1014="snížená",J1014,0)</f>
        <v>0</v>
      </c>
      <c r="BG1014" s="240">
        <f>IF(N1014="zákl. přenesená",J1014,0)</f>
        <v>0</v>
      </c>
      <c r="BH1014" s="240">
        <f>IF(N1014="sníž. přenesená",J1014,0)</f>
        <v>0</v>
      </c>
      <c r="BI1014" s="240">
        <f>IF(N1014="nulová",J1014,0)</f>
        <v>0</v>
      </c>
      <c r="BJ1014" s="18" t="s">
        <v>82</v>
      </c>
      <c r="BK1014" s="240">
        <f>ROUND(I1014*H1014,2)</f>
        <v>0</v>
      </c>
      <c r="BL1014" s="18" t="s">
        <v>283</v>
      </c>
      <c r="BM1014" s="239" t="s">
        <v>1360</v>
      </c>
    </row>
    <row r="1015" s="13" customFormat="1">
      <c r="A1015" s="13"/>
      <c r="B1015" s="241"/>
      <c r="C1015" s="242"/>
      <c r="D1015" s="243" t="s">
        <v>190</v>
      </c>
      <c r="E1015" s="244" t="s">
        <v>1</v>
      </c>
      <c r="F1015" s="245" t="s">
        <v>1017</v>
      </c>
      <c r="G1015" s="242"/>
      <c r="H1015" s="244" t="s">
        <v>1</v>
      </c>
      <c r="I1015" s="246"/>
      <c r="J1015" s="242"/>
      <c r="K1015" s="242"/>
      <c r="L1015" s="247"/>
      <c r="M1015" s="248"/>
      <c r="N1015" s="249"/>
      <c r="O1015" s="249"/>
      <c r="P1015" s="249"/>
      <c r="Q1015" s="249"/>
      <c r="R1015" s="249"/>
      <c r="S1015" s="249"/>
      <c r="T1015" s="250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51" t="s">
        <v>190</v>
      </c>
      <c r="AU1015" s="251" t="s">
        <v>84</v>
      </c>
      <c r="AV1015" s="13" t="s">
        <v>82</v>
      </c>
      <c r="AW1015" s="13" t="s">
        <v>31</v>
      </c>
      <c r="AX1015" s="13" t="s">
        <v>75</v>
      </c>
      <c r="AY1015" s="251" t="s">
        <v>181</v>
      </c>
    </row>
    <row r="1016" s="13" customFormat="1">
      <c r="A1016" s="13"/>
      <c r="B1016" s="241"/>
      <c r="C1016" s="242"/>
      <c r="D1016" s="243" t="s">
        <v>190</v>
      </c>
      <c r="E1016" s="244" t="s">
        <v>1</v>
      </c>
      <c r="F1016" s="245" t="s">
        <v>1361</v>
      </c>
      <c r="G1016" s="242"/>
      <c r="H1016" s="244" t="s">
        <v>1</v>
      </c>
      <c r="I1016" s="246"/>
      <c r="J1016" s="242"/>
      <c r="K1016" s="242"/>
      <c r="L1016" s="247"/>
      <c r="M1016" s="248"/>
      <c r="N1016" s="249"/>
      <c r="O1016" s="249"/>
      <c r="P1016" s="249"/>
      <c r="Q1016" s="249"/>
      <c r="R1016" s="249"/>
      <c r="S1016" s="249"/>
      <c r="T1016" s="250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51" t="s">
        <v>190</v>
      </c>
      <c r="AU1016" s="251" t="s">
        <v>84</v>
      </c>
      <c r="AV1016" s="13" t="s">
        <v>82</v>
      </c>
      <c r="AW1016" s="13" t="s">
        <v>31</v>
      </c>
      <c r="AX1016" s="13" t="s">
        <v>75</v>
      </c>
      <c r="AY1016" s="251" t="s">
        <v>181</v>
      </c>
    </row>
    <row r="1017" s="13" customFormat="1">
      <c r="A1017" s="13"/>
      <c r="B1017" s="241"/>
      <c r="C1017" s="242"/>
      <c r="D1017" s="243" t="s">
        <v>190</v>
      </c>
      <c r="E1017" s="244" t="s">
        <v>1</v>
      </c>
      <c r="F1017" s="245" t="s">
        <v>1362</v>
      </c>
      <c r="G1017" s="242"/>
      <c r="H1017" s="244" t="s">
        <v>1</v>
      </c>
      <c r="I1017" s="246"/>
      <c r="J1017" s="242"/>
      <c r="K1017" s="242"/>
      <c r="L1017" s="247"/>
      <c r="M1017" s="248"/>
      <c r="N1017" s="249"/>
      <c r="O1017" s="249"/>
      <c r="P1017" s="249"/>
      <c r="Q1017" s="249"/>
      <c r="R1017" s="249"/>
      <c r="S1017" s="249"/>
      <c r="T1017" s="250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1" t="s">
        <v>190</v>
      </c>
      <c r="AU1017" s="251" t="s">
        <v>84</v>
      </c>
      <c r="AV1017" s="13" t="s">
        <v>82</v>
      </c>
      <c r="AW1017" s="13" t="s">
        <v>31</v>
      </c>
      <c r="AX1017" s="13" t="s">
        <v>75</v>
      </c>
      <c r="AY1017" s="251" t="s">
        <v>181</v>
      </c>
    </row>
    <row r="1018" s="14" customFormat="1">
      <c r="A1018" s="14"/>
      <c r="B1018" s="252"/>
      <c r="C1018" s="253"/>
      <c r="D1018" s="243" t="s">
        <v>190</v>
      </c>
      <c r="E1018" s="254" t="s">
        <v>1</v>
      </c>
      <c r="F1018" s="255" t="s">
        <v>1363</v>
      </c>
      <c r="G1018" s="253"/>
      <c r="H1018" s="256">
        <v>39</v>
      </c>
      <c r="I1018" s="257"/>
      <c r="J1018" s="253"/>
      <c r="K1018" s="253"/>
      <c r="L1018" s="258"/>
      <c r="M1018" s="259"/>
      <c r="N1018" s="260"/>
      <c r="O1018" s="260"/>
      <c r="P1018" s="260"/>
      <c r="Q1018" s="260"/>
      <c r="R1018" s="260"/>
      <c r="S1018" s="260"/>
      <c r="T1018" s="261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62" t="s">
        <v>190</v>
      </c>
      <c r="AU1018" s="262" t="s">
        <v>84</v>
      </c>
      <c r="AV1018" s="14" t="s">
        <v>84</v>
      </c>
      <c r="AW1018" s="14" t="s">
        <v>31</v>
      </c>
      <c r="AX1018" s="14" t="s">
        <v>82</v>
      </c>
      <c r="AY1018" s="262" t="s">
        <v>181</v>
      </c>
    </row>
    <row r="1019" s="2" customFormat="1" ht="24.15" customHeight="1">
      <c r="A1019" s="39"/>
      <c r="B1019" s="40"/>
      <c r="C1019" s="228" t="s">
        <v>1364</v>
      </c>
      <c r="D1019" s="228" t="s">
        <v>184</v>
      </c>
      <c r="E1019" s="229" t="s">
        <v>1365</v>
      </c>
      <c r="F1019" s="230" t="s">
        <v>1366</v>
      </c>
      <c r="G1019" s="231" t="s">
        <v>320</v>
      </c>
      <c r="H1019" s="232">
        <v>18.5</v>
      </c>
      <c r="I1019" s="233"/>
      <c r="J1019" s="232">
        <f>ROUND(I1019*H1019,2)</f>
        <v>0</v>
      </c>
      <c r="K1019" s="234"/>
      <c r="L1019" s="45"/>
      <c r="M1019" s="235" t="s">
        <v>1</v>
      </c>
      <c r="N1019" s="236" t="s">
        <v>40</v>
      </c>
      <c r="O1019" s="92"/>
      <c r="P1019" s="237">
        <f>O1019*H1019</f>
        <v>0</v>
      </c>
      <c r="Q1019" s="237">
        <v>0.00029</v>
      </c>
      <c r="R1019" s="237">
        <f>Q1019*H1019</f>
        <v>0.005365</v>
      </c>
      <c r="S1019" s="237">
        <v>0</v>
      </c>
      <c r="T1019" s="238">
        <f>S1019*H1019</f>
        <v>0</v>
      </c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R1019" s="239" t="s">
        <v>283</v>
      </c>
      <c r="AT1019" s="239" t="s">
        <v>184</v>
      </c>
      <c r="AU1019" s="239" t="s">
        <v>84</v>
      </c>
      <c r="AY1019" s="18" t="s">
        <v>181</v>
      </c>
      <c r="BE1019" s="240">
        <f>IF(N1019="základní",J1019,0)</f>
        <v>0</v>
      </c>
      <c r="BF1019" s="240">
        <f>IF(N1019="snížená",J1019,0)</f>
        <v>0</v>
      </c>
      <c r="BG1019" s="240">
        <f>IF(N1019="zákl. přenesená",J1019,0)</f>
        <v>0</v>
      </c>
      <c r="BH1019" s="240">
        <f>IF(N1019="sníž. přenesená",J1019,0)</f>
        <v>0</v>
      </c>
      <c r="BI1019" s="240">
        <f>IF(N1019="nulová",J1019,0)</f>
        <v>0</v>
      </c>
      <c r="BJ1019" s="18" t="s">
        <v>82</v>
      </c>
      <c r="BK1019" s="240">
        <f>ROUND(I1019*H1019,2)</f>
        <v>0</v>
      </c>
      <c r="BL1019" s="18" t="s">
        <v>283</v>
      </c>
      <c r="BM1019" s="239" t="s">
        <v>1367</v>
      </c>
    </row>
    <row r="1020" s="13" customFormat="1">
      <c r="A1020" s="13"/>
      <c r="B1020" s="241"/>
      <c r="C1020" s="242"/>
      <c r="D1020" s="243" t="s">
        <v>190</v>
      </c>
      <c r="E1020" s="244" t="s">
        <v>1</v>
      </c>
      <c r="F1020" s="245" t="s">
        <v>1368</v>
      </c>
      <c r="G1020" s="242"/>
      <c r="H1020" s="244" t="s">
        <v>1</v>
      </c>
      <c r="I1020" s="246"/>
      <c r="J1020" s="242"/>
      <c r="K1020" s="242"/>
      <c r="L1020" s="247"/>
      <c r="M1020" s="248"/>
      <c r="N1020" s="249"/>
      <c r="O1020" s="249"/>
      <c r="P1020" s="249"/>
      <c r="Q1020" s="249"/>
      <c r="R1020" s="249"/>
      <c r="S1020" s="249"/>
      <c r="T1020" s="250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51" t="s">
        <v>190</v>
      </c>
      <c r="AU1020" s="251" t="s">
        <v>84</v>
      </c>
      <c r="AV1020" s="13" t="s">
        <v>82</v>
      </c>
      <c r="AW1020" s="13" t="s">
        <v>31</v>
      </c>
      <c r="AX1020" s="13" t="s">
        <v>75</v>
      </c>
      <c r="AY1020" s="251" t="s">
        <v>181</v>
      </c>
    </row>
    <row r="1021" s="14" customFormat="1">
      <c r="A1021" s="14"/>
      <c r="B1021" s="252"/>
      <c r="C1021" s="253"/>
      <c r="D1021" s="243" t="s">
        <v>190</v>
      </c>
      <c r="E1021" s="254" t="s">
        <v>1</v>
      </c>
      <c r="F1021" s="255" t="s">
        <v>1369</v>
      </c>
      <c r="G1021" s="253"/>
      <c r="H1021" s="256">
        <v>18.5</v>
      </c>
      <c r="I1021" s="257"/>
      <c r="J1021" s="253"/>
      <c r="K1021" s="253"/>
      <c r="L1021" s="258"/>
      <c r="M1021" s="259"/>
      <c r="N1021" s="260"/>
      <c r="O1021" s="260"/>
      <c r="P1021" s="260"/>
      <c r="Q1021" s="260"/>
      <c r="R1021" s="260"/>
      <c r="S1021" s="260"/>
      <c r="T1021" s="261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62" t="s">
        <v>190</v>
      </c>
      <c r="AU1021" s="262" t="s">
        <v>84</v>
      </c>
      <c r="AV1021" s="14" t="s">
        <v>84</v>
      </c>
      <c r="AW1021" s="14" t="s">
        <v>31</v>
      </c>
      <c r="AX1021" s="14" t="s">
        <v>82</v>
      </c>
      <c r="AY1021" s="262" t="s">
        <v>181</v>
      </c>
    </row>
    <row r="1022" s="2" customFormat="1" ht="21.75" customHeight="1">
      <c r="A1022" s="39"/>
      <c r="B1022" s="40"/>
      <c r="C1022" s="228" t="s">
        <v>1370</v>
      </c>
      <c r="D1022" s="228" t="s">
        <v>184</v>
      </c>
      <c r="E1022" s="229" t="s">
        <v>1371</v>
      </c>
      <c r="F1022" s="230" t="s">
        <v>1372</v>
      </c>
      <c r="G1022" s="231" t="s">
        <v>320</v>
      </c>
      <c r="H1022" s="232">
        <v>54.5</v>
      </c>
      <c r="I1022" s="233"/>
      <c r="J1022" s="232">
        <f>ROUND(I1022*H1022,2)</f>
        <v>0</v>
      </c>
      <c r="K1022" s="234"/>
      <c r="L1022" s="45"/>
      <c r="M1022" s="235" t="s">
        <v>1</v>
      </c>
      <c r="N1022" s="236" t="s">
        <v>40</v>
      </c>
      <c r="O1022" s="92"/>
      <c r="P1022" s="237">
        <f>O1022*H1022</f>
        <v>0</v>
      </c>
      <c r="Q1022" s="237">
        <v>0.00029</v>
      </c>
      <c r="R1022" s="237">
        <f>Q1022*H1022</f>
        <v>0.015805</v>
      </c>
      <c r="S1022" s="237">
        <v>0</v>
      </c>
      <c r="T1022" s="238">
        <f>S1022*H1022</f>
        <v>0</v>
      </c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R1022" s="239" t="s">
        <v>283</v>
      </c>
      <c r="AT1022" s="239" t="s">
        <v>184</v>
      </c>
      <c r="AU1022" s="239" t="s">
        <v>84</v>
      </c>
      <c r="AY1022" s="18" t="s">
        <v>181</v>
      </c>
      <c r="BE1022" s="240">
        <f>IF(N1022="základní",J1022,0)</f>
        <v>0</v>
      </c>
      <c r="BF1022" s="240">
        <f>IF(N1022="snížená",J1022,0)</f>
        <v>0</v>
      </c>
      <c r="BG1022" s="240">
        <f>IF(N1022="zákl. přenesená",J1022,0)</f>
        <v>0</v>
      </c>
      <c r="BH1022" s="240">
        <f>IF(N1022="sníž. přenesená",J1022,0)</f>
        <v>0</v>
      </c>
      <c r="BI1022" s="240">
        <f>IF(N1022="nulová",J1022,0)</f>
        <v>0</v>
      </c>
      <c r="BJ1022" s="18" t="s">
        <v>82</v>
      </c>
      <c r="BK1022" s="240">
        <f>ROUND(I1022*H1022,2)</f>
        <v>0</v>
      </c>
      <c r="BL1022" s="18" t="s">
        <v>283</v>
      </c>
      <c r="BM1022" s="239" t="s">
        <v>1373</v>
      </c>
    </row>
    <row r="1023" s="13" customFormat="1">
      <c r="A1023" s="13"/>
      <c r="B1023" s="241"/>
      <c r="C1023" s="242"/>
      <c r="D1023" s="243" t="s">
        <v>190</v>
      </c>
      <c r="E1023" s="244" t="s">
        <v>1</v>
      </c>
      <c r="F1023" s="245" t="s">
        <v>1017</v>
      </c>
      <c r="G1023" s="242"/>
      <c r="H1023" s="244" t="s">
        <v>1</v>
      </c>
      <c r="I1023" s="246"/>
      <c r="J1023" s="242"/>
      <c r="K1023" s="242"/>
      <c r="L1023" s="247"/>
      <c r="M1023" s="248"/>
      <c r="N1023" s="249"/>
      <c r="O1023" s="249"/>
      <c r="P1023" s="249"/>
      <c r="Q1023" s="249"/>
      <c r="R1023" s="249"/>
      <c r="S1023" s="249"/>
      <c r="T1023" s="250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1" t="s">
        <v>190</v>
      </c>
      <c r="AU1023" s="251" t="s">
        <v>84</v>
      </c>
      <c r="AV1023" s="13" t="s">
        <v>82</v>
      </c>
      <c r="AW1023" s="13" t="s">
        <v>31</v>
      </c>
      <c r="AX1023" s="13" t="s">
        <v>75</v>
      </c>
      <c r="AY1023" s="251" t="s">
        <v>181</v>
      </c>
    </row>
    <row r="1024" s="13" customFormat="1">
      <c r="A1024" s="13"/>
      <c r="B1024" s="241"/>
      <c r="C1024" s="242"/>
      <c r="D1024" s="243" t="s">
        <v>190</v>
      </c>
      <c r="E1024" s="244" t="s">
        <v>1</v>
      </c>
      <c r="F1024" s="245" t="s">
        <v>1374</v>
      </c>
      <c r="G1024" s="242"/>
      <c r="H1024" s="244" t="s">
        <v>1</v>
      </c>
      <c r="I1024" s="246"/>
      <c r="J1024" s="242"/>
      <c r="K1024" s="242"/>
      <c r="L1024" s="247"/>
      <c r="M1024" s="248"/>
      <c r="N1024" s="249"/>
      <c r="O1024" s="249"/>
      <c r="P1024" s="249"/>
      <c r="Q1024" s="249"/>
      <c r="R1024" s="249"/>
      <c r="S1024" s="249"/>
      <c r="T1024" s="250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51" t="s">
        <v>190</v>
      </c>
      <c r="AU1024" s="251" t="s">
        <v>84</v>
      </c>
      <c r="AV1024" s="13" t="s">
        <v>82</v>
      </c>
      <c r="AW1024" s="13" t="s">
        <v>31</v>
      </c>
      <c r="AX1024" s="13" t="s">
        <v>75</v>
      </c>
      <c r="AY1024" s="251" t="s">
        <v>181</v>
      </c>
    </row>
    <row r="1025" s="13" customFormat="1">
      <c r="A1025" s="13"/>
      <c r="B1025" s="241"/>
      <c r="C1025" s="242"/>
      <c r="D1025" s="243" t="s">
        <v>190</v>
      </c>
      <c r="E1025" s="244" t="s">
        <v>1</v>
      </c>
      <c r="F1025" s="245" t="s">
        <v>1375</v>
      </c>
      <c r="G1025" s="242"/>
      <c r="H1025" s="244" t="s">
        <v>1</v>
      </c>
      <c r="I1025" s="246"/>
      <c r="J1025" s="242"/>
      <c r="K1025" s="242"/>
      <c r="L1025" s="247"/>
      <c r="M1025" s="248"/>
      <c r="N1025" s="249"/>
      <c r="O1025" s="249"/>
      <c r="P1025" s="249"/>
      <c r="Q1025" s="249"/>
      <c r="R1025" s="249"/>
      <c r="S1025" s="249"/>
      <c r="T1025" s="250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51" t="s">
        <v>190</v>
      </c>
      <c r="AU1025" s="251" t="s">
        <v>84</v>
      </c>
      <c r="AV1025" s="13" t="s">
        <v>82</v>
      </c>
      <c r="AW1025" s="13" t="s">
        <v>31</v>
      </c>
      <c r="AX1025" s="13" t="s">
        <v>75</v>
      </c>
      <c r="AY1025" s="251" t="s">
        <v>181</v>
      </c>
    </row>
    <row r="1026" s="14" customFormat="1">
      <c r="A1026" s="14"/>
      <c r="B1026" s="252"/>
      <c r="C1026" s="253"/>
      <c r="D1026" s="243" t="s">
        <v>190</v>
      </c>
      <c r="E1026" s="254" t="s">
        <v>1</v>
      </c>
      <c r="F1026" s="255" t="s">
        <v>1376</v>
      </c>
      <c r="G1026" s="253"/>
      <c r="H1026" s="256">
        <v>54.5</v>
      </c>
      <c r="I1026" s="257"/>
      <c r="J1026" s="253"/>
      <c r="K1026" s="253"/>
      <c r="L1026" s="258"/>
      <c r="M1026" s="259"/>
      <c r="N1026" s="260"/>
      <c r="O1026" s="260"/>
      <c r="P1026" s="260"/>
      <c r="Q1026" s="260"/>
      <c r="R1026" s="260"/>
      <c r="S1026" s="260"/>
      <c r="T1026" s="261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62" t="s">
        <v>190</v>
      </c>
      <c r="AU1026" s="262" t="s">
        <v>84</v>
      </c>
      <c r="AV1026" s="14" t="s">
        <v>84</v>
      </c>
      <c r="AW1026" s="14" t="s">
        <v>31</v>
      </c>
      <c r="AX1026" s="14" t="s">
        <v>82</v>
      </c>
      <c r="AY1026" s="262" t="s">
        <v>181</v>
      </c>
    </row>
    <row r="1027" s="2" customFormat="1" ht="24.15" customHeight="1">
      <c r="A1027" s="39"/>
      <c r="B1027" s="40"/>
      <c r="C1027" s="228" t="s">
        <v>1377</v>
      </c>
      <c r="D1027" s="228" t="s">
        <v>184</v>
      </c>
      <c r="E1027" s="229" t="s">
        <v>1378</v>
      </c>
      <c r="F1027" s="230" t="s">
        <v>1379</v>
      </c>
      <c r="G1027" s="231" t="s">
        <v>320</v>
      </c>
      <c r="H1027" s="232">
        <v>3.5</v>
      </c>
      <c r="I1027" s="233"/>
      <c r="J1027" s="232">
        <f>ROUND(I1027*H1027,2)</f>
        <v>0</v>
      </c>
      <c r="K1027" s="234"/>
      <c r="L1027" s="45"/>
      <c r="M1027" s="235" t="s">
        <v>1</v>
      </c>
      <c r="N1027" s="236" t="s">
        <v>40</v>
      </c>
      <c r="O1027" s="92"/>
      <c r="P1027" s="237">
        <f>O1027*H1027</f>
        <v>0</v>
      </c>
      <c r="Q1027" s="237">
        <v>0.00040999999999999999</v>
      </c>
      <c r="R1027" s="237">
        <f>Q1027*H1027</f>
        <v>0.0014350000000000001</v>
      </c>
      <c r="S1027" s="237">
        <v>0</v>
      </c>
      <c r="T1027" s="238">
        <f>S1027*H1027</f>
        <v>0</v>
      </c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R1027" s="239" t="s">
        <v>283</v>
      </c>
      <c r="AT1027" s="239" t="s">
        <v>184</v>
      </c>
      <c r="AU1027" s="239" t="s">
        <v>84</v>
      </c>
      <c r="AY1027" s="18" t="s">
        <v>181</v>
      </c>
      <c r="BE1027" s="240">
        <f>IF(N1027="základní",J1027,0)</f>
        <v>0</v>
      </c>
      <c r="BF1027" s="240">
        <f>IF(N1027="snížená",J1027,0)</f>
        <v>0</v>
      </c>
      <c r="BG1027" s="240">
        <f>IF(N1027="zákl. přenesená",J1027,0)</f>
        <v>0</v>
      </c>
      <c r="BH1027" s="240">
        <f>IF(N1027="sníž. přenesená",J1027,0)</f>
        <v>0</v>
      </c>
      <c r="BI1027" s="240">
        <f>IF(N1027="nulová",J1027,0)</f>
        <v>0</v>
      </c>
      <c r="BJ1027" s="18" t="s">
        <v>82</v>
      </c>
      <c r="BK1027" s="240">
        <f>ROUND(I1027*H1027,2)</f>
        <v>0</v>
      </c>
      <c r="BL1027" s="18" t="s">
        <v>283</v>
      </c>
      <c r="BM1027" s="239" t="s">
        <v>1380</v>
      </c>
    </row>
    <row r="1028" s="13" customFormat="1">
      <c r="A1028" s="13"/>
      <c r="B1028" s="241"/>
      <c r="C1028" s="242"/>
      <c r="D1028" s="243" t="s">
        <v>190</v>
      </c>
      <c r="E1028" s="244" t="s">
        <v>1</v>
      </c>
      <c r="F1028" s="245" t="s">
        <v>1381</v>
      </c>
      <c r="G1028" s="242"/>
      <c r="H1028" s="244" t="s">
        <v>1</v>
      </c>
      <c r="I1028" s="246"/>
      <c r="J1028" s="242"/>
      <c r="K1028" s="242"/>
      <c r="L1028" s="247"/>
      <c r="M1028" s="248"/>
      <c r="N1028" s="249"/>
      <c r="O1028" s="249"/>
      <c r="P1028" s="249"/>
      <c r="Q1028" s="249"/>
      <c r="R1028" s="249"/>
      <c r="S1028" s="249"/>
      <c r="T1028" s="250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51" t="s">
        <v>190</v>
      </c>
      <c r="AU1028" s="251" t="s">
        <v>84</v>
      </c>
      <c r="AV1028" s="13" t="s">
        <v>82</v>
      </c>
      <c r="AW1028" s="13" t="s">
        <v>31</v>
      </c>
      <c r="AX1028" s="13" t="s">
        <v>75</v>
      </c>
      <c r="AY1028" s="251" t="s">
        <v>181</v>
      </c>
    </row>
    <row r="1029" s="14" customFormat="1">
      <c r="A1029" s="14"/>
      <c r="B1029" s="252"/>
      <c r="C1029" s="253"/>
      <c r="D1029" s="243" t="s">
        <v>190</v>
      </c>
      <c r="E1029" s="254" t="s">
        <v>1</v>
      </c>
      <c r="F1029" s="255" t="s">
        <v>1382</v>
      </c>
      <c r="G1029" s="253"/>
      <c r="H1029" s="256">
        <v>3.5</v>
      </c>
      <c r="I1029" s="257"/>
      <c r="J1029" s="253"/>
      <c r="K1029" s="253"/>
      <c r="L1029" s="258"/>
      <c r="M1029" s="259"/>
      <c r="N1029" s="260"/>
      <c r="O1029" s="260"/>
      <c r="P1029" s="260"/>
      <c r="Q1029" s="260"/>
      <c r="R1029" s="260"/>
      <c r="S1029" s="260"/>
      <c r="T1029" s="261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62" t="s">
        <v>190</v>
      </c>
      <c r="AU1029" s="262" t="s">
        <v>84</v>
      </c>
      <c r="AV1029" s="14" t="s">
        <v>84</v>
      </c>
      <c r="AW1029" s="14" t="s">
        <v>31</v>
      </c>
      <c r="AX1029" s="14" t="s">
        <v>82</v>
      </c>
      <c r="AY1029" s="262" t="s">
        <v>181</v>
      </c>
    </row>
    <row r="1030" s="2" customFormat="1" ht="24.15" customHeight="1">
      <c r="A1030" s="39"/>
      <c r="B1030" s="40"/>
      <c r="C1030" s="228" t="s">
        <v>1383</v>
      </c>
      <c r="D1030" s="228" t="s">
        <v>184</v>
      </c>
      <c r="E1030" s="229" t="s">
        <v>1384</v>
      </c>
      <c r="F1030" s="230" t="s">
        <v>1385</v>
      </c>
      <c r="G1030" s="231" t="s">
        <v>320</v>
      </c>
      <c r="H1030" s="232">
        <v>21.5</v>
      </c>
      <c r="I1030" s="233"/>
      <c r="J1030" s="232">
        <f>ROUND(I1030*H1030,2)</f>
        <v>0</v>
      </c>
      <c r="K1030" s="234"/>
      <c r="L1030" s="45"/>
      <c r="M1030" s="235" t="s">
        <v>1</v>
      </c>
      <c r="N1030" s="236" t="s">
        <v>40</v>
      </c>
      <c r="O1030" s="92"/>
      <c r="P1030" s="237">
        <f>O1030*H1030</f>
        <v>0</v>
      </c>
      <c r="Q1030" s="237">
        <v>0.00056999999999999998</v>
      </c>
      <c r="R1030" s="237">
        <f>Q1030*H1030</f>
        <v>0.012255</v>
      </c>
      <c r="S1030" s="237">
        <v>0</v>
      </c>
      <c r="T1030" s="238">
        <f>S1030*H1030</f>
        <v>0</v>
      </c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R1030" s="239" t="s">
        <v>283</v>
      </c>
      <c r="AT1030" s="239" t="s">
        <v>184</v>
      </c>
      <c r="AU1030" s="239" t="s">
        <v>84</v>
      </c>
      <c r="AY1030" s="18" t="s">
        <v>181</v>
      </c>
      <c r="BE1030" s="240">
        <f>IF(N1030="základní",J1030,0)</f>
        <v>0</v>
      </c>
      <c r="BF1030" s="240">
        <f>IF(N1030="snížená",J1030,0)</f>
        <v>0</v>
      </c>
      <c r="BG1030" s="240">
        <f>IF(N1030="zákl. přenesená",J1030,0)</f>
        <v>0</v>
      </c>
      <c r="BH1030" s="240">
        <f>IF(N1030="sníž. přenesená",J1030,0)</f>
        <v>0</v>
      </c>
      <c r="BI1030" s="240">
        <f>IF(N1030="nulová",J1030,0)</f>
        <v>0</v>
      </c>
      <c r="BJ1030" s="18" t="s">
        <v>82</v>
      </c>
      <c r="BK1030" s="240">
        <f>ROUND(I1030*H1030,2)</f>
        <v>0</v>
      </c>
      <c r="BL1030" s="18" t="s">
        <v>283</v>
      </c>
      <c r="BM1030" s="239" t="s">
        <v>1386</v>
      </c>
    </row>
    <row r="1031" s="13" customFormat="1">
      <c r="A1031" s="13"/>
      <c r="B1031" s="241"/>
      <c r="C1031" s="242"/>
      <c r="D1031" s="243" t="s">
        <v>190</v>
      </c>
      <c r="E1031" s="244" t="s">
        <v>1</v>
      </c>
      <c r="F1031" s="245" t="s">
        <v>1017</v>
      </c>
      <c r="G1031" s="242"/>
      <c r="H1031" s="244" t="s">
        <v>1</v>
      </c>
      <c r="I1031" s="246"/>
      <c r="J1031" s="242"/>
      <c r="K1031" s="242"/>
      <c r="L1031" s="247"/>
      <c r="M1031" s="248"/>
      <c r="N1031" s="249"/>
      <c r="O1031" s="249"/>
      <c r="P1031" s="249"/>
      <c r="Q1031" s="249"/>
      <c r="R1031" s="249"/>
      <c r="S1031" s="249"/>
      <c r="T1031" s="250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51" t="s">
        <v>190</v>
      </c>
      <c r="AU1031" s="251" t="s">
        <v>84</v>
      </c>
      <c r="AV1031" s="13" t="s">
        <v>82</v>
      </c>
      <c r="AW1031" s="13" t="s">
        <v>31</v>
      </c>
      <c r="AX1031" s="13" t="s">
        <v>75</v>
      </c>
      <c r="AY1031" s="251" t="s">
        <v>181</v>
      </c>
    </row>
    <row r="1032" s="13" customFormat="1">
      <c r="A1032" s="13"/>
      <c r="B1032" s="241"/>
      <c r="C1032" s="242"/>
      <c r="D1032" s="243" t="s">
        <v>190</v>
      </c>
      <c r="E1032" s="244" t="s">
        <v>1</v>
      </c>
      <c r="F1032" s="245" t="s">
        <v>1387</v>
      </c>
      <c r="G1032" s="242"/>
      <c r="H1032" s="244" t="s">
        <v>1</v>
      </c>
      <c r="I1032" s="246"/>
      <c r="J1032" s="242"/>
      <c r="K1032" s="242"/>
      <c r="L1032" s="247"/>
      <c r="M1032" s="248"/>
      <c r="N1032" s="249"/>
      <c r="O1032" s="249"/>
      <c r="P1032" s="249"/>
      <c r="Q1032" s="249"/>
      <c r="R1032" s="249"/>
      <c r="S1032" s="249"/>
      <c r="T1032" s="250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51" t="s">
        <v>190</v>
      </c>
      <c r="AU1032" s="251" t="s">
        <v>84</v>
      </c>
      <c r="AV1032" s="13" t="s">
        <v>82</v>
      </c>
      <c r="AW1032" s="13" t="s">
        <v>31</v>
      </c>
      <c r="AX1032" s="13" t="s">
        <v>75</v>
      </c>
      <c r="AY1032" s="251" t="s">
        <v>181</v>
      </c>
    </row>
    <row r="1033" s="14" customFormat="1">
      <c r="A1033" s="14"/>
      <c r="B1033" s="252"/>
      <c r="C1033" s="253"/>
      <c r="D1033" s="243" t="s">
        <v>190</v>
      </c>
      <c r="E1033" s="254" t="s">
        <v>1</v>
      </c>
      <c r="F1033" s="255" t="s">
        <v>1019</v>
      </c>
      <c r="G1033" s="253"/>
      <c r="H1033" s="256">
        <v>21.5</v>
      </c>
      <c r="I1033" s="257"/>
      <c r="J1033" s="253"/>
      <c r="K1033" s="253"/>
      <c r="L1033" s="258"/>
      <c r="M1033" s="259"/>
      <c r="N1033" s="260"/>
      <c r="O1033" s="260"/>
      <c r="P1033" s="260"/>
      <c r="Q1033" s="260"/>
      <c r="R1033" s="260"/>
      <c r="S1033" s="260"/>
      <c r="T1033" s="261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62" t="s">
        <v>190</v>
      </c>
      <c r="AU1033" s="262" t="s">
        <v>84</v>
      </c>
      <c r="AV1033" s="14" t="s">
        <v>84</v>
      </c>
      <c r="AW1033" s="14" t="s">
        <v>31</v>
      </c>
      <c r="AX1033" s="14" t="s">
        <v>82</v>
      </c>
      <c r="AY1033" s="262" t="s">
        <v>181</v>
      </c>
    </row>
    <row r="1034" s="2" customFormat="1" ht="24.15" customHeight="1">
      <c r="A1034" s="39"/>
      <c r="B1034" s="40"/>
      <c r="C1034" s="228" t="s">
        <v>1388</v>
      </c>
      <c r="D1034" s="228" t="s">
        <v>184</v>
      </c>
      <c r="E1034" s="229" t="s">
        <v>1389</v>
      </c>
      <c r="F1034" s="230" t="s">
        <v>1390</v>
      </c>
      <c r="G1034" s="231" t="s">
        <v>320</v>
      </c>
      <c r="H1034" s="232">
        <v>20</v>
      </c>
      <c r="I1034" s="233"/>
      <c r="J1034" s="232">
        <f>ROUND(I1034*H1034,2)</f>
        <v>0</v>
      </c>
      <c r="K1034" s="234"/>
      <c r="L1034" s="45"/>
      <c r="M1034" s="235" t="s">
        <v>1</v>
      </c>
      <c r="N1034" s="236" t="s">
        <v>40</v>
      </c>
      <c r="O1034" s="92"/>
      <c r="P1034" s="237">
        <f>O1034*H1034</f>
        <v>0</v>
      </c>
      <c r="Q1034" s="237">
        <v>0.00072999999999999996</v>
      </c>
      <c r="R1034" s="237">
        <f>Q1034*H1034</f>
        <v>0.014599999999999998</v>
      </c>
      <c r="S1034" s="237">
        <v>0</v>
      </c>
      <c r="T1034" s="238">
        <f>S1034*H1034</f>
        <v>0</v>
      </c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R1034" s="239" t="s">
        <v>283</v>
      </c>
      <c r="AT1034" s="239" t="s">
        <v>184</v>
      </c>
      <c r="AU1034" s="239" t="s">
        <v>84</v>
      </c>
      <c r="AY1034" s="18" t="s">
        <v>181</v>
      </c>
      <c r="BE1034" s="240">
        <f>IF(N1034="základní",J1034,0)</f>
        <v>0</v>
      </c>
      <c r="BF1034" s="240">
        <f>IF(N1034="snížená",J1034,0)</f>
        <v>0</v>
      </c>
      <c r="BG1034" s="240">
        <f>IF(N1034="zákl. přenesená",J1034,0)</f>
        <v>0</v>
      </c>
      <c r="BH1034" s="240">
        <f>IF(N1034="sníž. přenesená",J1034,0)</f>
        <v>0</v>
      </c>
      <c r="BI1034" s="240">
        <f>IF(N1034="nulová",J1034,0)</f>
        <v>0</v>
      </c>
      <c r="BJ1034" s="18" t="s">
        <v>82</v>
      </c>
      <c r="BK1034" s="240">
        <f>ROUND(I1034*H1034,2)</f>
        <v>0</v>
      </c>
      <c r="BL1034" s="18" t="s">
        <v>283</v>
      </c>
      <c r="BM1034" s="239" t="s">
        <v>1391</v>
      </c>
    </row>
    <row r="1035" s="13" customFormat="1">
      <c r="A1035" s="13"/>
      <c r="B1035" s="241"/>
      <c r="C1035" s="242"/>
      <c r="D1035" s="243" t="s">
        <v>190</v>
      </c>
      <c r="E1035" s="244" t="s">
        <v>1</v>
      </c>
      <c r="F1035" s="245" t="s">
        <v>1017</v>
      </c>
      <c r="G1035" s="242"/>
      <c r="H1035" s="244" t="s">
        <v>1</v>
      </c>
      <c r="I1035" s="246"/>
      <c r="J1035" s="242"/>
      <c r="K1035" s="242"/>
      <c r="L1035" s="247"/>
      <c r="M1035" s="248"/>
      <c r="N1035" s="249"/>
      <c r="O1035" s="249"/>
      <c r="P1035" s="249"/>
      <c r="Q1035" s="249"/>
      <c r="R1035" s="249"/>
      <c r="S1035" s="249"/>
      <c r="T1035" s="250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51" t="s">
        <v>190</v>
      </c>
      <c r="AU1035" s="251" t="s">
        <v>84</v>
      </c>
      <c r="AV1035" s="13" t="s">
        <v>82</v>
      </c>
      <c r="AW1035" s="13" t="s">
        <v>31</v>
      </c>
      <c r="AX1035" s="13" t="s">
        <v>75</v>
      </c>
      <c r="AY1035" s="251" t="s">
        <v>181</v>
      </c>
    </row>
    <row r="1036" s="13" customFormat="1">
      <c r="A1036" s="13"/>
      <c r="B1036" s="241"/>
      <c r="C1036" s="242"/>
      <c r="D1036" s="243" t="s">
        <v>190</v>
      </c>
      <c r="E1036" s="244" t="s">
        <v>1</v>
      </c>
      <c r="F1036" s="245" t="s">
        <v>1392</v>
      </c>
      <c r="G1036" s="242"/>
      <c r="H1036" s="244" t="s">
        <v>1</v>
      </c>
      <c r="I1036" s="246"/>
      <c r="J1036" s="242"/>
      <c r="K1036" s="242"/>
      <c r="L1036" s="247"/>
      <c r="M1036" s="248"/>
      <c r="N1036" s="249"/>
      <c r="O1036" s="249"/>
      <c r="P1036" s="249"/>
      <c r="Q1036" s="249"/>
      <c r="R1036" s="249"/>
      <c r="S1036" s="249"/>
      <c r="T1036" s="250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51" t="s">
        <v>190</v>
      </c>
      <c r="AU1036" s="251" t="s">
        <v>84</v>
      </c>
      <c r="AV1036" s="13" t="s">
        <v>82</v>
      </c>
      <c r="AW1036" s="13" t="s">
        <v>31</v>
      </c>
      <c r="AX1036" s="13" t="s">
        <v>75</v>
      </c>
      <c r="AY1036" s="251" t="s">
        <v>181</v>
      </c>
    </row>
    <row r="1037" s="13" customFormat="1">
      <c r="A1037" s="13"/>
      <c r="B1037" s="241"/>
      <c r="C1037" s="242"/>
      <c r="D1037" s="243" t="s">
        <v>190</v>
      </c>
      <c r="E1037" s="244" t="s">
        <v>1</v>
      </c>
      <c r="F1037" s="245" t="s">
        <v>1393</v>
      </c>
      <c r="G1037" s="242"/>
      <c r="H1037" s="244" t="s">
        <v>1</v>
      </c>
      <c r="I1037" s="246"/>
      <c r="J1037" s="242"/>
      <c r="K1037" s="242"/>
      <c r="L1037" s="247"/>
      <c r="M1037" s="248"/>
      <c r="N1037" s="249"/>
      <c r="O1037" s="249"/>
      <c r="P1037" s="249"/>
      <c r="Q1037" s="249"/>
      <c r="R1037" s="249"/>
      <c r="S1037" s="249"/>
      <c r="T1037" s="250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51" t="s">
        <v>190</v>
      </c>
      <c r="AU1037" s="251" t="s">
        <v>84</v>
      </c>
      <c r="AV1037" s="13" t="s">
        <v>82</v>
      </c>
      <c r="AW1037" s="13" t="s">
        <v>31</v>
      </c>
      <c r="AX1037" s="13" t="s">
        <v>75</v>
      </c>
      <c r="AY1037" s="251" t="s">
        <v>181</v>
      </c>
    </row>
    <row r="1038" s="14" customFormat="1">
      <c r="A1038" s="14"/>
      <c r="B1038" s="252"/>
      <c r="C1038" s="253"/>
      <c r="D1038" s="243" t="s">
        <v>190</v>
      </c>
      <c r="E1038" s="254" t="s">
        <v>1</v>
      </c>
      <c r="F1038" s="255" t="s">
        <v>304</v>
      </c>
      <c r="G1038" s="253"/>
      <c r="H1038" s="256">
        <v>20</v>
      </c>
      <c r="I1038" s="257"/>
      <c r="J1038" s="253"/>
      <c r="K1038" s="253"/>
      <c r="L1038" s="258"/>
      <c r="M1038" s="259"/>
      <c r="N1038" s="260"/>
      <c r="O1038" s="260"/>
      <c r="P1038" s="260"/>
      <c r="Q1038" s="260"/>
      <c r="R1038" s="260"/>
      <c r="S1038" s="260"/>
      <c r="T1038" s="261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62" t="s">
        <v>190</v>
      </c>
      <c r="AU1038" s="262" t="s">
        <v>84</v>
      </c>
      <c r="AV1038" s="14" t="s">
        <v>84</v>
      </c>
      <c r="AW1038" s="14" t="s">
        <v>31</v>
      </c>
      <c r="AX1038" s="14" t="s">
        <v>82</v>
      </c>
      <c r="AY1038" s="262" t="s">
        <v>181</v>
      </c>
    </row>
    <row r="1039" s="2" customFormat="1" ht="24.15" customHeight="1">
      <c r="A1039" s="39"/>
      <c r="B1039" s="40"/>
      <c r="C1039" s="228" t="s">
        <v>1394</v>
      </c>
      <c r="D1039" s="228" t="s">
        <v>184</v>
      </c>
      <c r="E1039" s="229" t="s">
        <v>1395</v>
      </c>
      <c r="F1039" s="230" t="s">
        <v>1396</v>
      </c>
      <c r="G1039" s="231" t="s">
        <v>320</v>
      </c>
      <c r="H1039" s="232">
        <v>16</v>
      </c>
      <c r="I1039" s="233"/>
      <c r="J1039" s="232">
        <f>ROUND(I1039*H1039,2)</f>
        <v>0</v>
      </c>
      <c r="K1039" s="234"/>
      <c r="L1039" s="45"/>
      <c r="M1039" s="235" t="s">
        <v>1</v>
      </c>
      <c r="N1039" s="236" t="s">
        <v>40</v>
      </c>
      <c r="O1039" s="92"/>
      <c r="P1039" s="237">
        <f>O1039*H1039</f>
        <v>0</v>
      </c>
      <c r="Q1039" s="237">
        <v>0.00044999999999999999</v>
      </c>
      <c r="R1039" s="237">
        <f>Q1039*H1039</f>
        <v>0.0071999999999999998</v>
      </c>
      <c r="S1039" s="237">
        <v>0</v>
      </c>
      <c r="T1039" s="238">
        <f>S1039*H1039</f>
        <v>0</v>
      </c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R1039" s="239" t="s">
        <v>283</v>
      </c>
      <c r="AT1039" s="239" t="s">
        <v>184</v>
      </c>
      <c r="AU1039" s="239" t="s">
        <v>84</v>
      </c>
      <c r="AY1039" s="18" t="s">
        <v>181</v>
      </c>
      <c r="BE1039" s="240">
        <f>IF(N1039="základní",J1039,0)</f>
        <v>0</v>
      </c>
      <c r="BF1039" s="240">
        <f>IF(N1039="snížená",J1039,0)</f>
        <v>0</v>
      </c>
      <c r="BG1039" s="240">
        <f>IF(N1039="zákl. přenesená",J1039,0)</f>
        <v>0</v>
      </c>
      <c r="BH1039" s="240">
        <f>IF(N1039="sníž. přenesená",J1039,0)</f>
        <v>0</v>
      </c>
      <c r="BI1039" s="240">
        <f>IF(N1039="nulová",J1039,0)</f>
        <v>0</v>
      </c>
      <c r="BJ1039" s="18" t="s">
        <v>82</v>
      </c>
      <c r="BK1039" s="240">
        <f>ROUND(I1039*H1039,2)</f>
        <v>0</v>
      </c>
      <c r="BL1039" s="18" t="s">
        <v>283</v>
      </c>
      <c r="BM1039" s="239" t="s">
        <v>1397</v>
      </c>
    </row>
    <row r="1040" s="13" customFormat="1">
      <c r="A1040" s="13"/>
      <c r="B1040" s="241"/>
      <c r="C1040" s="242"/>
      <c r="D1040" s="243" t="s">
        <v>190</v>
      </c>
      <c r="E1040" s="244" t="s">
        <v>1</v>
      </c>
      <c r="F1040" s="245" t="s">
        <v>1398</v>
      </c>
      <c r="G1040" s="242"/>
      <c r="H1040" s="244" t="s">
        <v>1</v>
      </c>
      <c r="I1040" s="246"/>
      <c r="J1040" s="242"/>
      <c r="K1040" s="242"/>
      <c r="L1040" s="247"/>
      <c r="M1040" s="248"/>
      <c r="N1040" s="249"/>
      <c r="O1040" s="249"/>
      <c r="P1040" s="249"/>
      <c r="Q1040" s="249"/>
      <c r="R1040" s="249"/>
      <c r="S1040" s="249"/>
      <c r="T1040" s="250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51" t="s">
        <v>190</v>
      </c>
      <c r="AU1040" s="251" t="s">
        <v>84</v>
      </c>
      <c r="AV1040" s="13" t="s">
        <v>82</v>
      </c>
      <c r="AW1040" s="13" t="s">
        <v>31</v>
      </c>
      <c r="AX1040" s="13" t="s">
        <v>75</v>
      </c>
      <c r="AY1040" s="251" t="s">
        <v>181</v>
      </c>
    </row>
    <row r="1041" s="14" customFormat="1">
      <c r="A1041" s="14"/>
      <c r="B1041" s="252"/>
      <c r="C1041" s="253"/>
      <c r="D1041" s="243" t="s">
        <v>190</v>
      </c>
      <c r="E1041" s="254" t="s">
        <v>1</v>
      </c>
      <c r="F1041" s="255" t="s">
        <v>283</v>
      </c>
      <c r="G1041" s="253"/>
      <c r="H1041" s="256">
        <v>16</v>
      </c>
      <c r="I1041" s="257"/>
      <c r="J1041" s="253"/>
      <c r="K1041" s="253"/>
      <c r="L1041" s="258"/>
      <c r="M1041" s="259"/>
      <c r="N1041" s="260"/>
      <c r="O1041" s="260"/>
      <c r="P1041" s="260"/>
      <c r="Q1041" s="260"/>
      <c r="R1041" s="260"/>
      <c r="S1041" s="260"/>
      <c r="T1041" s="261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62" t="s">
        <v>190</v>
      </c>
      <c r="AU1041" s="262" t="s">
        <v>84</v>
      </c>
      <c r="AV1041" s="14" t="s">
        <v>84</v>
      </c>
      <c r="AW1041" s="14" t="s">
        <v>31</v>
      </c>
      <c r="AX1041" s="14" t="s">
        <v>82</v>
      </c>
      <c r="AY1041" s="262" t="s">
        <v>181</v>
      </c>
    </row>
    <row r="1042" s="2" customFormat="1" ht="24.15" customHeight="1">
      <c r="A1042" s="39"/>
      <c r="B1042" s="40"/>
      <c r="C1042" s="228" t="s">
        <v>1399</v>
      </c>
      <c r="D1042" s="228" t="s">
        <v>184</v>
      </c>
      <c r="E1042" s="229" t="s">
        <v>1400</v>
      </c>
      <c r="F1042" s="230" t="s">
        <v>1401</v>
      </c>
      <c r="G1042" s="231" t="s">
        <v>320</v>
      </c>
      <c r="H1042" s="232">
        <v>4.7000000000000002</v>
      </c>
      <c r="I1042" s="233"/>
      <c r="J1042" s="232">
        <f>ROUND(I1042*H1042,2)</f>
        <v>0</v>
      </c>
      <c r="K1042" s="234"/>
      <c r="L1042" s="45"/>
      <c r="M1042" s="235" t="s">
        <v>1</v>
      </c>
      <c r="N1042" s="236" t="s">
        <v>40</v>
      </c>
      <c r="O1042" s="92"/>
      <c r="P1042" s="237">
        <f>O1042*H1042</f>
        <v>0</v>
      </c>
      <c r="Q1042" s="237">
        <v>0.0014599999999999999</v>
      </c>
      <c r="R1042" s="237">
        <f>Q1042*H1042</f>
        <v>0.006862</v>
      </c>
      <c r="S1042" s="237">
        <v>0</v>
      </c>
      <c r="T1042" s="238">
        <f>S1042*H1042</f>
        <v>0</v>
      </c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R1042" s="239" t="s">
        <v>283</v>
      </c>
      <c r="AT1042" s="239" t="s">
        <v>184</v>
      </c>
      <c r="AU1042" s="239" t="s">
        <v>84</v>
      </c>
      <c r="AY1042" s="18" t="s">
        <v>181</v>
      </c>
      <c r="BE1042" s="240">
        <f>IF(N1042="základní",J1042,0)</f>
        <v>0</v>
      </c>
      <c r="BF1042" s="240">
        <f>IF(N1042="snížená",J1042,0)</f>
        <v>0</v>
      </c>
      <c r="BG1042" s="240">
        <f>IF(N1042="zákl. přenesená",J1042,0)</f>
        <v>0</v>
      </c>
      <c r="BH1042" s="240">
        <f>IF(N1042="sníž. přenesená",J1042,0)</f>
        <v>0</v>
      </c>
      <c r="BI1042" s="240">
        <f>IF(N1042="nulová",J1042,0)</f>
        <v>0</v>
      </c>
      <c r="BJ1042" s="18" t="s">
        <v>82</v>
      </c>
      <c r="BK1042" s="240">
        <f>ROUND(I1042*H1042,2)</f>
        <v>0</v>
      </c>
      <c r="BL1042" s="18" t="s">
        <v>283</v>
      </c>
      <c r="BM1042" s="239" t="s">
        <v>1402</v>
      </c>
    </row>
    <row r="1043" s="13" customFormat="1">
      <c r="A1043" s="13"/>
      <c r="B1043" s="241"/>
      <c r="C1043" s="242"/>
      <c r="D1043" s="243" t="s">
        <v>190</v>
      </c>
      <c r="E1043" s="244" t="s">
        <v>1</v>
      </c>
      <c r="F1043" s="245" t="s">
        <v>1017</v>
      </c>
      <c r="G1043" s="242"/>
      <c r="H1043" s="244" t="s">
        <v>1</v>
      </c>
      <c r="I1043" s="246"/>
      <c r="J1043" s="242"/>
      <c r="K1043" s="242"/>
      <c r="L1043" s="247"/>
      <c r="M1043" s="248"/>
      <c r="N1043" s="249"/>
      <c r="O1043" s="249"/>
      <c r="P1043" s="249"/>
      <c r="Q1043" s="249"/>
      <c r="R1043" s="249"/>
      <c r="S1043" s="249"/>
      <c r="T1043" s="250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51" t="s">
        <v>190</v>
      </c>
      <c r="AU1043" s="251" t="s">
        <v>84</v>
      </c>
      <c r="AV1043" s="13" t="s">
        <v>82</v>
      </c>
      <c r="AW1043" s="13" t="s">
        <v>31</v>
      </c>
      <c r="AX1043" s="13" t="s">
        <v>75</v>
      </c>
      <c r="AY1043" s="251" t="s">
        <v>181</v>
      </c>
    </row>
    <row r="1044" s="13" customFormat="1">
      <c r="A1044" s="13"/>
      <c r="B1044" s="241"/>
      <c r="C1044" s="242"/>
      <c r="D1044" s="243" t="s">
        <v>190</v>
      </c>
      <c r="E1044" s="244" t="s">
        <v>1</v>
      </c>
      <c r="F1044" s="245" t="s">
        <v>1403</v>
      </c>
      <c r="G1044" s="242"/>
      <c r="H1044" s="244" t="s">
        <v>1</v>
      </c>
      <c r="I1044" s="246"/>
      <c r="J1044" s="242"/>
      <c r="K1044" s="242"/>
      <c r="L1044" s="247"/>
      <c r="M1044" s="248"/>
      <c r="N1044" s="249"/>
      <c r="O1044" s="249"/>
      <c r="P1044" s="249"/>
      <c r="Q1044" s="249"/>
      <c r="R1044" s="249"/>
      <c r="S1044" s="249"/>
      <c r="T1044" s="250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51" t="s">
        <v>190</v>
      </c>
      <c r="AU1044" s="251" t="s">
        <v>84</v>
      </c>
      <c r="AV1044" s="13" t="s">
        <v>82</v>
      </c>
      <c r="AW1044" s="13" t="s">
        <v>31</v>
      </c>
      <c r="AX1044" s="13" t="s">
        <v>75</v>
      </c>
      <c r="AY1044" s="251" t="s">
        <v>181</v>
      </c>
    </row>
    <row r="1045" s="14" customFormat="1">
      <c r="A1045" s="14"/>
      <c r="B1045" s="252"/>
      <c r="C1045" s="253"/>
      <c r="D1045" s="243" t="s">
        <v>190</v>
      </c>
      <c r="E1045" s="254" t="s">
        <v>1</v>
      </c>
      <c r="F1045" s="255" t="s">
        <v>1404</v>
      </c>
      <c r="G1045" s="253"/>
      <c r="H1045" s="256">
        <v>4.0999999999999996</v>
      </c>
      <c r="I1045" s="257"/>
      <c r="J1045" s="253"/>
      <c r="K1045" s="253"/>
      <c r="L1045" s="258"/>
      <c r="M1045" s="259"/>
      <c r="N1045" s="260"/>
      <c r="O1045" s="260"/>
      <c r="P1045" s="260"/>
      <c r="Q1045" s="260"/>
      <c r="R1045" s="260"/>
      <c r="S1045" s="260"/>
      <c r="T1045" s="261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62" t="s">
        <v>190</v>
      </c>
      <c r="AU1045" s="262" t="s">
        <v>84</v>
      </c>
      <c r="AV1045" s="14" t="s">
        <v>84</v>
      </c>
      <c r="AW1045" s="14" t="s">
        <v>31</v>
      </c>
      <c r="AX1045" s="14" t="s">
        <v>75</v>
      </c>
      <c r="AY1045" s="262" t="s">
        <v>181</v>
      </c>
    </row>
    <row r="1046" s="13" customFormat="1">
      <c r="A1046" s="13"/>
      <c r="B1046" s="241"/>
      <c r="C1046" s="242"/>
      <c r="D1046" s="243" t="s">
        <v>190</v>
      </c>
      <c r="E1046" s="244" t="s">
        <v>1</v>
      </c>
      <c r="F1046" s="245" t="s">
        <v>1405</v>
      </c>
      <c r="G1046" s="242"/>
      <c r="H1046" s="244" t="s">
        <v>1</v>
      </c>
      <c r="I1046" s="246"/>
      <c r="J1046" s="242"/>
      <c r="K1046" s="242"/>
      <c r="L1046" s="247"/>
      <c r="M1046" s="248"/>
      <c r="N1046" s="249"/>
      <c r="O1046" s="249"/>
      <c r="P1046" s="249"/>
      <c r="Q1046" s="249"/>
      <c r="R1046" s="249"/>
      <c r="S1046" s="249"/>
      <c r="T1046" s="250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51" t="s">
        <v>190</v>
      </c>
      <c r="AU1046" s="251" t="s">
        <v>84</v>
      </c>
      <c r="AV1046" s="13" t="s">
        <v>82</v>
      </c>
      <c r="AW1046" s="13" t="s">
        <v>31</v>
      </c>
      <c r="AX1046" s="13" t="s">
        <v>75</v>
      </c>
      <c r="AY1046" s="251" t="s">
        <v>181</v>
      </c>
    </row>
    <row r="1047" s="14" customFormat="1">
      <c r="A1047" s="14"/>
      <c r="B1047" s="252"/>
      <c r="C1047" s="253"/>
      <c r="D1047" s="243" t="s">
        <v>190</v>
      </c>
      <c r="E1047" s="254" t="s">
        <v>1</v>
      </c>
      <c r="F1047" s="255" t="s">
        <v>1406</v>
      </c>
      <c r="G1047" s="253"/>
      <c r="H1047" s="256">
        <v>0.59999999999999998</v>
      </c>
      <c r="I1047" s="257"/>
      <c r="J1047" s="253"/>
      <c r="K1047" s="253"/>
      <c r="L1047" s="258"/>
      <c r="M1047" s="259"/>
      <c r="N1047" s="260"/>
      <c r="O1047" s="260"/>
      <c r="P1047" s="260"/>
      <c r="Q1047" s="260"/>
      <c r="R1047" s="260"/>
      <c r="S1047" s="260"/>
      <c r="T1047" s="261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62" t="s">
        <v>190</v>
      </c>
      <c r="AU1047" s="262" t="s">
        <v>84</v>
      </c>
      <c r="AV1047" s="14" t="s">
        <v>84</v>
      </c>
      <c r="AW1047" s="14" t="s">
        <v>31</v>
      </c>
      <c r="AX1047" s="14" t="s">
        <v>75</v>
      </c>
      <c r="AY1047" s="262" t="s">
        <v>181</v>
      </c>
    </row>
    <row r="1048" s="15" customFormat="1">
      <c r="A1048" s="15"/>
      <c r="B1048" s="267"/>
      <c r="C1048" s="268"/>
      <c r="D1048" s="243" t="s">
        <v>190</v>
      </c>
      <c r="E1048" s="269" t="s">
        <v>1</v>
      </c>
      <c r="F1048" s="270" t="s">
        <v>208</v>
      </c>
      <c r="G1048" s="268"/>
      <c r="H1048" s="271">
        <v>4.7000000000000002</v>
      </c>
      <c r="I1048" s="272"/>
      <c r="J1048" s="268"/>
      <c r="K1048" s="268"/>
      <c r="L1048" s="273"/>
      <c r="M1048" s="274"/>
      <c r="N1048" s="275"/>
      <c r="O1048" s="275"/>
      <c r="P1048" s="275"/>
      <c r="Q1048" s="275"/>
      <c r="R1048" s="275"/>
      <c r="S1048" s="275"/>
      <c r="T1048" s="276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T1048" s="277" t="s">
        <v>190</v>
      </c>
      <c r="AU1048" s="277" t="s">
        <v>84</v>
      </c>
      <c r="AV1048" s="15" t="s">
        <v>188</v>
      </c>
      <c r="AW1048" s="15" t="s">
        <v>31</v>
      </c>
      <c r="AX1048" s="15" t="s">
        <v>82</v>
      </c>
      <c r="AY1048" s="277" t="s">
        <v>181</v>
      </c>
    </row>
    <row r="1049" s="2" customFormat="1" ht="24.15" customHeight="1">
      <c r="A1049" s="39"/>
      <c r="B1049" s="40"/>
      <c r="C1049" s="228" t="s">
        <v>1407</v>
      </c>
      <c r="D1049" s="228" t="s">
        <v>184</v>
      </c>
      <c r="E1049" s="229" t="s">
        <v>1408</v>
      </c>
      <c r="F1049" s="230" t="s">
        <v>1409</v>
      </c>
      <c r="G1049" s="231" t="s">
        <v>320</v>
      </c>
      <c r="H1049" s="232">
        <v>11.6</v>
      </c>
      <c r="I1049" s="233"/>
      <c r="J1049" s="232">
        <f>ROUND(I1049*H1049,2)</f>
        <v>0</v>
      </c>
      <c r="K1049" s="234"/>
      <c r="L1049" s="45"/>
      <c r="M1049" s="235" t="s">
        <v>1</v>
      </c>
      <c r="N1049" s="236" t="s">
        <v>40</v>
      </c>
      <c r="O1049" s="92"/>
      <c r="P1049" s="237">
        <f>O1049*H1049</f>
        <v>0</v>
      </c>
      <c r="Q1049" s="237">
        <v>0.00092000000000000003</v>
      </c>
      <c r="R1049" s="237">
        <f>Q1049*H1049</f>
        <v>0.010671999999999999</v>
      </c>
      <c r="S1049" s="237">
        <v>0</v>
      </c>
      <c r="T1049" s="238">
        <f>S1049*H1049</f>
        <v>0</v>
      </c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R1049" s="239" t="s">
        <v>283</v>
      </c>
      <c r="AT1049" s="239" t="s">
        <v>184</v>
      </c>
      <c r="AU1049" s="239" t="s">
        <v>84</v>
      </c>
      <c r="AY1049" s="18" t="s">
        <v>181</v>
      </c>
      <c r="BE1049" s="240">
        <f>IF(N1049="základní",J1049,0)</f>
        <v>0</v>
      </c>
      <c r="BF1049" s="240">
        <f>IF(N1049="snížená",J1049,0)</f>
        <v>0</v>
      </c>
      <c r="BG1049" s="240">
        <f>IF(N1049="zákl. přenesená",J1049,0)</f>
        <v>0</v>
      </c>
      <c r="BH1049" s="240">
        <f>IF(N1049="sníž. přenesená",J1049,0)</f>
        <v>0</v>
      </c>
      <c r="BI1049" s="240">
        <f>IF(N1049="nulová",J1049,0)</f>
        <v>0</v>
      </c>
      <c r="BJ1049" s="18" t="s">
        <v>82</v>
      </c>
      <c r="BK1049" s="240">
        <f>ROUND(I1049*H1049,2)</f>
        <v>0</v>
      </c>
      <c r="BL1049" s="18" t="s">
        <v>283</v>
      </c>
      <c r="BM1049" s="239" t="s">
        <v>1410</v>
      </c>
    </row>
    <row r="1050" s="13" customFormat="1">
      <c r="A1050" s="13"/>
      <c r="B1050" s="241"/>
      <c r="C1050" s="242"/>
      <c r="D1050" s="243" t="s">
        <v>190</v>
      </c>
      <c r="E1050" s="244" t="s">
        <v>1</v>
      </c>
      <c r="F1050" s="245" t="s">
        <v>547</v>
      </c>
      <c r="G1050" s="242"/>
      <c r="H1050" s="244" t="s">
        <v>1</v>
      </c>
      <c r="I1050" s="246"/>
      <c r="J1050" s="242"/>
      <c r="K1050" s="242"/>
      <c r="L1050" s="247"/>
      <c r="M1050" s="248"/>
      <c r="N1050" s="249"/>
      <c r="O1050" s="249"/>
      <c r="P1050" s="249"/>
      <c r="Q1050" s="249"/>
      <c r="R1050" s="249"/>
      <c r="S1050" s="249"/>
      <c r="T1050" s="250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51" t="s">
        <v>190</v>
      </c>
      <c r="AU1050" s="251" t="s">
        <v>84</v>
      </c>
      <c r="AV1050" s="13" t="s">
        <v>82</v>
      </c>
      <c r="AW1050" s="13" t="s">
        <v>31</v>
      </c>
      <c r="AX1050" s="13" t="s">
        <v>75</v>
      </c>
      <c r="AY1050" s="251" t="s">
        <v>181</v>
      </c>
    </row>
    <row r="1051" s="13" customFormat="1">
      <c r="A1051" s="13"/>
      <c r="B1051" s="241"/>
      <c r="C1051" s="242"/>
      <c r="D1051" s="243" t="s">
        <v>190</v>
      </c>
      <c r="E1051" s="244" t="s">
        <v>1</v>
      </c>
      <c r="F1051" s="245" t="s">
        <v>1411</v>
      </c>
      <c r="G1051" s="242"/>
      <c r="H1051" s="244" t="s">
        <v>1</v>
      </c>
      <c r="I1051" s="246"/>
      <c r="J1051" s="242"/>
      <c r="K1051" s="242"/>
      <c r="L1051" s="247"/>
      <c r="M1051" s="248"/>
      <c r="N1051" s="249"/>
      <c r="O1051" s="249"/>
      <c r="P1051" s="249"/>
      <c r="Q1051" s="249"/>
      <c r="R1051" s="249"/>
      <c r="S1051" s="249"/>
      <c r="T1051" s="250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1" t="s">
        <v>190</v>
      </c>
      <c r="AU1051" s="251" t="s">
        <v>84</v>
      </c>
      <c r="AV1051" s="13" t="s">
        <v>82</v>
      </c>
      <c r="AW1051" s="13" t="s">
        <v>31</v>
      </c>
      <c r="AX1051" s="13" t="s">
        <v>75</v>
      </c>
      <c r="AY1051" s="251" t="s">
        <v>181</v>
      </c>
    </row>
    <row r="1052" s="14" customFormat="1">
      <c r="A1052" s="14"/>
      <c r="B1052" s="252"/>
      <c r="C1052" s="253"/>
      <c r="D1052" s="243" t="s">
        <v>190</v>
      </c>
      <c r="E1052" s="254" t="s">
        <v>1</v>
      </c>
      <c r="F1052" s="255" t="s">
        <v>1412</v>
      </c>
      <c r="G1052" s="253"/>
      <c r="H1052" s="256">
        <v>11.6</v>
      </c>
      <c r="I1052" s="257"/>
      <c r="J1052" s="253"/>
      <c r="K1052" s="253"/>
      <c r="L1052" s="258"/>
      <c r="M1052" s="259"/>
      <c r="N1052" s="260"/>
      <c r="O1052" s="260"/>
      <c r="P1052" s="260"/>
      <c r="Q1052" s="260"/>
      <c r="R1052" s="260"/>
      <c r="S1052" s="260"/>
      <c r="T1052" s="261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62" t="s">
        <v>190</v>
      </c>
      <c r="AU1052" s="262" t="s">
        <v>84</v>
      </c>
      <c r="AV1052" s="14" t="s">
        <v>84</v>
      </c>
      <c r="AW1052" s="14" t="s">
        <v>31</v>
      </c>
      <c r="AX1052" s="14" t="s">
        <v>82</v>
      </c>
      <c r="AY1052" s="262" t="s">
        <v>181</v>
      </c>
    </row>
    <row r="1053" s="2" customFormat="1" ht="24.15" customHeight="1">
      <c r="A1053" s="39"/>
      <c r="B1053" s="40"/>
      <c r="C1053" s="228" t="s">
        <v>1413</v>
      </c>
      <c r="D1053" s="228" t="s">
        <v>184</v>
      </c>
      <c r="E1053" s="229" t="s">
        <v>1414</v>
      </c>
      <c r="F1053" s="230" t="s">
        <v>1415</v>
      </c>
      <c r="G1053" s="231" t="s">
        <v>320</v>
      </c>
      <c r="H1053" s="232">
        <v>2.5</v>
      </c>
      <c r="I1053" s="233"/>
      <c r="J1053" s="232">
        <f>ROUND(I1053*H1053,2)</f>
        <v>0</v>
      </c>
      <c r="K1053" s="234"/>
      <c r="L1053" s="45"/>
      <c r="M1053" s="235" t="s">
        <v>1</v>
      </c>
      <c r="N1053" s="236" t="s">
        <v>40</v>
      </c>
      <c r="O1053" s="92"/>
      <c r="P1053" s="237">
        <f>O1053*H1053</f>
        <v>0</v>
      </c>
      <c r="Q1053" s="237">
        <v>0.00085999999999999998</v>
      </c>
      <c r="R1053" s="237">
        <f>Q1053*H1053</f>
        <v>0.00215</v>
      </c>
      <c r="S1053" s="237">
        <v>0</v>
      </c>
      <c r="T1053" s="238">
        <f>S1053*H1053</f>
        <v>0</v>
      </c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9"/>
      <c r="AR1053" s="239" t="s">
        <v>283</v>
      </c>
      <c r="AT1053" s="239" t="s">
        <v>184</v>
      </c>
      <c r="AU1053" s="239" t="s">
        <v>84</v>
      </c>
      <c r="AY1053" s="18" t="s">
        <v>181</v>
      </c>
      <c r="BE1053" s="240">
        <f>IF(N1053="základní",J1053,0)</f>
        <v>0</v>
      </c>
      <c r="BF1053" s="240">
        <f>IF(N1053="snížená",J1053,0)</f>
        <v>0</v>
      </c>
      <c r="BG1053" s="240">
        <f>IF(N1053="zákl. přenesená",J1053,0)</f>
        <v>0</v>
      </c>
      <c r="BH1053" s="240">
        <f>IF(N1053="sníž. přenesená",J1053,0)</f>
        <v>0</v>
      </c>
      <c r="BI1053" s="240">
        <f>IF(N1053="nulová",J1053,0)</f>
        <v>0</v>
      </c>
      <c r="BJ1053" s="18" t="s">
        <v>82</v>
      </c>
      <c r="BK1053" s="240">
        <f>ROUND(I1053*H1053,2)</f>
        <v>0</v>
      </c>
      <c r="BL1053" s="18" t="s">
        <v>283</v>
      </c>
      <c r="BM1053" s="239" t="s">
        <v>1416</v>
      </c>
    </row>
    <row r="1054" s="13" customFormat="1">
      <c r="A1054" s="13"/>
      <c r="B1054" s="241"/>
      <c r="C1054" s="242"/>
      <c r="D1054" s="243" t="s">
        <v>190</v>
      </c>
      <c r="E1054" s="244" t="s">
        <v>1</v>
      </c>
      <c r="F1054" s="245" t="s">
        <v>1017</v>
      </c>
      <c r="G1054" s="242"/>
      <c r="H1054" s="244" t="s">
        <v>1</v>
      </c>
      <c r="I1054" s="246"/>
      <c r="J1054" s="242"/>
      <c r="K1054" s="242"/>
      <c r="L1054" s="247"/>
      <c r="M1054" s="248"/>
      <c r="N1054" s="249"/>
      <c r="O1054" s="249"/>
      <c r="P1054" s="249"/>
      <c r="Q1054" s="249"/>
      <c r="R1054" s="249"/>
      <c r="S1054" s="249"/>
      <c r="T1054" s="250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51" t="s">
        <v>190</v>
      </c>
      <c r="AU1054" s="251" t="s">
        <v>84</v>
      </c>
      <c r="AV1054" s="13" t="s">
        <v>82</v>
      </c>
      <c r="AW1054" s="13" t="s">
        <v>31</v>
      </c>
      <c r="AX1054" s="13" t="s">
        <v>75</v>
      </c>
      <c r="AY1054" s="251" t="s">
        <v>181</v>
      </c>
    </row>
    <row r="1055" s="13" customFormat="1">
      <c r="A1055" s="13"/>
      <c r="B1055" s="241"/>
      <c r="C1055" s="242"/>
      <c r="D1055" s="243" t="s">
        <v>190</v>
      </c>
      <c r="E1055" s="244" t="s">
        <v>1</v>
      </c>
      <c r="F1055" s="245" t="s">
        <v>1417</v>
      </c>
      <c r="G1055" s="242"/>
      <c r="H1055" s="244" t="s">
        <v>1</v>
      </c>
      <c r="I1055" s="246"/>
      <c r="J1055" s="242"/>
      <c r="K1055" s="242"/>
      <c r="L1055" s="247"/>
      <c r="M1055" s="248"/>
      <c r="N1055" s="249"/>
      <c r="O1055" s="249"/>
      <c r="P1055" s="249"/>
      <c r="Q1055" s="249"/>
      <c r="R1055" s="249"/>
      <c r="S1055" s="249"/>
      <c r="T1055" s="250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51" t="s">
        <v>190</v>
      </c>
      <c r="AU1055" s="251" t="s">
        <v>84</v>
      </c>
      <c r="AV1055" s="13" t="s">
        <v>82</v>
      </c>
      <c r="AW1055" s="13" t="s">
        <v>31</v>
      </c>
      <c r="AX1055" s="13" t="s">
        <v>75</v>
      </c>
      <c r="AY1055" s="251" t="s">
        <v>181</v>
      </c>
    </row>
    <row r="1056" s="14" customFormat="1">
      <c r="A1056" s="14"/>
      <c r="B1056" s="252"/>
      <c r="C1056" s="253"/>
      <c r="D1056" s="243" t="s">
        <v>190</v>
      </c>
      <c r="E1056" s="254" t="s">
        <v>1</v>
      </c>
      <c r="F1056" s="255" t="s">
        <v>1418</v>
      </c>
      <c r="G1056" s="253"/>
      <c r="H1056" s="256">
        <v>2.5</v>
      </c>
      <c r="I1056" s="257"/>
      <c r="J1056" s="253"/>
      <c r="K1056" s="253"/>
      <c r="L1056" s="258"/>
      <c r="M1056" s="259"/>
      <c r="N1056" s="260"/>
      <c r="O1056" s="260"/>
      <c r="P1056" s="260"/>
      <c r="Q1056" s="260"/>
      <c r="R1056" s="260"/>
      <c r="S1056" s="260"/>
      <c r="T1056" s="261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62" t="s">
        <v>190</v>
      </c>
      <c r="AU1056" s="262" t="s">
        <v>84</v>
      </c>
      <c r="AV1056" s="14" t="s">
        <v>84</v>
      </c>
      <c r="AW1056" s="14" t="s">
        <v>31</v>
      </c>
      <c r="AX1056" s="14" t="s">
        <v>82</v>
      </c>
      <c r="AY1056" s="262" t="s">
        <v>181</v>
      </c>
    </row>
    <row r="1057" s="2" customFormat="1" ht="24.15" customHeight="1">
      <c r="A1057" s="39"/>
      <c r="B1057" s="40"/>
      <c r="C1057" s="228" t="s">
        <v>1419</v>
      </c>
      <c r="D1057" s="228" t="s">
        <v>184</v>
      </c>
      <c r="E1057" s="229" t="s">
        <v>1420</v>
      </c>
      <c r="F1057" s="230" t="s">
        <v>1421</v>
      </c>
      <c r="G1057" s="231" t="s">
        <v>242</v>
      </c>
      <c r="H1057" s="232">
        <v>0.11</v>
      </c>
      <c r="I1057" s="233"/>
      <c r="J1057" s="232">
        <f>ROUND(I1057*H1057,2)</f>
        <v>0</v>
      </c>
      <c r="K1057" s="234"/>
      <c r="L1057" s="45"/>
      <c r="M1057" s="235" t="s">
        <v>1</v>
      </c>
      <c r="N1057" s="236" t="s">
        <v>40</v>
      </c>
      <c r="O1057" s="92"/>
      <c r="P1057" s="237">
        <f>O1057*H1057</f>
        <v>0</v>
      </c>
      <c r="Q1057" s="237">
        <v>0</v>
      </c>
      <c r="R1057" s="237">
        <f>Q1057*H1057</f>
        <v>0</v>
      </c>
      <c r="S1057" s="237">
        <v>0</v>
      </c>
      <c r="T1057" s="238">
        <f>S1057*H1057</f>
        <v>0</v>
      </c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R1057" s="239" t="s">
        <v>283</v>
      </c>
      <c r="AT1057" s="239" t="s">
        <v>184</v>
      </c>
      <c r="AU1057" s="239" t="s">
        <v>84</v>
      </c>
      <c r="AY1057" s="18" t="s">
        <v>181</v>
      </c>
      <c r="BE1057" s="240">
        <f>IF(N1057="základní",J1057,0)</f>
        <v>0</v>
      </c>
      <c r="BF1057" s="240">
        <f>IF(N1057="snížená",J1057,0)</f>
        <v>0</v>
      </c>
      <c r="BG1057" s="240">
        <f>IF(N1057="zákl. přenesená",J1057,0)</f>
        <v>0</v>
      </c>
      <c r="BH1057" s="240">
        <f>IF(N1057="sníž. přenesená",J1057,0)</f>
        <v>0</v>
      </c>
      <c r="BI1057" s="240">
        <f>IF(N1057="nulová",J1057,0)</f>
        <v>0</v>
      </c>
      <c r="BJ1057" s="18" t="s">
        <v>82</v>
      </c>
      <c r="BK1057" s="240">
        <f>ROUND(I1057*H1057,2)</f>
        <v>0</v>
      </c>
      <c r="BL1057" s="18" t="s">
        <v>283</v>
      </c>
      <c r="BM1057" s="239" t="s">
        <v>1422</v>
      </c>
    </row>
    <row r="1058" s="12" customFormat="1" ht="22.8" customHeight="1">
      <c r="A1058" s="12"/>
      <c r="B1058" s="212"/>
      <c r="C1058" s="213"/>
      <c r="D1058" s="214" t="s">
        <v>74</v>
      </c>
      <c r="E1058" s="226" t="s">
        <v>1423</v>
      </c>
      <c r="F1058" s="226" t="s">
        <v>1424</v>
      </c>
      <c r="G1058" s="213"/>
      <c r="H1058" s="213"/>
      <c r="I1058" s="216"/>
      <c r="J1058" s="227">
        <f>BK1058</f>
        <v>0</v>
      </c>
      <c r="K1058" s="213"/>
      <c r="L1058" s="218"/>
      <c r="M1058" s="219"/>
      <c r="N1058" s="220"/>
      <c r="O1058" s="220"/>
      <c r="P1058" s="221">
        <f>SUM(P1059:P1065)</f>
        <v>0</v>
      </c>
      <c r="Q1058" s="220"/>
      <c r="R1058" s="221">
        <f>SUM(R1059:R1065)</f>
        <v>0</v>
      </c>
      <c r="S1058" s="220"/>
      <c r="T1058" s="222">
        <f>SUM(T1059:T1065)</f>
        <v>0.192</v>
      </c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  <c r="AR1058" s="223" t="s">
        <v>84</v>
      </c>
      <c r="AT1058" s="224" t="s">
        <v>74</v>
      </c>
      <c r="AU1058" s="224" t="s">
        <v>82</v>
      </c>
      <c r="AY1058" s="223" t="s">
        <v>181</v>
      </c>
      <c r="BK1058" s="225">
        <f>SUM(BK1059:BK1065)</f>
        <v>0</v>
      </c>
    </row>
    <row r="1059" s="2" customFormat="1" ht="24.15" customHeight="1">
      <c r="A1059" s="39"/>
      <c r="B1059" s="40"/>
      <c r="C1059" s="228" t="s">
        <v>1425</v>
      </c>
      <c r="D1059" s="228" t="s">
        <v>184</v>
      </c>
      <c r="E1059" s="229" t="s">
        <v>1426</v>
      </c>
      <c r="F1059" s="230" t="s">
        <v>1427</v>
      </c>
      <c r="G1059" s="231" t="s">
        <v>260</v>
      </c>
      <c r="H1059" s="232">
        <v>8</v>
      </c>
      <c r="I1059" s="233"/>
      <c r="J1059" s="232">
        <f>ROUND(I1059*H1059,2)</f>
        <v>0</v>
      </c>
      <c r="K1059" s="234"/>
      <c r="L1059" s="45"/>
      <c r="M1059" s="235" t="s">
        <v>1</v>
      </c>
      <c r="N1059" s="236" t="s">
        <v>40</v>
      </c>
      <c r="O1059" s="92"/>
      <c r="P1059" s="237">
        <f>O1059*H1059</f>
        <v>0</v>
      </c>
      <c r="Q1059" s="237">
        <v>0</v>
      </c>
      <c r="R1059" s="237">
        <f>Q1059*H1059</f>
        <v>0</v>
      </c>
      <c r="S1059" s="237">
        <v>0.024</v>
      </c>
      <c r="T1059" s="238">
        <f>S1059*H1059</f>
        <v>0.192</v>
      </c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9"/>
      <c r="AR1059" s="239" t="s">
        <v>283</v>
      </c>
      <c r="AT1059" s="239" t="s">
        <v>184</v>
      </c>
      <c r="AU1059" s="239" t="s">
        <v>84</v>
      </c>
      <c r="AY1059" s="18" t="s">
        <v>181</v>
      </c>
      <c r="BE1059" s="240">
        <f>IF(N1059="základní",J1059,0)</f>
        <v>0</v>
      </c>
      <c r="BF1059" s="240">
        <f>IF(N1059="snížená",J1059,0)</f>
        <v>0</v>
      </c>
      <c r="BG1059" s="240">
        <f>IF(N1059="zákl. přenesená",J1059,0)</f>
        <v>0</v>
      </c>
      <c r="BH1059" s="240">
        <f>IF(N1059="sníž. přenesená",J1059,0)</f>
        <v>0</v>
      </c>
      <c r="BI1059" s="240">
        <f>IF(N1059="nulová",J1059,0)</f>
        <v>0</v>
      </c>
      <c r="BJ1059" s="18" t="s">
        <v>82</v>
      </c>
      <c r="BK1059" s="240">
        <f>ROUND(I1059*H1059,2)</f>
        <v>0</v>
      </c>
      <c r="BL1059" s="18" t="s">
        <v>283</v>
      </c>
      <c r="BM1059" s="239" t="s">
        <v>1428</v>
      </c>
    </row>
    <row r="1060" s="13" customFormat="1">
      <c r="A1060" s="13"/>
      <c r="B1060" s="241"/>
      <c r="C1060" s="242"/>
      <c r="D1060" s="243" t="s">
        <v>190</v>
      </c>
      <c r="E1060" s="244" t="s">
        <v>1</v>
      </c>
      <c r="F1060" s="245" t="s">
        <v>201</v>
      </c>
      <c r="G1060" s="242"/>
      <c r="H1060" s="244" t="s">
        <v>1</v>
      </c>
      <c r="I1060" s="246"/>
      <c r="J1060" s="242"/>
      <c r="K1060" s="242"/>
      <c r="L1060" s="247"/>
      <c r="M1060" s="248"/>
      <c r="N1060" s="249"/>
      <c r="O1060" s="249"/>
      <c r="P1060" s="249"/>
      <c r="Q1060" s="249"/>
      <c r="R1060" s="249"/>
      <c r="S1060" s="249"/>
      <c r="T1060" s="250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1" t="s">
        <v>190</v>
      </c>
      <c r="AU1060" s="251" t="s">
        <v>84</v>
      </c>
      <c r="AV1060" s="13" t="s">
        <v>82</v>
      </c>
      <c r="AW1060" s="13" t="s">
        <v>31</v>
      </c>
      <c r="AX1060" s="13" t="s">
        <v>75</v>
      </c>
      <c r="AY1060" s="251" t="s">
        <v>181</v>
      </c>
    </row>
    <row r="1061" s="13" customFormat="1">
      <c r="A1061" s="13"/>
      <c r="B1061" s="241"/>
      <c r="C1061" s="242"/>
      <c r="D1061" s="243" t="s">
        <v>190</v>
      </c>
      <c r="E1061" s="244" t="s">
        <v>1</v>
      </c>
      <c r="F1061" s="245" t="s">
        <v>820</v>
      </c>
      <c r="G1061" s="242"/>
      <c r="H1061" s="244" t="s">
        <v>1</v>
      </c>
      <c r="I1061" s="246"/>
      <c r="J1061" s="242"/>
      <c r="K1061" s="242"/>
      <c r="L1061" s="247"/>
      <c r="M1061" s="248"/>
      <c r="N1061" s="249"/>
      <c r="O1061" s="249"/>
      <c r="P1061" s="249"/>
      <c r="Q1061" s="249"/>
      <c r="R1061" s="249"/>
      <c r="S1061" s="249"/>
      <c r="T1061" s="250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51" t="s">
        <v>190</v>
      </c>
      <c r="AU1061" s="251" t="s">
        <v>84</v>
      </c>
      <c r="AV1061" s="13" t="s">
        <v>82</v>
      </c>
      <c r="AW1061" s="13" t="s">
        <v>31</v>
      </c>
      <c r="AX1061" s="13" t="s">
        <v>75</v>
      </c>
      <c r="AY1061" s="251" t="s">
        <v>181</v>
      </c>
    </row>
    <row r="1062" s="13" customFormat="1">
      <c r="A1062" s="13"/>
      <c r="B1062" s="241"/>
      <c r="C1062" s="242"/>
      <c r="D1062" s="243" t="s">
        <v>190</v>
      </c>
      <c r="E1062" s="244" t="s">
        <v>1</v>
      </c>
      <c r="F1062" s="245" t="s">
        <v>1429</v>
      </c>
      <c r="G1062" s="242"/>
      <c r="H1062" s="244" t="s">
        <v>1</v>
      </c>
      <c r="I1062" s="246"/>
      <c r="J1062" s="242"/>
      <c r="K1062" s="242"/>
      <c r="L1062" s="247"/>
      <c r="M1062" s="248"/>
      <c r="N1062" s="249"/>
      <c r="O1062" s="249"/>
      <c r="P1062" s="249"/>
      <c r="Q1062" s="249"/>
      <c r="R1062" s="249"/>
      <c r="S1062" s="249"/>
      <c r="T1062" s="250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51" t="s">
        <v>190</v>
      </c>
      <c r="AU1062" s="251" t="s">
        <v>84</v>
      </c>
      <c r="AV1062" s="13" t="s">
        <v>82</v>
      </c>
      <c r="AW1062" s="13" t="s">
        <v>31</v>
      </c>
      <c r="AX1062" s="13" t="s">
        <v>75</v>
      </c>
      <c r="AY1062" s="251" t="s">
        <v>181</v>
      </c>
    </row>
    <row r="1063" s="13" customFormat="1">
      <c r="A1063" s="13"/>
      <c r="B1063" s="241"/>
      <c r="C1063" s="242"/>
      <c r="D1063" s="243" t="s">
        <v>190</v>
      </c>
      <c r="E1063" s="244" t="s">
        <v>1</v>
      </c>
      <c r="F1063" s="245" t="s">
        <v>1430</v>
      </c>
      <c r="G1063" s="242"/>
      <c r="H1063" s="244" t="s">
        <v>1</v>
      </c>
      <c r="I1063" s="246"/>
      <c r="J1063" s="242"/>
      <c r="K1063" s="242"/>
      <c r="L1063" s="247"/>
      <c r="M1063" s="248"/>
      <c r="N1063" s="249"/>
      <c r="O1063" s="249"/>
      <c r="P1063" s="249"/>
      <c r="Q1063" s="249"/>
      <c r="R1063" s="249"/>
      <c r="S1063" s="249"/>
      <c r="T1063" s="250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51" t="s">
        <v>190</v>
      </c>
      <c r="AU1063" s="251" t="s">
        <v>84</v>
      </c>
      <c r="AV1063" s="13" t="s">
        <v>82</v>
      </c>
      <c r="AW1063" s="13" t="s">
        <v>31</v>
      </c>
      <c r="AX1063" s="13" t="s">
        <v>75</v>
      </c>
      <c r="AY1063" s="251" t="s">
        <v>181</v>
      </c>
    </row>
    <row r="1064" s="14" customFormat="1">
      <c r="A1064" s="14"/>
      <c r="B1064" s="252"/>
      <c r="C1064" s="253"/>
      <c r="D1064" s="243" t="s">
        <v>190</v>
      </c>
      <c r="E1064" s="254" t="s">
        <v>1</v>
      </c>
      <c r="F1064" s="255" t="s">
        <v>480</v>
      </c>
      <c r="G1064" s="253"/>
      <c r="H1064" s="256">
        <v>8</v>
      </c>
      <c r="I1064" s="257"/>
      <c r="J1064" s="253"/>
      <c r="K1064" s="253"/>
      <c r="L1064" s="258"/>
      <c r="M1064" s="259"/>
      <c r="N1064" s="260"/>
      <c r="O1064" s="260"/>
      <c r="P1064" s="260"/>
      <c r="Q1064" s="260"/>
      <c r="R1064" s="260"/>
      <c r="S1064" s="260"/>
      <c r="T1064" s="261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62" t="s">
        <v>190</v>
      </c>
      <c r="AU1064" s="262" t="s">
        <v>84</v>
      </c>
      <c r="AV1064" s="14" t="s">
        <v>84</v>
      </c>
      <c r="AW1064" s="14" t="s">
        <v>31</v>
      </c>
      <c r="AX1064" s="14" t="s">
        <v>82</v>
      </c>
      <c r="AY1064" s="262" t="s">
        <v>181</v>
      </c>
    </row>
    <row r="1065" s="2" customFormat="1" ht="37.8" customHeight="1">
      <c r="A1065" s="39"/>
      <c r="B1065" s="40"/>
      <c r="C1065" s="228" t="s">
        <v>1431</v>
      </c>
      <c r="D1065" s="228" t="s">
        <v>184</v>
      </c>
      <c r="E1065" s="229" t="s">
        <v>1432</v>
      </c>
      <c r="F1065" s="230" t="s">
        <v>1433</v>
      </c>
      <c r="G1065" s="231" t="s">
        <v>260</v>
      </c>
      <c r="H1065" s="232">
        <v>5</v>
      </c>
      <c r="I1065" s="233"/>
      <c r="J1065" s="232">
        <f>ROUND(I1065*H1065,2)</f>
        <v>0</v>
      </c>
      <c r="K1065" s="234"/>
      <c r="L1065" s="45"/>
      <c r="M1065" s="235" t="s">
        <v>1</v>
      </c>
      <c r="N1065" s="236" t="s">
        <v>40</v>
      </c>
      <c r="O1065" s="92"/>
      <c r="P1065" s="237">
        <f>O1065*H1065</f>
        <v>0</v>
      </c>
      <c r="Q1065" s="237">
        <v>0</v>
      </c>
      <c r="R1065" s="237">
        <f>Q1065*H1065</f>
        <v>0</v>
      </c>
      <c r="S1065" s="237">
        <v>0</v>
      </c>
      <c r="T1065" s="238">
        <f>S1065*H1065</f>
        <v>0</v>
      </c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9"/>
      <c r="AR1065" s="239" t="s">
        <v>283</v>
      </c>
      <c r="AT1065" s="239" t="s">
        <v>184</v>
      </c>
      <c r="AU1065" s="239" t="s">
        <v>84</v>
      </c>
      <c r="AY1065" s="18" t="s">
        <v>181</v>
      </c>
      <c r="BE1065" s="240">
        <f>IF(N1065="základní",J1065,0)</f>
        <v>0</v>
      </c>
      <c r="BF1065" s="240">
        <f>IF(N1065="snížená",J1065,0)</f>
        <v>0</v>
      </c>
      <c r="BG1065" s="240">
        <f>IF(N1065="zákl. přenesená",J1065,0)</f>
        <v>0</v>
      </c>
      <c r="BH1065" s="240">
        <f>IF(N1065="sníž. přenesená",J1065,0)</f>
        <v>0</v>
      </c>
      <c r="BI1065" s="240">
        <f>IF(N1065="nulová",J1065,0)</f>
        <v>0</v>
      </c>
      <c r="BJ1065" s="18" t="s">
        <v>82</v>
      </c>
      <c r="BK1065" s="240">
        <f>ROUND(I1065*H1065,2)</f>
        <v>0</v>
      </c>
      <c r="BL1065" s="18" t="s">
        <v>283</v>
      </c>
      <c r="BM1065" s="239" t="s">
        <v>1434</v>
      </c>
    </row>
    <row r="1066" s="12" customFormat="1" ht="22.8" customHeight="1">
      <c r="A1066" s="12"/>
      <c r="B1066" s="212"/>
      <c r="C1066" s="213"/>
      <c r="D1066" s="214" t="s">
        <v>74</v>
      </c>
      <c r="E1066" s="226" t="s">
        <v>1435</v>
      </c>
      <c r="F1066" s="226" t="s">
        <v>1436</v>
      </c>
      <c r="G1066" s="213"/>
      <c r="H1066" s="213"/>
      <c r="I1066" s="216"/>
      <c r="J1066" s="227">
        <f>BK1066</f>
        <v>0</v>
      </c>
      <c r="K1066" s="213"/>
      <c r="L1066" s="218"/>
      <c r="M1066" s="219"/>
      <c r="N1066" s="220"/>
      <c r="O1066" s="220"/>
      <c r="P1066" s="221">
        <f>SUM(P1067:P1160)</f>
        <v>0</v>
      </c>
      <c r="Q1066" s="220"/>
      <c r="R1066" s="221">
        <f>SUM(R1067:R1160)</f>
        <v>1.010316</v>
      </c>
      <c r="S1066" s="220"/>
      <c r="T1066" s="222">
        <f>SUM(T1067:T1160)</f>
        <v>0</v>
      </c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12"/>
      <c r="AR1066" s="223" t="s">
        <v>84</v>
      </c>
      <c r="AT1066" s="224" t="s">
        <v>74</v>
      </c>
      <c r="AU1066" s="224" t="s">
        <v>82</v>
      </c>
      <c r="AY1066" s="223" t="s">
        <v>181</v>
      </c>
      <c r="BK1066" s="225">
        <f>SUM(BK1067:BK1160)</f>
        <v>0</v>
      </c>
    </row>
    <row r="1067" s="2" customFormat="1" ht="24.15" customHeight="1">
      <c r="A1067" s="39"/>
      <c r="B1067" s="40"/>
      <c r="C1067" s="228" t="s">
        <v>1437</v>
      </c>
      <c r="D1067" s="228" t="s">
        <v>184</v>
      </c>
      <c r="E1067" s="229" t="s">
        <v>1438</v>
      </c>
      <c r="F1067" s="230" t="s">
        <v>1439</v>
      </c>
      <c r="G1067" s="231" t="s">
        <v>1440</v>
      </c>
      <c r="H1067" s="232">
        <v>20</v>
      </c>
      <c r="I1067" s="233"/>
      <c r="J1067" s="232">
        <f>ROUND(I1067*H1067,2)</f>
        <v>0</v>
      </c>
      <c r="K1067" s="234"/>
      <c r="L1067" s="45"/>
      <c r="M1067" s="235" t="s">
        <v>1</v>
      </c>
      <c r="N1067" s="236" t="s">
        <v>40</v>
      </c>
      <c r="O1067" s="92"/>
      <c r="P1067" s="237">
        <f>O1067*H1067</f>
        <v>0</v>
      </c>
      <c r="Q1067" s="237">
        <v>6.0000000000000002E-05</v>
      </c>
      <c r="R1067" s="237">
        <f>Q1067*H1067</f>
        <v>0.0012000000000000001</v>
      </c>
      <c r="S1067" s="237">
        <v>0</v>
      </c>
      <c r="T1067" s="238">
        <f>S1067*H1067</f>
        <v>0</v>
      </c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9"/>
      <c r="AR1067" s="239" t="s">
        <v>283</v>
      </c>
      <c r="AT1067" s="239" t="s">
        <v>184</v>
      </c>
      <c r="AU1067" s="239" t="s">
        <v>84</v>
      </c>
      <c r="AY1067" s="18" t="s">
        <v>181</v>
      </c>
      <c r="BE1067" s="240">
        <f>IF(N1067="základní",J1067,0)</f>
        <v>0</v>
      </c>
      <c r="BF1067" s="240">
        <f>IF(N1067="snížená",J1067,0)</f>
        <v>0</v>
      </c>
      <c r="BG1067" s="240">
        <f>IF(N1067="zákl. přenesená",J1067,0)</f>
        <v>0</v>
      </c>
      <c r="BH1067" s="240">
        <f>IF(N1067="sníž. přenesená",J1067,0)</f>
        <v>0</v>
      </c>
      <c r="BI1067" s="240">
        <f>IF(N1067="nulová",J1067,0)</f>
        <v>0</v>
      </c>
      <c r="BJ1067" s="18" t="s">
        <v>82</v>
      </c>
      <c r="BK1067" s="240">
        <f>ROUND(I1067*H1067,2)</f>
        <v>0</v>
      </c>
      <c r="BL1067" s="18" t="s">
        <v>283</v>
      </c>
      <c r="BM1067" s="239" t="s">
        <v>1441</v>
      </c>
    </row>
    <row r="1068" s="13" customFormat="1">
      <c r="A1068" s="13"/>
      <c r="B1068" s="241"/>
      <c r="C1068" s="242"/>
      <c r="D1068" s="243" t="s">
        <v>190</v>
      </c>
      <c r="E1068" s="244" t="s">
        <v>1</v>
      </c>
      <c r="F1068" s="245" t="s">
        <v>1442</v>
      </c>
      <c r="G1068" s="242"/>
      <c r="H1068" s="244" t="s">
        <v>1</v>
      </c>
      <c r="I1068" s="246"/>
      <c r="J1068" s="242"/>
      <c r="K1068" s="242"/>
      <c r="L1068" s="247"/>
      <c r="M1068" s="248"/>
      <c r="N1068" s="249"/>
      <c r="O1068" s="249"/>
      <c r="P1068" s="249"/>
      <c r="Q1068" s="249"/>
      <c r="R1068" s="249"/>
      <c r="S1068" s="249"/>
      <c r="T1068" s="250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51" t="s">
        <v>190</v>
      </c>
      <c r="AU1068" s="251" t="s">
        <v>84</v>
      </c>
      <c r="AV1068" s="13" t="s">
        <v>82</v>
      </c>
      <c r="AW1068" s="13" t="s">
        <v>31</v>
      </c>
      <c r="AX1068" s="13" t="s">
        <v>75</v>
      </c>
      <c r="AY1068" s="251" t="s">
        <v>181</v>
      </c>
    </row>
    <row r="1069" s="13" customFormat="1">
      <c r="A1069" s="13"/>
      <c r="B1069" s="241"/>
      <c r="C1069" s="242"/>
      <c r="D1069" s="243" t="s">
        <v>190</v>
      </c>
      <c r="E1069" s="244" t="s">
        <v>1</v>
      </c>
      <c r="F1069" s="245" t="s">
        <v>1443</v>
      </c>
      <c r="G1069" s="242"/>
      <c r="H1069" s="244" t="s">
        <v>1</v>
      </c>
      <c r="I1069" s="246"/>
      <c r="J1069" s="242"/>
      <c r="K1069" s="242"/>
      <c r="L1069" s="247"/>
      <c r="M1069" s="248"/>
      <c r="N1069" s="249"/>
      <c r="O1069" s="249"/>
      <c r="P1069" s="249"/>
      <c r="Q1069" s="249"/>
      <c r="R1069" s="249"/>
      <c r="S1069" s="249"/>
      <c r="T1069" s="250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51" t="s">
        <v>190</v>
      </c>
      <c r="AU1069" s="251" t="s">
        <v>84</v>
      </c>
      <c r="AV1069" s="13" t="s">
        <v>82</v>
      </c>
      <c r="AW1069" s="13" t="s">
        <v>31</v>
      </c>
      <c r="AX1069" s="13" t="s">
        <v>75</v>
      </c>
      <c r="AY1069" s="251" t="s">
        <v>181</v>
      </c>
    </row>
    <row r="1070" s="14" customFormat="1">
      <c r="A1070" s="14"/>
      <c r="B1070" s="252"/>
      <c r="C1070" s="253"/>
      <c r="D1070" s="243" t="s">
        <v>190</v>
      </c>
      <c r="E1070" s="254" t="s">
        <v>1</v>
      </c>
      <c r="F1070" s="255" t="s">
        <v>304</v>
      </c>
      <c r="G1070" s="253"/>
      <c r="H1070" s="256">
        <v>20</v>
      </c>
      <c r="I1070" s="257"/>
      <c r="J1070" s="253"/>
      <c r="K1070" s="253"/>
      <c r="L1070" s="258"/>
      <c r="M1070" s="259"/>
      <c r="N1070" s="260"/>
      <c r="O1070" s="260"/>
      <c r="P1070" s="260"/>
      <c r="Q1070" s="260"/>
      <c r="R1070" s="260"/>
      <c r="S1070" s="260"/>
      <c r="T1070" s="261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62" t="s">
        <v>190</v>
      </c>
      <c r="AU1070" s="262" t="s">
        <v>84</v>
      </c>
      <c r="AV1070" s="14" t="s">
        <v>84</v>
      </c>
      <c r="AW1070" s="14" t="s">
        <v>31</v>
      </c>
      <c r="AX1070" s="14" t="s">
        <v>82</v>
      </c>
      <c r="AY1070" s="262" t="s">
        <v>181</v>
      </c>
    </row>
    <row r="1071" s="2" customFormat="1" ht="24.15" customHeight="1">
      <c r="A1071" s="39"/>
      <c r="B1071" s="40"/>
      <c r="C1071" s="289" t="s">
        <v>1444</v>
      </c>
      <c r="D1071" s="289" t="s">
        <v>396</v>
      </c>
      <c r="E1071" s="290" t="s">
        <v>1445</v>
      </c>
      <c r="F1071" s="291" t="s">
        <v>1446</v>
      </c>
      <c r="G1071" s="292" t="s">
        <v>1440</v>
      </c>
      <c r="H1071" s="293">
        <v>20</v>
      </c>
      <c r="I1071" s="294"/>
      <c r="J1071" s="293">
        <f>ROUND(I1071*H1071,2)</f>
        <v>0</v>
      </c>
      <c r="K1071" s="295"/>
      <c r="L1071" s="296"/>
      <c r="M1071" s="297" t="s">
        <v>1</v>
      </c>
      <c r="N1071" s="298" t="s">
        <v>40</v>
      </c>
      <c r="O1071" s="92"/>
      <c r="P1071" s="237">
        <f>O1071*H1071</f>
        <v>0</v>
      </c>
      <c r="Q1071" s="237">
        <v>0.001</v>
      </c>
      <c r="R1071" s="237">
        <f>Q1071*H1071</f>
        <v>0.02</v>
      </c>
      <c r="S1071" s="237">
        <v>0</v>
      </c>
      <c r="T1071" s="238">
        <f>S1071*H1071</f>
        <v>0</v>
      </c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  <c r="AR1071" s="239" t="s">
        <v>379</v>
      </c>
      <c r="AT1071" s="239" t="s">
        <v>396</v>
      </c>
      <c r="AU1071" s="239" t="s">
        <v>84</v>
      </c>
      <c r="AY1071" s="18" t="s">
        <v>181</v>
      </c>
      <c r="BE1071" s="240">
        <f>IF(N1071="základní",J1071,0)</f>
        <v>0</v>
      </c>
      <c r="BF1071" s="240">
        <f>IF(N1071="snížená",J1071,0)</f>
        <v>0</v>
      </c>
      <c r="BG1071" s="240">
        <f>IF(N1071="zákl. přenesená",J1071,0)</f>
        <v>0</v>
      </c>
      <c r="BH1071" s="240">
        <f>IF(N1071="sníž. přenesená",J1071,0)</f>
        <v>0</v>
      </c>
      <c r="BI1071" s="240">
        <f>IF(N1071="nulová",J1071,0)</f>
        <v>0</v>
      </c>
      <c r="BJ1071" s="18" t="s">
        <v>82</v>
      </c>
      <c r="BK1071" s="240">
        <f>ROUND(I1071*H1071,2)</f>
        <v>0</v>
      </c>
      <c r="BL1071" s="18" t="s">
        <v>283</v>
      </c>
      <c r="BM1071" s="239" t="s">
        <v>1447</v>
      </c>
    </row>
    <row r="1072" s="2" customFormat="1" ht="24.15" customHeight="1">
      <c r="A1072" s="39"/>
      <c r="B1072" s="40"/>
      <c r="C1072" s="228" t="s">
        <v>1448</v>
      </c>
      <c r="D1072" s="228" t="s">
        <v>184</v>
      </c>
      <c r="E1072" s="229" t="s">
        <v>1449</v>
      </c>
      <c r="F1072" s="230" t="s">
        <v>1450</v>
      </c>
      <c r="G1072" s="231" t="s">
        <v>1440</v>
      </c>
      <c r="H1072" s="232">
        <v>50</v>
      </c>
      <c r="I1072" s="233"/>
      <c r="J1072" s="232">
        <f>ROUND(I1072*H1072,2)</f>
        <v>0</v>
      </c>
      <c r="K1072" s="234"/>
      <c r="L1072" s="45"/>
      <c r="M1072" s="235" t="s">
        <v>1</v>
      </c>
      <c r="N1072" s="236" t="s">
        <v>40</v>
      </c>
      <c r="O1072" s="92"/>
      <c r="P1072" s="237">
        <f>O1072*H1072</f>
        <v>0</v>
      </c>
      <c r="Q1072" s="237">
        <v>5.0000000000000002E-05</v>
      </c>
      <c r="R1072" s="237">
        <f>Q1072*H1072</f>
        <v>0.0025000000000000001</v>
      </c>
      <c r="S1072" s="237">
        <v>0</v>
      </c>
      <c r="T1072" s="238">
        <f>S1072*H1072</f>
        <v>0</v>
      </c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R1072" s="239" t="s">
        <v>283</v>
      </c>
      <c r="AT1072" s="239" t="s">
        <v>184</v>
      </c>
      <c r="AU1072" s="239" t="s">
        <v>84</v>
      </c>
      <c r="AY1072" s="18" t="s">
        <v>181</v>
      </c>
      <c r="BE1072" s="240">
        <f>IF(N1072="základní",J1072,0)</f>
        <v>0</v>
      </c>
      <c r="BF1072" s="240">
        <f>IF(N1072="snížená",J1072,0)</f>
        <v>0</v>
      </c>
      <c r="BG1072" s="240">
        <f>IF(N1072="zákl. přenesená",J1072,0)</f>
        <v>0</v>
      </c>
      <c r="BH1072" s="240">
        <f>IF(N1072="sníž. přenesená",J1072,0)</f>
        <v>0</v>
      </c>
      <c r="BI1072" s="240">
        <f>IF(N1072="nulová",J1072,0)</f>
        <v>0</v>
      </c>
      <c r="BJ1072" s="18" t="s">
        <v>82</v>
      </c>
      <c r="BK1072" s="240">
        <f>ROUND(I1072*H1072,2)</f>
        <v>0</v>
      </c>
      <c r="BL1072" s="18" t="s">
        <v>283</v>
      </c>
      <c r="BM1072" s="239" t="s">
        <v>1451</v>
      </c>
    </row>
    <row r="1073" s="13" customFormat="1">
      <c r="A1073" s="13"/>
      <c r="B1073" s="241"/>
      <c r="C1073" s="242"/>
      <c r="D1073" s="243" t="s">
        <v>190</v>
      </c>
      <c r="E1073" s="244" t="s">
        <v>1</v>
      </c>
      <c r="F1073" s="245" t="s">
        <v>1452</v>
      </c>
      <c r="G1073" s="242"/>
      <c r="H1073" s="244" t="s">
        <v>1</v>
      </c>
      <c r="I1073" s="246"/>
      <c r="J1073" s="242"/>
      <c r="K1073" s="242"/>
      <c r="L1073" s="247"/>
      <c r="M1073" s="248"/>
      <c r="N1073" s="249"/>
      <c r="O1073" s="249"/>
      <c r="P1073" s="249"/>
      <c r="Q1073" s="249"/>
      <c r="R1073" s="249"/>
      <c r="S1073" s="249"/>
      <c r="T1073" s="250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51" t="s">
        <v>190</v>
      </c>
      <c r="AU1073" s="251" t="s">
        <v>84</v>
      </c>
      <c r="AV1073" s="13" t="s">
        <v>82</v>
      </c>
      <c r="AW1073" s="13" t="s">
        <v>31</v>
      </c>
      <c r="AX1073" s="13" t="s">
        <v>75</v>
      </c>
      <c r="AY1073" s="251" t="s">
        <v>181</v>
      </c>
    </row>
    <row r="1074" s="13" customFormat="1">
      <c r="A1074" s="13"/>
      <c r="B1074" s="241"/>
      <c r="C1074" s="242"/>
      <c r="D1074" s="243" t="s">
        <v>190</v>
      </c>
      <c r="E1074" s="244" t="s">
        <v>1</v>
      </c>
      <c r="F1074" s="245" t="s">
        <v>1453</v>
      </c>
      <c r="G1074" s="242"/>
      <c r="H1074" s="244" t="s">
        <v>1</v>
      </c>
      <c r="I1074" s="246"/>
      <c r="J1074" s="242"/>
      <c r="K1074" s="242"/>
      <c r="L1074" s="247"/>
      <c r="M1074" s="248"/>
      <c r="N1074" s="249"/>
      <c r="O1074" s="249"/>
      <c r="P1074" s="249"/>
      <c r="Q1074" s="249"/>
      <c r="R1074" s="249"/>
      <c r="S1074" s="249"/>
      <c r="T1074" s="250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51" t="s">
        <v>190</v>
      </c>
      <c r="AU1074" s="251" t="s">
        <v>84</v>
      </c>
      <c r="AV1074" s="13" t="s">
        <v>82</v>
      </c>
      <c r="AW1074" s="13" t="s">
        <v>31</v>
      </c>
      <c r="AX1074" s="13" t="s">
        <v>75</v>
      </c>
      <c r="AY1074" s="251" t="s">
        <v>181</v>
      </c>
    </row>
    <row r="1075" s="13" customFormat="1">
      <c r="A1075" s="13"/>
      <c r="B1075" s="241"/>
      <c r="C1075" s="242"/>
      <c r="D1075" s="243" t="s">
        <v>190</v>
      </c>
      <c r="E1075" s="244" t="s">
        <v>1</v>
      </c>
      <c r="F1075" s="245" t="s">
        <v>1454</v>
      </c>
      <c r="G1075" s="242"/>
      <c r="H1075" s="244" t="s">
        <v>1</v>
      </c>
      <c r="I1075" s="246"/>
      <c r="J1075" s="242"/>
      <c r="K1075" s="242"/>
      <c r="L1075" s="247"/>
      <c r="M1075" s="248"/>
      <c r="N1075" s="249"/>
      <c r="O1075" s="249"/>
      <c r="P1075" s="249"/>
      <c r="Q1075" s="249"/>
      <c r="R1075" s="249"/>
      <c r="S1075" s="249"/>
      <c r="T1075" s="250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51" t="s">
        <v>190</v>
      </c>
      <c r="AU1075" s="251" t="s">
        <v>84</v>
      </c>
      <c r="AV1075" s="13" t="s">
        <v>82</v>
      </c>
      <c r="AW1075" s="13" t="s">
        <v>31</v>
      </c>
      <c r="AX1075" s="13" t="s">
        <v>75</v>
      </c>
      <c r="AY1075" s="251" t="s">
        <v>181</v>
      </c>
    </row>
    <row r="1076" s="14" customFormat="1">
      <c r="A1076" s="14"/>
      <c r="B1076" s="252"/>
      <c r="C1076" s="253"/>
      <c r="D1076" s="243" t="s">
        <v>190</v>
      </c>
      <c r="E1076" s="254" t="s">
        <v>1</v>
      </c>
      <c r="F1076" s="255" t="s">
        <v>455</v>
      </c>
      <c r="G1076" s="253"/>
      <c r="H1076" s="256">
        <v>50</v>
      </c>
      <c r="I1076" s="257"/>
      <c r="J1076" s="253"/>
      <c r="K1076" s="253"/>
      <c r="L1076" s="258"/>
      <c r="M1076" s="259"/>
      <c r="N1076" s="260"/>
      <c r="O1076" s="260"/>
      <c r="P1076" s="260"/>
      <c r="Q1076" s="260"/>
      <c r="R1076" s="260"/>
      <c r="S1076" s="260"/>
      <c r="T1076" s="261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62" t="s">
        <v>190</v>
      </c>
      <c r="AU1076" s="262" t="s">
        <v>84</v>
      </c>
      <c r="AV1076" s="14" t="s">
        <v>84</v>
      </c>
      <c r="AW1076" s="14" t="s">
        <v>31</v>
      </c>
      <c r="AX1076" s="14" t="s">
        <v>82</v>
      </c>
      <c r="AY1076" s="262" t="s">
        <v>181</v>
      </c>
    </row>
    <row r="1077" s="2" customFormat="1" ht="24.15" customHeight="1">
      <c r="A1077" s="39"/>
      <c r="B1077" s="40"/>
      <c r="C1077" s="228" t="s">
        <v>1455</v>
      </c>
      <c r="D1077" s="228" t="s">
        <v>184</v>
      </c>
      <c r="E1077" s="229" t="s">
        <v>1456</v>
      </c>
      <c r="F1077" s="230" t="s">
        <v>1457</v>
      </c>
      <c r="G1077" s="231" t="s">
        <v>1440</v>
      </c>
      <c r="H1077" s="232">
        <v>70</v>
      </c>
      <c r="I1077" s="233"/>
      <c r="J1077" s="232">
        <f>ROUND(I1077*H1077,2)</f>
        <v>0</v>
      </c>
      <c r="K1077" s="234"/>
      <c r="L1077" s="45"/>
      <c r="M1077" s="235" t="s">
        <v>1</v>
      </c>
      <c r="N1077" s="236" t="s">
        <v>40</v>
      </c>
      <c r="O1077" s="92"/>
      <c r="P1077" s="237">
        <f>O1077*H1077</f>
        <v>0</v>
      </c>
      <c r="Q1077" s="237">
        <v>5.0000000000000002E-05</v>
      </c>
      <c r="R1077" s="237">
        <f>Q1077*H1077</f>
        <v>0.0035000000000000001</v>
      </c>
      <c r="S1077" s="237">
        <v>0</v>
      </c>
      <c r="T1077" s="238">
        <f>S1077*H1077</f>
        <v>0</v>
      </c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  <c r="AR1077" s="239" t="s">
        <v>283</v>
      </c>
      <c r="AT1077" s="239" t="s">
        <v>184</v>
      </c>
      <c r="AU1077" s="239" t="s">
        <v>84</v>
      </c>
      <c r="AY1077" s="18" t="s">
        <v>181</v>
      </c>
      <c r="BE1077" s="240">
        <f>IF(N1077="základní",J1077,0)</f>
        <v>0</v>
      </c>
      <c r="BF1077" s="240">
        <f>IF(N1077="snížená",J1077,0)</f>
        <v>0</v>
      </c>
      <c r="BG1077" s="240">
        <f>IF(N1077="zákl. přenesená",J1077,0)</f>
        <v>0</v>
      </c>
      <c r="BH1077" s="240">
        <f>IF(N1077="sníž. přenesená",J1077,0)</f>
        <v>0</v>
      </c>
      <c r="BI1077" s="240">
        <f>IF(N1077="nulová",J1077,0)</f>
        <v>0</v>
      </c>
      <c r="BJ1077" s="18" t="s">
        <v>82</v>
      </c>
      <c r="BK1077" s="240">
        <f>ROUND(I1077*H1077,2)</f>
        <v>0</v>
      </c>
      <c r="BL1077" s="18" t="s">
        <v>283</v>
      </c>
      <c r="BM1077" s="239" t="s">
        <v>1458</v>
      </c>
    </row>
    <row r="1078" s="13" customFormat="1">
      <c r="A1078" s="13"/>
      <c r="B1078" s="241"/>
      <c r="C1078" s="242"/>
      <c r="D1078" s="243" t="s">
        <v>190</v>
      </c>
      <c r="E1078" s="244" t="s">
        <v>1</v>
      </c>
      <c r="F1078" s="245" t="s">
        <v>1459</v>
      </c>
      <c r="G1078" s="242"/>
      <c r="H1078" s="244" t="s">
        <v>1</v>
      </c>
      <c r="I1078" s="246"/>
      <c r="J1078" s="242"/>
      <c r="K1078" s="242"/>
      <c r="L1078" s="247"/>
      <c r="M1078" s="248"/>
      <c r="N1078" s="249"/>
      <c r="O1078" s="249"/>
      <c r="P1078" s="249"/>
      <c r="Q1078" s="249"/>
      <c r="R1078" s="249"/>
      <c r="S1078" s="249"/>
      <c r="T1078" s="250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51" t="s">
        <v>190</v>
      </c>
      <c r="AU1078" s="251" t="s">
        <v>84</v>
      </c>
      <c r="AV1078" s="13" t="s">
        <v>82</v>
      </c>
      <c r="AW1078" s="13" t="s">
        <v>31</v>
      </c>
      <c r="AX1078" s="13" t="s">
        <v>75</v>
      </c>
      <c r="AY1078" s="251" t="s">
        <v>181</v>
      </c>
    </row>
    <row r="1079" s="13" customFormat="1">
      <c r="A1079" s="13"/>
      <c r="B1079" s="241"/>
      <c r="C1079" s="242"/>
      <c r="D1079" s="243" t="s">
        <v>190</v>
      </c>
      <c r="E1079" s="244" t="s">
        <v>1</v>
      </c>
      <c r="F1079" s="245" t="s">
        <v>1460</v>
      </c>
      <c r="G1079" s="242"/>
      <c r="H1079" s="244" t="s">
        <v>1</v>
      </c>
      <c r="I1079" s="246"/>
      <c r="J1079" s="242"/>
      <c r="K1079" s="242"/>
      <c r="L1079" s="247"/>
      <c r="M1079" s="248"/>
      <c r="N1079" s="249"/>
      <c r="O1079" s="249"/>
      <c r="P1079" s="249"/>
      <c r="Q1079" s="249"/>
      <c r="R1079" s="249"/>
      <c r="S1079" s="249"/>
      <c r="T1079" s="250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51" t="s">
        <v>190</v>
      </c>
      <c r="AU1079" s="251" t="s">
        <v>84</v>
      </c>
      <c r="AV1079" s="13" t="s">
        <v>82</v>
      </c>
      <c r="AW1079" s="13" t="s">
        <v>31</v>
      </c>
      <c r="AX1079" s="13" t="s">
        <v>75</v>
      </c>
      <c r="AY1079" s="251" t="s">
        <v>181</v>
      </c>
    </row>
    <row r="1080" s="13" customFormat="1">
      <c r="A1080" s="13"/>
      <c r="B1080" s="241"/>
      <c r="C1080" s="242"/>
      <c r="D1080" s="243" t="s">
        <v>190</v>
      </c>
      <c r="E1080" s="244" t="s">
        <v>1</v>
      </c>
      <c r="F1080" s="245" t="s">
        <v>1461</v>
      </c>
      <c r="G1080" s="242"/>
      <c r="H1080" s="244" t="s">
        <v>1</v>
      </c>
      <c r="I1080" s="246"/>
      <c r="J1080" s="242"/>
      <c r="K1080" s="242"/>
      <c r="L1080" s="247"/>
      <c r="M1080" s="248"/>
      <c r="N1080" s="249"/>
      <c r="O1080" s="249"/>
      <c r="P1080" s="249"/>
      <c r="Q1080" s="249"/>
      <c r="R1080" s="249"/>
      <c r="S1080" s="249"/>
      <c r="T1080" s="250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51" t="s">
        <v>190</v>
      </c>
      <c r="AU1080" s="251" t="s">
        <v>84</v>
      </c>
      <c r="AV1080" s="13" t="s">
        <v>82</v>
      </c>
      <c r="AW1080" s="13" t="s">
        <v>31</v>
      </c>
      <c r="AX1080" s="13" t="s">
        <v>75</v>
      </c>
      <c r="AY1080" s="251" t="s">
        <v>181</v>
      </c>
    </row>
    <row r="1081" s="14" customFormat="1">
      <c r="A1081" s="14"/>
      <c r="B1081" s="252"/>
      <c r="C1081" s="253"/>
      <c r="D1081" s="243" t="s">
        <v>190</v>
      </c>
      <c r="E1081" s="254" t="s">
        <v>1</v>
      </c>
      <c r="F1081" s="255" t="s">
        <v>624</v>
      </c>
      <c r="G1081" s="253"/>
      <c r="H1081" s="256">
        <v>70</v>
      </c>
      <c r="I1081" s="257"/>
      <c r="J1081" s="253"/>
      <c r="K1081" s="253"/>
      <c r="L1081" s="258"/>
      <c r="M1081" s="259"/>
      <c r="N1081" s="260"/>
      <c r="O1081" s="260"/>
      <c r="P1081" s="260"/>
      <c r="Q1081" s="260"/>
      <c r="R1081" s="260"/>
      <c r="S1081" s="260"/>
      <c r="T1081" s="261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62" t="s">
        <v>190</v>
      </c>
      <c r="AU1081" s="262" t="s">
        <v>84</v>
      </c>
      <c r="AV1081" s="14" t="s">
        <v>84</v>
      </c>
      <c r="AW1081" s="14" t="s">
        <v>31</v>
      </c>
      <c r="AX1081" s="14" t="s">
        <v>82</v>
      </c>
      <c r="AY1081" s="262" t="s">
        <v>181</v>
      </c>
    </row>
    <row r="1082" s="2" customFormat="1" ht="24.15" customHeight="1">
      <c r="A1082" s="39"/>
      <c r="B1082" s="40"/>
      <c r="C1082" s="228" t="s">
        <v>1462</v>
      </c>
      <c r="D1082" s="228" t="s">
        <v>184</v>
      </c>
      <c r="E1082" s="229" t="s">
        <v>1463</v>
      </c>
      <c r="F1082" s="230" t="s">
        <v>1464</v>
      </c>
      <c r="G1082" s="231" t="s">
        <v>1440</v>
      </c>
      <c r="H1082" s="232">
        <v>641</v>
      </c>
      <c r="I1082" s="233"/>
      <c r="J1082" s="232">
        <f>ROUND(I1082*H1082,2)</f>
        <v>0</v>
      </c>
      <c r="K1082" s="234"/>
      <c r="L1082" s="45"/>
      <c r="M1082" s="235" t="s">
        <v>1</v>
      </c>
      <c r="N1082" s="236" t="s">
        <v>40</v>
      </c>
      <c r="O1082" s="92"/>
      <c r="P1082" s="237">
        <f>O1082*H1082</f>
        <v>0</v>
      </c>
      <c r="Q1082" s="237">
        <v>5.0000000000000002E-05</v>
      </c>
      <c r="R1082" s="237">
        <f>Q1082*H1082</f>
        <v>0.032050000000000002</v>
      </c>
      <c r="S1082" s="237">
        <v>0</v>
      </c>
      <c r="T1082" s="238">
        <f>S1082*H1082</f>
        <v>0</v>
      </c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  <c r="AR1082" s="239" t="s">
        <v>283</v>
      </c>
      <c r="AT1082" s="239" t="s">
        <v>184</v>
      </c>
      <c r="AU1082" s="239" t="s">
        <v>84</v>
      </c>
      <c r="AY1082" s="18" t="s">
        <v>181</v>
      </c>
      <c r="BE1082" s="240">
        <f>IF(N1082="základní",J1082,0)</f>
        <v>0</v>
      </c>
      <c r="BF1082" s="240">
        <f>IF(N1082="snížená",J1082,0)</f>
        <v>0</v>
      </c>
      <c r="BG1082" s="240">
        <f>IF(N1082="zákl. přenesená",J1082,0)</f>
        <v>0</v>
      </c>
      <c r="BH1082" s="240">
        <f>IF(N1082="sníž. přenesená",J1082,0)</f>
        <v>0</v>
      </c>
      <c r="BI1082" s="240">
        <f>IF(N1082="nulová",J1082,0)</f>
        <v>0</v>
      </c>
      <c r="BJ1082" s="18" t="s">
        <v>82</v>
      </c>
      <c r="BK1082" s="240">
        <f>ROUND(I1082*H1082,2)</f>
        <v>0</v>
      </c>
      <c r="BL1082" s="18" t="s">
        <v>283</v>
      </c>
      <c r="BM1082" s="239" t="s">
        <v>1465</v>
      </c>
    </row>
    <row r="1083" s="13" customFormat="1">
      <c r="A1083" s="13"/>
      <c r="B1083" s="241"/>
      <c r="C1083" s="242"/>
      <c r="D1083" s="243" t="s">
        <v>190</v>
      </c>
      <c r="E1083" s="244" t="s">
        <v>1</v>
      </c>
      <c r="F1083" s="245" t="s">
        <v>1466</v>
      </c>
      <c r="G1083" s="242"/>
      <c r="H1083" s="244" t="s">
        <v>1</v>
      </c>
      <c r="I1083" s="246"/>
      <c r="J1083" s="242"/>
      <c r="K1083" s="242"/>
      <c r="L1083" s="247"/>
      <c r="M1083" s="248"/>
      <c r="N1083" s="249"/>
      <c r="O1083" s="249"/>
      <c r="P1083" s="249"/>
      <c r="Q1083" s="249"/>
      <c r="R1083" s="249"/>
      <c r="S1083" s="249"/>
      <c r="T1083" s="250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51" t="s">
        <v>190</v>
      </c>
      <c r="AU1083" s="251" t="s">
        <v>84</v>
      </c>
      <c r="AV1083" s="13" t="s">
        <v>82</v>
      </c>
      <c r="AW1083" s="13" t="s">
        <v>31</v>
      </c>
      <c r="AX1083" s="13" t="s">
        <v>75</v>
      </c>
      <c r="AY1083" s="251" t="s">
        <v>181</v>
      </c>
    </row>
    <row r="1084" s="13" customFormat="1">
      <c r="A1084" s="13"/>
      <c r="B1084" s="241"/>
      <c r="C1084" s="242"/>
      <c r="D1084" s="243" t="s">
        <v>190</v>
      </c>
      <c r="E1084" s="244" t="s">
        <v>1</v>
      </c>
      <c r="F1084" s="245" t="s">
        <v>1467</v>
      </c>
      <c r="G1084" s="242"/>
      <c r="H1084" s="244" t="s">
        <v>1</v>
      </c>
      <c r="I1084" s="246"/>
      <c r="J1084" s="242"/>
      <c r="K1084" s="242"/>
      <c r="L1084" s="247"/>
      <c r="M1084" s="248"/>
      <c r="N1084" s="249"/>
      <c r="O1084" s="249"/>
      <c r="P1084" s="249"/>
      <c r="Q1084" s="249"/>
      <c r="R1084" s="249"/>
      <c r="S1084" s="249"/>
      <c r="T1084" s="250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51" t="s">
        <v>190</v>
      </c>
      <c r="AU1084" s="251" t="s">
        <v>84</v>
      </c>
      <c r="AV1084" s="13" t="s">
        <v>82</v>
      </c>
      <c r="AW1084" s="13" t="s">
        <v>31</v>
      </c>
      <c r="AX1084" s="13" t="s">
        <v>75</v>
      </c>
      <c r="AY1084" s="251" t="s">
        <v>181</v>
      </c>
    </row>
    <row r="1085" s="13" customFormat="1">
      <c r="A1085" s="13"/>
      <c r="B1085" s="241"/>
      <c r="C1085" s="242"/>
      <c r="D1085" s="243" t="s">
        <v>190</v>
      </c>
      <c r="E1085" s="244" t="s">
        <v>1</v>
      </c>
      <c r="F1085" s="245" t="s">
        <v>1468</v>
      </c>
      <c r="G1085" s="242"/>
      <c r="H1085" s="244" t="s">
        <v>1</v>
      </c>
      <c r="I1085" s="246"/>
      <c r="J1085" s="242"/>
      <c r="K1085" s="242"/>
      <c r="L1085" s="247"/>
      <c r="M1085" s="248"/>
      <c r="N1085" s="249"/>
      <c r="O1085" s="249"/>
      <c r="P1085" s="249"/>
      <c r="Q1085" s="249"/>
      <c r="R1085" s="249"/>
      <c r="S1085" s="249"/>
      <c r="T1085" s="250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51" t="s">
        <v>190</v>
      </c>
      <c r="AU1085" s="251" t="s">
        <v>84</v>
      </c>
      <c r="AV1085" s="13" t="s">
        <v>82</v>
      </c>
      <c r="AW1085" s="13" t="s">
        <v>31</v>
      </c>
      <c r="AX1085" s="13" t="s">
        <v>75</v>
      </c>
      <c r="AY1085" s="251" t="s">
        <v>181</v>
      </c>
    </row>
    <row r="1086" s="14" customFormat="1">
      <c r="A1086" s="14"/>
      <c r="B1086" s="252"/>
      <c r="C1086" s="253"/>
      <c r="D1086" s="243" t="s">
        <v>190</v>
      </c>
      <c r="E1086" s="254" t="s">
        <v>1</v>
      </c>
      <c r="F1086" s="255" t="s">
        <v>1013</v>
      </c>
      <c r="G1086" s="253"/>
      <c r="H1086" s="256">
        <v>134</v>
      </c>
      <c r="I1086" s="257"/>
      <c r="J1086" s="253"/>
      <c r="K1086" s="253"/>
      <c r="L1086" s="258"/>
      <c r="M1086" s="259"/>
      <c r="N1086" s="260"/>
      <c r="O1086" s="260"/>
      <c r="P1086" s="260"/>
      <c r="Q1086" s="260"/>
      <c r="R1086" s="260"/>
      <c r="S1086" s="260"/>
      <c r="T1086" s="261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62" t="s">
        <v>190</v>
      </c>
      <c r="AU1086" s="262" t="s">
        <v>84</v>
      </c>
      <c r="AV1086" s="14" t="s">
        <v>84</v>
      </c>
      <c r="AW1086" s="14" t="s">
        <v>31</v>
      </c>
      <c r="AX1086" s="14" t="s">
        <v>75</v>
      </c>
      <c r="AY1086" s="262" t="s">
        <v>181</v>
      </c>
    </row>
    <row r="1087" s="13" customFormat="1">
      <c r="A1087" s="13"/>
      <c r="B1087" s="241"/>
      <c r="C1087" s="242"/>
      <c r="D1087" s="243" t="s">
        <v>190</v>
      </c>
      <c r="E1087" s="244" t="s">
        <v>1</v>
      </c>
      <c r="F1087" s="245" t="s">
        <v>1469</v>
      </c>
      <c r="G1087" s="242"/>
      <c r="H1087" s="244" t="s">
        <v>1</v>
      </c>
      <c r="I1087" s="246"/>
      <c r="J1087" s="242"/>
      <c r="K1087" s="242"/>
      <c r="L1087" s="247"/>
      <c r="M1087" s="248"/>
      <c r="N1087" s="249"/>
      <c r="O1087" s="249"/>
      <c r="P1087" s="249"/>
      <c r="Q1087" s="249"/>
      <c r="R1087" s="249"/>
      <c r="S1087" s="249"/>
      <c r="T1087" s="250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51" t="s">
        <v>190</v>
      </c>
      <c r="AU1087" s="251" t="s">
        <v>84</v>
      </c>
      <c r="AV1087" s="13" t="s">
        <v>82</v>
      </c>
      <c r="AW1087" s="13" t="s">
        <v>31</v>
      </c>
      <c r="AX1087" s="13" t="s">
        <v>75</v>
      </c>
      <c r="AY1087" s="251" t="s">
        <v>181</v>
      </c>
    </row>
    <row r="1088" s="13" customFormat="1">
      <c r="A1088" s="13"/>
      <c r="B1088" s="241"/>
      <c r="C1088" s="242"/>
      <c r="D1088" s="243" t="s">
        <v>190</v>
      </c>
      <c r="E1088" s="244" t="s">
        <v>1</v>
      </c>
      <c r="F1088" s="245" t="s">
        <v>1470</v>
      </c>
      <c r="G1088" s="242"/>
      <c r="H1088" s="244" t="s">
        <v>1</v>
      </c>
      <c r="I1088" s="246"/>
      <c r="J1088" s="242"/>
      <c r="K1088" s="242"/>
      <c r="L1088" s="247"/>
      <c r="M1088" s="248"/>
      <c r="N1088" s="249"/>
      <c r="O1088" s="249"/>
      <c r="P1088" s="249"/>
      <c r="Q1088" s="249"/>
      <c r="R1088" s="249"/>
      <c r="S1088" s="249"/>
      <c r="T1088" s="250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51" t="s">
        <v>190</v>
      </c>
      <c r="AU1088" s="251" t="s">
        <v>84</v>
      </c>
      <c r="AV1088" s="13" t="s">
        <v>82</v>
      </c>
      <c r="AW1088" s="13" t="s">
        <v>31</v>
      </c>
      <c r="AX1088" s="13" t="s">
        <v>75</v>
      </c>
      <c r="AY1088" s="251" t="s">
        <v>181</v>
      </c>
    </row>
    <row r="1089" s="13" customFormat="1">
      <c r="A1089" s="13"/>
      <c r="B1089" s="241"/>
      <c r="C1089" s="242"/>
      <c r="D1089" s="243" t="s">
        <v>190</v>
      </c>
      <c r="E1089" s="244" t="s">
        <v>1</v>
      </c>
      <c r="F1089" s="245" t="s">
        <v>1471</v>
      </c>
      <c r="G1089" s="242"/>
      <c r="H1089" s="244" t="s">
        <v>1</v>
      </c>
      <c r="I1089" s="246"/>
      <c r="J1089" s="242"/>
      <c r="K1089" s="242"/>
      <c r="L1089" s="247"/>
      <c r="M1089" s="248"/>
      <c r="N1089" s="249"/>
      <c r="O1089" s="249"/>
      <c r="P1089" s="249"/>
      <c r="Q1089" s="249"/>
      <c r="R1089" s="249"/>
      <c r="S1089" s="249"/>
      <c r="T1089" s="250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51" t="s">
        <v>190</v>
      </c>
      <c r="AU1089" s="251" t="s">
        <v>84</v>
      </c>
      <c r="AV1089" s="13" t="s">
        <v>82</v>
      </c>
      <c r="AW1089" s="13" t="s">
        <v>31</v>
      </c>
      <c r="AX1089" s="13" t="s">
        <v>75</v>
      </c>
      <c r="AY1089" s="251" t="s">
        <v>181</v>
      </c>
    </row>
    <row r="1090" s="14" customFormat="1">
      <c r="A1090" s="14"/>
      <c r="B1090" s="252"/>
      <c r="C1090" s="253"/>
      <c r="D1090" s="243" t="s">
        <v>190</v>
      </c>
      <c r="E1090" s="254" t="s">
        <v>1</v>
      </c>
      <c r="F1090" s="255" t="s">
        <v>1130</v>
      </c>
      <c r="G1090" s="253"/>
      <c r="H1090" s="256">
        <v>157</v>
      </c>
      <c r="I1090" s="257"/>
      <c r="J1090" s="253"/>
      <c r="K1090" s="253"/>
      <c r="L1090" s="258"/>
      <c r="M1090" s="259"/>
      <c r="N1090" s="260"/>
      <c r="O1090" s="260"/>
      <c r="P1090" s="260"/>
      <c r="Q1090" s="260"/>
      <c r="R1090" s="260"/>
      <c r="S1090" s="260"/>
      <c r="T1090" s="261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62" t="s">
        <v>190</v>
      </c>
      <c r="AU1090" s="262" t="s">
        <v>84</v>
      </c>
      <c r="AV1090" s="14" t="s">
        <v>84</v>
      </c>
      <c r="AW1090" s="14" t="s">
        <v>31</v>
      </c>
      <c r="AX1090" s="14" t="s">
        <v>75</v>
      </c>
      <c r="AY1090" s="262" t="s">
        <v>181</v>
      </c>
    </row>
    <row r="1091" s="13" customFormat="1">
      <c r="A1091" s="13"/>
      <c r="B1091" s="241"/>
      <c r="C1091" s="242"/>
      <c r="D1091" s="243" t="s">
        <v>190</v>
      </c>
      <c r="E1091" s="244" t="s">
        <v>1</v>
      </c>
      <c r="F1091" s="245" t="s">
        <v>1472</v>
      </c>
      <c r="G1091" s="242"/>
      <c r="H1091" s="244" t="s">
        <v>1</v>
      </c>
      <c r="I1091" s="246"/>
      <c r="J1091" s="242"/>
      <c r="K1091" s="242"/>
      <c r="L1091" s="247"/>
      <c r="M1091" s="248"/>
      <c r="N1091" s="249"/>
      <c r="O1091" s="249"/>
      <c r="P1091" s="249"/>
      <c r="Q1091" s="249"/>
      <c r="R1091" s="249"/>
      <c r="S1091" s="249"/>
      <c r="T1091" s="250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51" t="s">
        <v>190</v>
      </c>
      <c r="AU1091" s="251" t="s">
        <v>84</v>
      </c>
      <c r="AV1091" s="13" t="s">
        <v>82</v>
      </c>
      <c r="AW1091" s="13" t="s">
        <v>31</v>
      </c>
      <c r="AX1091" s="13" t="s">
        <v>75</v>
      </c>
      <c r="AY1091" s="251" t="s">
        <v>181</v>
      </c>
    </row>
    <row r="1092" s="13" customFormat="1">
      <c r="A1092" s="13"/>
      <c r="B1092" s="241"/>
      <c r="C1092" s="242"/>
      <c r="D1092" s="243" t="s">
        <v>190</v>
      </c>
      <c r="E1092" s="244" t="s">
        <v>1</v>
      </c>
      <c r="F1092" s="245" t="s">
        <v>1473</v>
      </c>
      <c r="G1092" s="242"/>
      <c r="H1092" s="244" t="s">
        <v>1</v>
      </c>
      <c r="I1092" s="246"/>
      <c r="J1092" s="242"/>
      <c r="K1092" s="242"/>
      <c r="L1092" s="247"/>
      <c r="M1092" s="248"/>
      <c r="N1092" s="249"/>
      <c r="O1092" s="249"/>
      <c r="P1092" s="249"/>
      <c r="Q1092" s="249"/>
      <c r="R1092" s="249"/>
      <c r="S1092" s="249"/>
      <c r="T1092" s="250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51" t="s">
        <v>190</v>
      </c>
      <c r="AU1092" s="251" t="s">
        <v>84</v>
      </c>
      <c r="AV1092" s="13" t="s">
        <v>82</v>
      </c>
      <c r="AW1092" s="13" t="s">
        <v>31</v>
      </c>
      <c r="AX1092" s="13" t="s">
        <v>75</v>
      </c>
      <c r="AY1092" s="251" t="s">
        <v>181</v>
      </c>
    </row>
    <row r="1093" s="13" customFormat="1">
      <c r="A1093" s="13"/>
      <c r="B1093" s="241"/>
      <c r="C1093" s="242"/>
      <c r="D1093" s="243" t="s">
        <v>190</v>
      </c>
      <c r="E1093" s="244" t="s">
        <v>1</v>
      </c>
      <c r="F1093" s="245" t="s">
        <v>1474</v>
      </c>
      <c r="G1093" s="242"/>
      <c r="H1093" s="244" t="s">
        <v>1</v>
      </c>
      <c r="I1093" s="246"/>
      <c r="J1093" s="242"/>
      <c r="K1093" s="242"/>
      <c r="L1093" s="247"/>
      <c r="M1093" s="248"/>
      <c r="N1093" s="249"/>
      <c r="O1093" s="249"/>
      <c r="P1093" s="249"/>
      <c r="Q1093" s="249"/>
      <c r="R1093" s="249"/>
      <c r="S1093" s="249"/>
      <c r="T1093" s="250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51" t="s">
        <v>190</v>
      </c>
      <c r="AU1093" s="251" t="s">
        <v>84</v>
      </c>
      <c r="AV1093" s="13" t="s">
        <v>82</v>
      </c>
      <c r="AW1093" s="13" t="s">
        <v>31</v>
      </c>
      <c r="AX1093" s="13" t="s">
        <v>75</v>
      </c>
      <c r="AY1093" s="251" t="s">
        <v>181</v>
      </c>
    </row>
    <row r="1094" s="14" customFormat="1">
      <c r="A1094" s="14"/>
      <c r="B1094" s="252"/>
      <c r="C1094" s="253"/>
      <c r="D1094" s="243" t="s">
        <v>190</v>
      </c>
      <c r="E1094" s="254" t="s">
        <v>1</v>
      </c>
      <c r="F1094" s="255" t="s">
        <v>806</v>
      </c>
      <c r="G1094" s="253"/>
      <c r="H1094" s="256">
        <v>101</v>
      </c>
      <c r="I1094" s="257"/>
      <c r="J1094" s="253"/>
      <c r="K1094" s="253"/>
      <c r="L1094" s="258"/>
      <c r="M1094" s="259"/>
      <c r="N1094" s="260"/>
      <c r="O1094" s="260"/>
      <c r="P1094" s="260"/>
      <c r="Q1094" s="260"/>
      <c r="R1094" s="260"/>
      <c r="S1094" s="260"/>
      <c r="T1094" s="261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62" t="s">
        <v>190</v>
      </c>
      <c r="AU1094" s="262" t="s">
        <v>84</v>
      </c>
      <c r="AV1094" s="14" t="s">
        <v>84</v>
      </c>
      <c r="AW1094" s="14" t="s">
        <v>31</v>
      </c>
      <c r="AX1094" s="14" t="s">
        <v>75</v>
      </c>
      <c r="AY1094" s="262" t="s">
        <v>181</v>
      </c>
    </row>
    <row r="1095" s="13" customFormat="1">
      <c r="A1095" s="13"/>
      <c r="B1095" s="241"/>
      <c r="C1095" s="242"/>
      <c r="D1095" s="243" t="s">
        <v>190</v>
      </c>
      <c r="E1095" s="244" t="s">
        <v>1</v>
      </c>
      <c r="F1095" s="245" t="s">
        <v>1475</v>
      </c>
      <c r="G1095" s="242"/>
      <c r="H1095" s="244" t="s">
        <v>1</v>
      </c>
      <c r="I1095" s="246"/>
      <c r="J1095" s="242"/>
      <c r="K1095" s="242"/>
      <c r="L1095" s="247"/>
      <c r="M1095" s="248"/>
      <c r="N1095" s="249"/>
      <c r="O1095" s="249"/>
      <c r="P1095" s="249"/>
      <c r="Q1095" s="249"/>
      <c r="R1095" s="249"/>
      <c r="S1095" s="249"/>
      <c r="T1095" s="250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51" t="s">
        <v>190</v>
      </c>
      <c r="AU1095" s="251" t="s">
        <v>84</v>
      </c>
      <c r="AV1095" s="13" t="s">
        <v>82</v>
      </c>
      <c r="AW1095" s="13" t="s">
        <v>31</v>
      </c>
      <c r="AX1095" s="13" t="s">
        <v>75</v>
      </c>
      <c r="AY1095" s="251" t="s">
        <v>181</v>
      </c>
    </row>
    <row r="1096" s="13" customFormat="1">
      <c r="A1096" s="13"/>
      <c r="B1096" s="241"/>
      <c r="C1096" s="242"/>
      <c r="D1096" s="243" t="s">
        <v>190</v>
      </c>
      <c r="E1096" s="244" t="s">
        <v>1</v>
      </c>
      <c r="F1096" s="245" t="s">
        <v>1476</v>
      </c>
      <c r="G1096" s="242"/>
      <c r="H1096" s="244" t="s">
        <v>1</v>
      </c>
      <c r="I1096" s="246"/>
      <c r="J1096" s="242"/>
      <c r="K1096" s="242"/>
      <c r="L1096" s="247"/>
      <c r="M1096" s="248"/>
      <c r="N1096" s="249"/>
      <c r="O1096" s="249"/>
      <c r="P1096" s="249"/>
      <c r="Q1096" s="249"/>
      <c r="R1096" s="249"/>
      <c r="S1096" s="249"/>
      <c r="T1096" s="250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51" t="s">
        <v>190</v>
      </c>
      <c r="AU1096" s="251" t="s">
        <v>84</v>
      </c>
      <c r="AV1096" s="13" t="s">
        <v>82</v>
      </c>
      <c r="AW1096" s="13" t="s">
        <v>31</v>
      </c>
      <c r="AX1096" s="13" t="s">
        <v>75</v>
      </c>
      <c r="AY1096" s="251" t="s">
        <v>181</v>
      </c>
    </row>
    <row r="1097" s="13" customFormat="1">
      <c r="A1097" s="13"/>
      <c r="B1097" s="241"/>
      <c r="C1097" s="242"/>
      <c r="D1097" s="243" t="s">
        <v>190</v>
      </c>
      <c r="E1097" s="244" t="s">
        <v>1</v>
      </c>
      <c r="F1097" s="245" t="s">
        <v>1477</v>
      </c>
      <c r="G1097" s="242"/>
      <c r="H1097" s="244" t="s">
        <v>1</v>
      </c>
      <c r="I1097" s="246"/>
      <c r="J1097" s="242"/>
      <c r="K1097" s="242"/>
      <c r="L1097" s="247"/>
      <c r="M1097" s="248"/>
      <c r="N1097" s="249"/>
      <c r="O1097" s="249"/>
      <c r="P1097" s="249"/>
      <c r="Q1097" s="249"/>
      <c r="R1097" s="249"/>
      <c r="S1097" s="249"/>
      <c r="T1097" s="250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51" t="s">
        <v>190</v>
      </c>
      <c r="AU1097" s="251" t="s">
        <v>84</v>
      </c>
      <c r="AV1097" s="13" t="s">
        <v>82</v>
      </c>
      <c r="AW1097" s="13" t="s">
        <v>31</v>
      </c>
      <c r="AX1097" s="13" t="s">
        <v>75</v>
      </c>
      <c r="AY1097" s="251" t="s">
        <v>181</v>
      </c>
    </row>
    <row r="1098" s="14" customFormat="1">
      <c r="A1098" s="14"/>
      <c r="B1098" s="252"/>
      <c r="C1098" s="253"/>
      <c r="D1098" s="243" t="s">
        <v>190</v>
      </c>
      <c r="E1098" s="254" t="s">
        <v>1</v>
      </c>
      <c r="F1098" s="255" t="s">
        <v>1478</v>
      </c>
      <c r="G1098" s="253"/>
      <c r="H1098" s="256">
        <v>249</v>
      </c>
      <c r="I1098" s="257"/>
      <c r="J1098" s="253"/>
      <c r="K1098" s="253"/>
      <c r="L1098" s="258"/>
      <c r="M1098" s="259"/>
      <c r="N1098" s="260"/>
      <c r="O1098" s="260"/>
      <c r="P1098" s="260"/>
      <c r="Q1098" s="260"/>
      <c r="R1098" s="260"/>
      <c r="S1098" s="260"/>
      <c r="T1098" s="261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62" t="s">
        <v>190</v>
      </c>
      <c r="AU1098" s="262" t="s">
        <v>84</v>
      </c>
      <c r="AV1098" s="14" t="s">
        <v>84</v>
      </c>
      <c r="AW1098" s="14" t="s">
        <v>31</v>
      </c>
      <c r="AX1098" s="14" t="s">
        <v>75</v>
      </c>
      <c r="AY1098" s="262" t="s">
        <v>181</v>
      </c>
    </row>
    <row r="1099" s="15" customFormat="1">
      <c r="A1099" s="15"/>
      <c r="B1099" s="267"/>
      <c r="C1099" s="268"/>
      <c r="D1099" s="243" t="s">
        <v>190</v>
      </c>
      <c r="E1099" s="269" t="s">
        <v>1</v>
      </c>
      <c r="F1099" s="270" t="s">
        <v>208</v>
      </c>
      <c r="G1099" s="268"/>
      <c r="H1099" s="271">
        <v>641</v>
      </c>
      <c r="I1099" s="272"/>
      <c r="J1099" s="268"/>
      <c r="K1099" s="268"/>
      <c r="L1099" s="273"/>
      <c r="M1099" s="274"/>
      <c r="N1099" s="275"/>
      <c r="O1099" s="275"/>
      <c r="P1099" s="275"/>
      <c r="Q1099" s="275"/>
      <c r="R1099" s="275"/>
      <c r="S1099" s="275"/>
      <c r="T1099" s="276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77" t="s">
        <v>190</v>
      </c>
      <c r="AU1099" s="277" t="s">
        <v>84</v>
      </c>
      <c r="AV1099" s="15" t="s">
        <v>188</v>
      </c>
      <c r="AW1099" s="15" t="s">
        <v>31</v>
      </c>
      <c r="AX1099" s="15" t="s">
        <v>82</v>
      </c>
      <c r="AY1099" s="277" t="s">
        <v>181</v>
      </c>
    </row>
    <row r="1100" s="2" customFormat="1" ht="49.05" customHeight="1">
      <c r="A1100" s="39"/>
      <c r="B1100" s="40"/>
      <c r="C1100" s="289" t="s">
        <v>1479</v>
      </c>
      <c r="D1100" s="289" t="s">
        <v>396</v>
      </c>
      <c r="E1100" s="290" t="s">
        <v>1480</v>
      </c>
      <c r="F1100" s="291" t="s">
        <v>1481</v>
      </c>
      <c r="G1100" s="292" t="s">
        <v>1440</v>
      </c>
      <c r="H1100" s="293">
        <v>134</v>
      </c>
      <c r="I1100" s="294"/>
      <c r="J1100" s="293">
        <f>ROUND(I1100*H1100,2)</f>
        <v>0</v>
      </c>
      <c r="K1100" s="295"/>
      <c r="L1100" s="296"/>
      <c r="M1100" s="297" t="s">
        <v>1</v>
      </c>
      <c r="N1100" s="298" t="s">
        <v>40</v>
      </c>
      <c r="O1100" s="92"/>
      <c r="P1100" s="237">
        <f>O1100*H1100</f>
        <v>0</v>
      </c>
      <c r="Q1100" s="237">
        <v>0.001</v>
      </c>
      <c r="R1100" s="237">
        <f>Q1100*H1100</f>
        <v>0.13400000000000001</v>
      </c>
      <c r="S1100" s="237">
        <v>0</v>
      </c>
      <c r="T1100" s="238">
        <f>S1100*H1100</f>
        <v>0</v>
      </c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  <c r="AR1100" s="239" t="s">
        <v>379</v>
      </c>
      <c r="AT1100" s="239" t="s">
        <v>396</v>
      </c>
      <c r="AU1100" s="239" t="s">
        <v>84</v>
      </c>
      <c r="AY1100" s="18" t="s">
        <v>181</v>
      </c>
      <c r="BE1100" s="240">
        <f>IF(N1100="základní",J1100,0)</f>
        <v>0</v>
      </c>
      <c r="BF1100" s="240">
        <f>IF(N1100="snížená",J1100,0)</f>
        <v>0</v>
      </c>
      <c r="BG1100" s="240">
        <f>IF(N1100="zákl. přenesená",J1100,0)</f>
        <v>0</v>
      </c>
      <c r="BH1100" s="240">
        <f>IF(N1100="sníž. přenesená",J1100,0)</f>
        <v>0</v>
      </c>
      <c r="BI1100" s="240">
        <f>IF(N1100="nulová",J1100,0)</f>
        <v>0</v>
      </c>
      <c r="BJ1100" s="18" t="s">
        <v>82</v>
      </c>
      <c r="BK1100" s="240">
        <f>ROUND(I1100*H1100,2)</f>
        <v>0</v>
      </c>
      <c r="BL1100" s="18" t="s">
        <v>283</v>
      </c>
      <c r="BM1100" s="239" t="s">
        <v>1482</v>
      </c>
    </row>
    <row r="1101" s="2" customFormat="1">
      <c r="A1101" s="39"/>
      <c r="B1101" s="40"/>
      <c r="C1101" s="41"/>
      <c r="D1101" s="243" t="s">
        <v>199</v>
      </c>
      <c r="E1101" s="41"/>
      <c r="F1101" s="263" t="s">
        <v>1039</v>
      </c>
      <c r="G1101" s="41"/>
      <c r="H1101" s="41"/>
      <c r="I1101" s="264"/>
      <c r="J1101" s="41"/>
      <c r="K1101" s="41"/>
      <c r="L1101" s="45"/>
      <c r="M1101" s="265"/>
      <c r="N1101" s="266"/>
      <c r="O1101" s="92"/>
      <c r="P1101" s="92"/>
      <c r="Q1101" s="92"/>
      <c r="R1101" s="92"/>
      <c r="S1101" s="92"/>
      <c r="T1101" s="93"/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T1101" s="18" t="s">
        <v>199</v>
      </c>
      <c r="AU1101" s="18" t="s">
        <v>84</v>
      </c>
    </row>
    <row r="1102" s="13" customFormat="1">
      <c r="A1102" s="13"/>
      <c r="B1102" s="241"/>
      <c r="C1102" s="242"/>
      <c r="D1102" s="243" t="s">
        <v>190</v>
      </c>
      <c r="E1102" s="244" t="s">
        <v>1</v>
      </c>
      <c r="F1102" s="245" t="s">
        <v>1467</v>
      </c>
      <c r="G1102" s="242"/>
      <c r="H1102" s="244" t="s">
        <v>1</v>
      </c>
      <c r="I1102" s="246"/>
      <c r="J1102" s="242"/>
      <c r="K1102" s="242"/>
      <c r="L1102" s="247"/>
      <c r="M1102" s="248"/>
      <c r="N1102" s="249"/>
      <c r="O1102" s="249"/>
      <c r="P1102" s="249"/>
      <c r="Q1102" s="249"/>
      <c r="R1102" s="249"/>
      <c r="S1102" s="249"/>
      <c r="T1102" s="250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1" t="s">
        <v>190</v>
      </c>
      <c r="AU1102" s="251" t="s">
        <v>84</v>
      </c>
      <c r="AV1102" s="13" t="s">
        <v>82</v>
      </c>
      <c r="AW1102" s="13" t="s">
        <v>31</v>
      </c>
      <c r="AX1102" s="13" t="s">
        <v>75</v>
      </c>
      <c r="AY1102" s="251" t="s">
        <v>181</v>
      </c>
    </row>
    <row r="1103" s="13" customFormat="1">
      <c r="A1103" s="13"/>
      <c r="B1103" s="241"/>
      <c r="C1103" s="242"/>
      <c r="D1103" s="243" t="s">
        <v>190</v>
      </c>
      <c r="E1103" s="244" t="s">
        <v>1</v>
      </c>
      <c r="F1103" s="245" t="s">
        <v>1468</v>
      </c>
      <c r="G1103" s="242"/>
      <c r="H1103" s="244" t="s">
        <v>1</v>
      </c>
      <c r="I1103" s="246"/>
      <c r="J1103" s="242"/>
      <c r="K1103" s="242"/>
      <c r="L1103" s="247"/>
      <c r="M1103" s="248"/>
      <c r="N1103" s="249"/>
      <c r="O1103" s="249"/>
      <c r="P1103" s="249"/>
      <c r="Q1103" s="249"/>
      <c r="R1103" s="249"/>
      <c r="S1103" s="249"/>
      <c r="T1103" s="250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51" t="s">
        <v>190</v>
      </c>
      <c r="AU1103" s="251" t="s">
        <v>84</v>
      </c>
      <c r="AV1103" s="13" t="s">
        <v>82</v>
      </c>
      <c r="AW1103" s="13" t="s">
        <v>31</v>
      </c>
      <c r="AX1103" s="13" t="s">
        <v>75</v>
      </c>
      <c r="AY1103" s="251" t="s">
        <v>181</v>
      </c>
    </row>
    <row r="1104" s="14" customFormat="1">
      <c r="A1104" s="14"/>
      <c r="B1104" s="252"/>
      <c r="C1104" s="253"/>
      <c r="D1104" s="243" t="s">
        <v>190</v>
      </c>
      <c r="E1104" s="254" t="s">
        <v>1</v>
      </c>
      <c r="F1104" s="255" t="s">
        <v>1013</v>
      </c>
      <c r="G1104" s="253"/>
      <c r="H1104" s="256">
        <v>134</v>
      </c>
      <c r="I1104" s="257"/>
      <c r="J1104" s="253"/>
      <c r="K1104" s="253"/>
      <c r="L1104" s="258"/>
      <c r="M1104" s="259"/>
      <c r="N1104" s="260"/>
      <c r="O1104" s="260"/>
      <c r="P1104" s="260"/>
      <c r="Q1104" s="260"/>
      <c r="R1104" s="260"/>
      <c r="S1104" s="260"/>
      <c r="T1104" s="261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62" t="s">
        <v>190</v>
      </c>
      <c r="AU1104" s="262" t="s">
        <v>84</v>
      </c>
      <c r="AV1104" s="14" t="s">
        <v>84</v>
      </c>
      <c r="AW1104" s="14" t="s">
        <v>31</v>
      </c>
      <c r="AX1104" s="14" t="s">
        <v>82</v>
      </c>
      <c r="AY1104" s="262" t="s">
        <v>181</v>
      </c>
    </row>
    <row r="1105" s="2" customFormat="1" ht="49.05" customHeight="1">
      <c r="A1105" s="39"/>
      <c r="B1105" s="40"/>
      <c r="C1105" s="289" t="s">
        <v>1483</v>
      </c>
      <c r="D1105" s="289" t="s">
        <v>396</v>
      </c>
      <c r="E1105" s="290" t="s">
        <v>1484</v>
      </c>
      <c r="F1105" s="291" t="s">
        <v>1485</v>
      </c>
      <c r="G1105" s="292" t="s">
        <v>1440</v>
      </c>
      <c r="H1105" s="293">
        <v>157</v>
      </c>
      <c r="I1105" s="294"/>
      <c r="J1105" s="293">
        <f>ROUND(I1105*H1105,2)</f>
        <v>0</v>
      </c>
      <c r="K1105" s="295"/>
      <c r="L1105" s="296"/>
      <c r="M1105" s="297" t="s">
        <v>1</v>
      </c>
      <c r="N1105" s="298" t="s">
        <v>40</v>
      </c>
      <c r="O1105" s="92"/>
      <c r="P1105" s="237">
        <f>O1105*H1105</f>
        <v>0</v>
      </c>
      <c r="Q1105" s="237">
        <v>0.001</v>
      </c>
      <c r="R1105" s="237">
        <f>Q1105*H1105</f>
        <v>0.157</v>
      </c>
      <c r="S1105" s="237">
        <v>0</v>
      </c>
      <c r="T1105" s="238">
        <f>S1105*H1105</f>
        <v>0</v>
      </c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  <c r="AR1105" s="239" t="s">
        <v>379</v>
      </c>
      <c r="AT1105" s="239" t="s">
        <v>396</v>
      </c>
      <c r="AU1105" s="239" t="s">
        <v>84</v>
      </c>
      <c r="AY1105" s="18" t="s">
        <v>181</v>
      </c>
      <c r="BE1105" s="240">
        <f>IF(N1105="základní",J1105,0)</f>
        <v>0</v>
      </c>
      <c r="BF1105" s="240">
        <f>IF(N1105="snížená",J1105,0)</f>
        <v>0</v>
      </c>
      <c r="BG1105" s="240">
        <f>IF(N1105="zákl. přenesená",J1105,0)</f>
        <v>0</v>
      </c>
      <c r="BH1105" s="240">
        <f>IF(N1105="sníž. přenesená",J1105,0)</f>
        <v>0</v>
      </c>
      <c r="BI1105" s="240">
        <f>IF(N1105="nulová",J1105,0)</f>
        <v>0</v>
      </c>
      <c r="BJ1105" s="18" t="s">
        <v>82</v>
      </c>
      <c r="BK1105" s="240">
        <f>ROUND(I1105*H1105,2)</f>
        <v>0</v>
      </c>
      <c r="BL1105" s="18" t="s">
        <v>283</v>
      </c>
      <c r="BM1105" s="239" t="s">
        <v>1486</v>
      </c>
    </row>
    <row r="1106" s="13" customFormat="1">
      <c r="A1106" s="13"/>
      <c r="B1106" s="241"/>
      <c r="C1106" s="242"/>
      <c r="D1106" s="243" t="s">
        <v>190</v>
      </c>
      <c r="E1106" s="244" t="s">
        <v>1</v>
      </c>
      <c r="F1106" s="245" t="s">
        <v>1470</v>
      </c>
      <c r="G1106" s="242"/>
      <c r="H1106" s="244" t="s">
        <v>1</v>
      </c>
      <c r="I1106" s="246"/>
      <c r="J1106" s="242"/>
      <c r="K1106" s="242"/>
      <c r="L1106" s="247"/>
      <c r="M1106" s="248"/>
      <c r="N1106" s="249"/>
      <c r="O1106" s="249"/>
      <c r="P1106" s="249"/>
      <c r="Q1106" s="249"/>
      <c r="R1106" s="249"/>
      <c r="S1106" s="249"/>
      <c r="T1106" s="250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51" t="s">
        <v>190</v>
      </c>
      <c r="AU1106" s="251" t="s">
        <v>84</v>
      </c>
      <c r="AV1106" s="13" t="s">
        <v>82</v>
      </c>
      <c r="AW1106" s="13" t="s">
        <v>31</v>
      </c>
      <c r="AX1106" s="13" t="s">
        <v>75</v>
      </c>
      <c r="AY1106" s="251" t="s">
        <v>181</v>
      </c>
    </row>
    <row r="1107" s="13" customFormat="1">
      <c r="A1107" s="13"/>
      <c r="B1107" s="241"/>
      <c r="C1107" s="242"/>
      <c r="D1107" s="243" t="s">
        <v>190</v>
      </c>
      <c r="E1107" s="244" t="s">
        <v>1</v>
      </c>
      <c r="F1107" s="245" t="s">
        <v>1471</v>
      </c>
      <c r="G1107" s="242"/>
      <c r="H1107" s="244" t="s">
        <v>1</v>
      </c>
      <c r="I1107" s="246"/>
      <c r="J1107" s="242"/>
      <c r="K1107" s="242"/>
      <c r="L1107" s="247"/>
      <c r="M1107" s="248"/>
      <c r="N1107" s="249"/>
      <c r="O1107" s="249"/>
      <c r="P1107" s="249"/>
      <c r="Q1107" s="249"/>
      <c r="R1107" s="249"/>
      <c r="S1107" s="249"/>
      <c r="T1107" s="250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51" t="s">
        <v>190</v>
      </c>
      <c r="AU1107" s="251" t="s">
        <v>84</v>
      </c>
      <c r="AV1107" s="13" t="s">
        <v>82</v>
      </c>
      <c r="AW1107" s="13" t="s">
        <v>31</v>
      </c>
      <c r="AX1107" s="13" t="s">
        <v>75</v>
      </c>
      <c r="AY1107" s="251" t="s">
        <v>181</v>
      </c>
    </row>
    <row r="1108" s="14" customFormat="1">
      <c r="A1108" s="14"/>
      <c r="B1108" s="252"/>
      <c r="C1108" s="253"/>
      <c r="D1108" s="243" t="s">
        <v>190</v>
      </c>
      <c r="E1108" s="254" t="s">
        <v>1</v>
      </c>
      <c r="F1108" s="255" t="s">
        <v>1130</v>
      </c>
      <c r="G1108" s="253"/>
      <c r="H1108" s="256">
        <v>157</v>
      </c>
      <c r="I1108" s="257"/>
      <c r="J1108" s="253"/>
      <c r="K1108" s="253"/>
      <c r="L1108" s="258"/>
      <c r="M1108" s="259"/>
      <c r="N1108" s="260"/>
      <c r="O1108" s="260"/>
      <c r="P1108" s="260"/>
      <c r="Q1108" s="260"/>
      <c r="R1108" s="260"/>
      <c r="S1108" s="260"/>
      <c r="T1108" s="261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62" t="s">
        <v>190</v>
      </c>
      <c r="AU1108" s="262" t="s">
        <v>84</v>
      </c>
      <c r="AV1108" s="14" t="s">
        <v>84</v>
      </c>
      <c r="AW1108" s="14" t="s">
        <v>31</v>
      </c>
      <c r="AX1108" s="14" t="s">
        <v>82</v>
      </c>
      <c r="AY1108" s="262" t="s">
        <v>181</v>
      </c>
    </row>
    <row r="1109" s="2" customFormat="1" ht="49.05" customHeight="1">
      <c r="A1109" s="39"/>
      <c r="B1109" s="40"/>
      <c r="C1109" s="289" t="s">
        <v>1487</v>
      </c>
      <c r="D1109" s="289" t="s">
        <v>396</v>
      </c>
      <c r="E1109" s="290" t="s">
        <v>1488</v>
      </c>
      <c r="F1109" s="291" t="s">
        <v>1489</v>
      </c>
      <c r="G1109" s="292" t="s">
        <v>1440</v>
      </c>
      <c r="H1109" s="293">
        <v>101</v>
      </c>
      <c r="I1109" s="294"/>
      <c r="J1109" s="293">
        <f>ROUND(I1109*H1109,2)</f>
        <v>0</v>
      </c>
      <c r="K1109" s="295"/>
      <c r="L1109" s="296"/>
      <c r="M1109" s="297" t="s">
        <v>1</v>
      </c>
      <c r="N1109" s="298" t="s">
        <v>40</v>
      </c>
      <c r="O1109" s="92"/>
      <c r="P1109" s="237">
        <f>O1109*H1109</f>
        <v>0</v>
      </c>
      <c r="Q1109" s="237">
        <v>0.001</v>
      </c>
      <c r="R1109" s="237">
        <f>Q1109*H1109</f>
        <v>0.10100000000000001</v>
      </c>
      <c r="S1109" s="237">
        <v>0</v>
      </c>
      <c r="T1109" s="238">
        <f>S1109*H1109</f>
        <v>0</v>
      </c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R1109" s="239" t="s">
        <v>379</v>
      </c>
      <c r="AT1109" s="239" t="s">
        <v>396</v>
      </c>
      <c r="AU1109" s="239" t="s">
        <v>84</v>
      </c>
      <c r="AY1109" s="18" t="s">
        <v>181</v>
      </c>
      <c r="BE1109" s="240">
        <f>IF(N1109="základní",J1109,0)</f>
        <v>0</v>
      </c>
      <c r="BF1109" s="240">
        <f>IF(N1109="snížená",J1109,0)</f>
        <v>0</v>
      </c>
      <c r="BG1109" s="240">
        <f>IF(N1109="zákl. přenesená",J1109,0)</f>
        <v>0</v>
      </c>
      <c r="BH1109" s="240">
        <f>IF(N1109="sníž. přenesená",J1109,0)</f>
        <v>0</v>
      </c>
      <c r="BI1109" s="240">
        <f>IF(N1109="nulová",J1109,0)</f>
        <v>0</v>
      </c>
      <c r="BJ1109" s="18" t="s">
        <v>82</v>
      </c>
      <c r="BK1109" s="240">
        <f>ROUND(I1109*H1109,2)</f>
        <v>0</v>
      </c>
      <c r="BL1109" s="18" t="s">
        <v>283</v>
      </c>
      <c r="BM1109" s="239" t="s">
        <v>1490</v>
      </c>
    </row>
    <row r="1110" s="2" customFormat="1">
      <c r="A1110" s="39"/>
      <c r="B1110" s="40"/>
      <c r="C1110" s="41"/>
      <c r="D1110" s="243" t="s">
        <v>199</v>
      </c>
      <c r="E1110" s="41"/>
      <c r="F1110" s="263" t="s">
        <v>1039</v>
      </c>
      <c r="G1110" s="41"/>
      <c r="H1110" s="41"/>
      <c r="I1110" s="264"/>
      <c r="J1110" s="41"/>
      <c r="K1110" s="41"/>
      <c r="L1110" s="45"/>
      <c r="M1110" s="265"/>
      <c r="N1110" s="266"/>
      <c r="O1110" s="92"/>
      <c r="P1110" s="92"/>
      <c r="Q1110" s="92"/>
      <c r="R1110" s="92"/>
      <c r="S1110" s="92"/>
      <c r="T1110" s="93"/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  <c r="AT1110" s="18" t="s">
        <v>199</v>
      </c>
      <c r="AU1110" s="18" t="s">
        <v>84</v>
      </c>
    </row>
    <row r="1111" s="13" customFormat="1">
      <c r="A1111" s="13"/>
      <c r="B1111" s="241"/>
      <c r="C1111" s="242"/>
      <c r="D1111" s="243" t="s">
        <v>190</v>
      </c>
      <c r="E1111" s="244" t="s">
        <v>1</v>
      </c>
      <c r="F1111" s="245" t="s">
        <v>1473</v>
      </c>
      <c r="G1111" s="242"/>
      <c r="H1111" s="244" t="s">
        <v>1</v>
      </c>
      <c r="I1111" s="246"/>
      <c r="J1111" s="242"/>
      <c r="K1111" s="242"/>
      <c r="L1111" s="247"/>
      <c r="M1111" s="248"/>
      <c r="N1111" s="249"/>
      <c r="O1111" s="249"/>
      <c r="P1111" s="249"/>
      <c r="Q1111" s="249"/>
      <c r="R1111" s="249"/>
      <c r="S1111" s="249"/>
      <c r="T1111" s="250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51" t="s">
        <v>190</v>
      </c>
      <c r="AU1111" s="251" t="s">
        <v>84</v>
      </c>
      <c r="AV1111" s="13" t="s">
        <v>82</v>
      </c>
      <c r="AW1111" s="13" t="s">
        <v>31</v>
      </c>
      <c r="AX1111" s="13" t="s">
        <v>75</v>
      </c>
      <c r="AY1111" s="251" t="s">
        <v>181</v>
      </c>
    </row>
    <row r="1112" s="13" customFormat="1">
      <c r="A1112" s="13"/>
      <c r="B1112" s="241"/>
      <c r="C1112" s="242"/>
      <c r="D1112" s="243" t="s">
        <v>190</v>
      </c>
      <c r="E1112" s="244" t="s">
        <v>1</v>
      </c>
      <c r="F1112" s="245" t="s">
        <v>1474</v>
      </c>
      <c r="G1112" s="242"/>
      <c r="H1112" s="244" t="s">
        <v>1</v>
      </c>
      <c r="I1112" s="246"/>
      <c r="J1112" s="242"/>
      <c r="K1112" s="242"/>
      <c r="L1112" s="247"/>
      <c r="M1112" s="248"/>
      <c r="N1112" s="249"/>
      <c r="O1112" s="249"/>
      <c r="P1112" s="249"/>
      <c r="Q1112" s="249"/>
      <c r="R1112" s="249"/>
      <c r="S1112" s="249"/>
      <c r="T1112" s="250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51" t="s">
        <v>190</v>
      </c>
      <c r="AU1112" s="251" t="s">
        <v>84</v>
      </c>
      <c r="AV1112" s="13" t="s">
        <v>82</v>
      </c>
      <c r="AW1112" s="13" t="s">
        <v>31</v>
      </c>
      <c r="AX1112" s="13" t="s">
        <v>75</v>
      </c>
      <c r="AY1112" s="251" t="s">
        <v>181</v>
      </c>
    </row>
    <row r="1113" s="14" customFormat="1">
      <c r="A1113" s="14"/>
      <c r="B1113" s="252"/>
      <c r="C1113" s="253"/>
      <c r="D1113" s="243" t="s">
        <v>190</v>
      </c>
      <c r="E1113" s="254" t="s">
        <v>1</v>
      </c>
      <c r="F1113" s="255" t="s">
        <v>806</v>
      </c>
      <c r="G1113" s="253"/>
      <c r="H1113" s="256">
        <v>101</v>
      </c>
      <c r="I1113" s="257"/>
      <c r="J1113" s="253"/>
      <c r="K1113" s="253"/>
      <c r="L1113" s="258"/>
      <c r="M1113" s="259"/>
      <c r="N1113" s="260"/>
      <c r="O1113" s="260"/>
      <c r="P1113" s="260"/>
      <c r="Q1113" s="260"/>
      <c r="R1113" s="260"/>
      <c r="S1113" s="260"/>
      <c r="T1113" s="261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62" t="s">
        <v>190</v>
      </c>
      <c r="AU1113" s="262" t="s">
        <v>84</v>
      </c>
      <c r="AV1113" s="14" t="s">
        <v>84</v>
      </c>
      <c r="AW1113" s="14" t="s">
        <v>31</v>
      </c>
      <c r="AX1113" s="14" t="s">
        <v>82</v>
      </c>
      <c r="AY1113" s="262" t="s">
        <v>181</v>
      </c>
    </row>
    <row r="1114" s="2" customFormat="1" ht="49.05" customHeight="1">
      <c r="A1114" s="39"/>
      <c r="B1114" s="40"/>
      <c r="C1114" s="289" t="s">
        <v>1491</v>
      </c>
      <c r="D1114" s="289" t="s">
        <v>396</v>
      </c>
      <c r="E1114" s="290" t="s">
        <v>1492</v>
      </c>
      <c r="F1114" s="291" t="s">
        <v>1493</v>
      </c>
      <c r="G1114" s="292" t="s">
        <v>1440</v>
      </c>
      <c r="H1114" s="293">
        <v>249</v>
      </c>
      <c r="I1114" s="294"/>
      <c r="J1114" s="293">
        <f>ROUND(I1114*H1114,2)</f>
        <v>0</v>
      </c>
      <c r="K1114" s="295"/>
      <c r="L1114" s="296"/>
      <c r="M1114" s="297" t="s">
        <v>1</v>
      </c>
      <c r="N1114" s="298" t="s">
        <v>40</v>
      </c>
      <c r="O1114" s="92"/>
      <c r="P1114" s="237">
        <f>O1114*H1114</f>
        <v>0</v>
      </c>
      <c r="Q1114" s="237">
        <v>0.001</v>
      </c>
      <c r="R1114" s="237">
        <f>Q1114*H1114</f>
        <v>0.249</v>
      </c>
      <c r="S1114" s="237">
        <v>0</v>
      </c>
      <c r="T1114" s="238">
        <f>S1114*H1114</f>
        <v>0</v>
      </c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R1114" s="239" t="s">
        <v>379</v>
      </c>
      <c r="AT1114" s="239" t="s">
        <v>396</v>
      </c>
      <c r="AU1114" s="239" t="s">
        <v>84</v>
      </c>
      <c r="AY1114" s="18" t="s">
        <v>181</v>
      </c>
      <c r="BE1114" s="240">
        <f>IF(N1114="základní",J1114,0)</f>
        <v>0</v>
      </c>
      <c r="BF1114" s="240">
        <f>IF(N1114="snížená",J1114,0)</f>
        <v>0</v>
      </c>
      <c r="BG1114" s="240">
        <f>IF(N1114="zákl. přenesená",J1114,0)</f>
        <v>0</v>
      </c>
      <c r="BH1114" s="240">
        <f>IF(N1114="sníž. přenesená",J1114,0)</f>
        <v>0</v>
      </c>
      <c r="BI1114" s="240">
        <f>IF(N1114="nulová",J1114,0)</f>
        <v>0</v>
      </c>
      <c r="BJ1114" s="18" t="s">
        <v>82</v>
      </c>
      <c r="BK1114" s="240">
        <f>ROUND(I1114*H1114,2)</f>
        <v>0</v>
      </c>
      <c r="BL1114" s="18" t="s">
        <v>283</v>
      </c>
      <c r="BM1114" s="239" t="s">
        <v>1494</v>
      </c>
    </row>
    <row r="1115" s="2" customFormat="1">
      <c r="A1115" s="39"/>
      <c r="B1115" s="40"/>
      <c r="C1115" s="41"/>
      <c r="D1115" s="243" t="s">
        <v>199</v>
      </c>
      <c r="E1115" s="41"/>
      <c r="F1115" s="263" t="s">
        <v>1039</v>
      </c>
      <c r="G1115" s="41"/>
      <c r="H1115" s="41"/>
      <c r="I1115" s="264"/>
      <c r="J1115" s="41"/>
      <c r="K1115" s="41"/>
      <c r="L1115" s="45"/>
      <c r="M1115" s="265"/>
      <c r="N1115" s="266"/>
      <c r="O1115" s="92"/>
      <c r="P1115" s="92"/>
      <c r="Q1115" s="92"/>
      <c r="R1115" s="92"/>
      <c r="S1115" s="92"/>
      <c r="T1115" s="93"/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T1115" s="18" t="s">
        <v>199</v>
      </c>
      <c r="AU1115" s="18" t="s">
        <v>84</v>
      </c>
    </row>
    <row r="1116" s="13" customFormat="1">
      <c r="A1116" s="13"/>
      <c r="B1116" s="241"/>
      <c r="C1116" s="242"/>
      <c r="D1116" s="243" t="s">
        <v>190</v>
      </c>
      <c r="E1116" s="244" t="s">
        <v>1</v>
      </c>
      <c r="F1116" s="245" t="s">
        <v>1476</v>
      </c>
      <c r="G1116" s="242"/>
      <c r="H1116" s="244" t="s">
        <v>1</v>
      </c>
      <c r="I1116" s="246"/>
      <c r="J1116" s="242"/>
      <c r="K1116" s="242"/>
      <c r="L1116" s="247"/>
      <c r="M1116" s="248"/>
      <c r="N1116" s="249"/>
      <c r="O1116" s="249"/>
      <c r="P1116" s="249"/>
      <c r="Q1116" s="249"/>
      <c r="R1116" s="249"/>
      <c r="S1116" s="249"/>
      <c r="T1116" s="250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51" t="s">
        <v>190</v>
      </c>
      <c r="AU1116" s="251" t="s">
        <v>84</v>
      </c>
      <c r="AV1116" s="13" t="s">
        <v>82</v>
      </c>
      <c r="AW1116" s="13" t="s">
        <v>31</v>
      </c>
      <c r="AX1116" s="13" t="s">
        <v>75</v>
      </c>
      <c r="AY1116" s="251" t="s">
        <v>181</v>
      </c>
    </row>
    <row r="1117" s="13" customFormat="1">
      <c r="A1117" s="13"/>
      <c r="B1117" s="241"/>
      <c r="C1117" s="242"/>
      <c r="D1117" s="243" t="s">
        <v>190</v>
      </c>
      <c r="E1117" s="244" t="s">
        <v>1</v>
      </c>
      <c r="F1117" s="245" t="s">
        <v>1477</v>
      </c>
      <c r="G1117" s="242"/>
      <c r="H1117" s="244" t="s">
        <v>1</v>
      </c>
      <c r="I1117" s="246"/>
      <c r="J1117" s="242"/>
      <c r="K1117" s="242"/>
      <c r="L1117" s="247"/>
      <c r="M1117" s="248"/>
      <c r="N1117" s="249"/>
      <c r="O1117" s="249"/>
      <c r="P1117" s="249"/>
      <c r="Q1117" s="249"/>
      <c r="R1117" s="249"/>
      <c r="S1117" s="249"/>
      <c r="T1117" s="250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51" t="s">
        <v>190</v>
      </c>
      <c r="AU1117" s="251" t="s">
        <v>84</v>
      </c>
      <c r="AV1117" s="13" t="s">
        <v>82</v>
      </c>
      <c r="AW1117" s="13" t="s">
        <v>31</v>
      </c>
      <c r="AX1117" s="13" t="s">
        <v>75</v>
      </c>
      <c r="AY1117" s="251" t="s">
        <v>181</v>
      </c>
    </row>
    <row r="1118" s="14" customFormat="1">
      <c r="A1118" s="14"/>
      <c r="B1118" s="252"/>
      <c r="C1118" s="253"/>
      <c r="D1118" s="243" t="s">
        <v>190</v>
      </c>
      <c r="E1118" s="254" t="s">
        <v>1</v>
      </c>
      <c r="F1118" s="255" t="s">
        <v>1478</v>
      </c>
      <c r="G1118" s="253"/>
      <c r="H1118" s="256">
        <v>249</v>
      </c>
      <c r="I1118" s="257"/>
      <c r="J1118" s="253"/>
      <c r="K1118" s="253"/>
      <c r="L1118" s="258"/>
      <c r="M1118" s="259"/>
      <c r="N1118" s="260"/>
      <c r="O1118" s="260"/>
      <c r="P1118" s="260"/>
      <c r="Q1118" s="260"/>
      <c r="R1118" s="260"/>
      <c r="S1118" s="260"/>
      <c r="T1118" s="261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62" t="s">
        <v>190</v>
      </c>
      <c r="AU1118" s="262" t="s">
        <v>84</v>
      </c>
      <c r="AV1118" s="14" t="s">
        <v>84</v>
      </c>
      <c r="AW1118" s="14" t="s">
        <v>31</v>
      </c>
      <c r="AX1118" s="14" t="s">
        <v>82</v>
      </c>
      <c r="AY1118" s="262" t="s">
        <v>181</v>
      </c>
    </row>
    <row r="1119" s="2" customFormat="1" ht="49.05" customHeight="1">
      <c r="A1119" s="39"/>
      <c r="B1119" s="40"/>
      <c r="C1119" s="289" t="s">
        <v>1495</v>
      </c>
      <c r="D1119" s="289" t="s">
        <v>396</v>
      </c>
      <c r="E1119" s="290" t="s">
        <v>1496</v>
      </c>
      <c r="F1119" s="291" t="s">
        <v>1497</v>
      </c>
      <c r="G1119" s="292" t="s">
        <v>1440</v>
      </c>
      <c r="H1119" s="293">
        <v>50</v>
      </c>
      <c r="I1119" s="294"/>
      <c r="J1119" s="293">
        <f>ROUND(I1119*H1119,2)</f>
        <v>0</v>
      </c>
      <c r="K1119" s="295"/>
      <c r="L1119" s="296"/>
      <c r="M1119" s="297" t="s">
        <v>1</v>
      </c>
      <c r="N1119" s="298" t="s">
        <v>40</v>
      </c>
      <c r="O1119" s="92"/>
      <c r="P1119" s="237">
        <f>O1119*H1119</f>
        <v>0</v>
      </c>
      <c r="Q1119" s="237">
        <v>0.001</v>
      </c>
      <c r="R1119" s="237">
        <f>Q1119*H1119</f>
        <v>0.050000000000000003</v>
      </c>
      <c r="S1119" s="237">
        <v>0</v>
      </c>
      <c r="T1119" s="238">
        <f>S1119*H1119</f>
        <v>0</v>
      </c>
      <c r="U1119" s="39"/>
      <c r="V1119" s="39"/>
      <c r="W1119" s="39"/>
      <c r="X1119" s="39"/>
      <c r="Y1119" s="39"/>
      <c r="Z1119" s="39"/>
      <c r="AA1119" s="39"/>
      <c r="AB1119" s="39"/>
      <c r="AC1119" s="39"/>
      <c r="AD1119" s="39"/>
      <c r="AE1119" s="39"/>
      <c r="AR1119" s="239" t="s">
        <v>379</v>
      </c>
      <c r="AT1119" s="239" t="s">
        <v>396</v>
      </c>
      <c r="AU1119" s="239" t="s">
        <v>84</v>
      </c>
      <c r="AY1119" s="18" t="s">
        <v>181</v>
      </c>
      <c r="BE1119" s="240">
        <f>IF(N1119="základní",J1119,0)</f>
        <v>0</v>
      </c>
      <c r="BF1119" s="240">
        <f>IF(N1119="snížená",J1119,0)</f>
        <v>0</v>
      </c>
      <c r="BG1119" s="240">
        <f>IF(N1119="zákl. přenesená",J1119,0)</f>
        <v>0</v>
      </c>
      <c r="BH1119" s="240">
        <f>IF(N1119="sníž. přenesená",J1119,0)</f>
        <v>0</v>
      </c>
      <c r="BI1119" s="240">
        <f>IF(N1119="nulová",J1119,0)</f>
        <v>0</v>
      </c>
      <c r="BJ1119" s="18" t="s">
        <v>82</v>
      </c>
      <c r="BK1119" s="240">
        <f>ROUND(I1119*H1119,2)</f>
        <v>0</v>
      </c>
      <c r="BL1119" s="18" t="s">
        <v>283</v>
      </c>
      <c r="BM1119" s="239" t="s">
        <v>1498</v>
      </c>
    </row>
    <row r="1120" s="2" customFormat="1">
      <c r="A1120" s="39"/>
      <c r="B1120" s="40"/>
      <c r="C1120" s="41"/>
      <c r="D1120" s="243" t="s">
        <v>199</v>
      </c>
      <c r="E1120" s="41"/>
      <c r="F1120" s="263" t="s">
        <v>1039</v>
      </c>
      <c r="G1120" s="41"/>
      <c r="H1120" s="41"/>
      <c r="I1120" s="264"/>
      <c r="J1120" s="41"/>
      <c r="K1120" s="41"/>
      <c r="L1120" s="45"/>
      <c r="M1120" s="265"/>
      <c r="N1120" s="266"/>
      <c r="O1120" s="92"/>
      <c r="P1120" s="92"/>
      <c r="Q1120" s="92"/>
      <c r="R1120" s="92"/>
      <c r="S1120" s="92"/>
      <c r="T1120" s="93"/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39"/>
      <c r="AE1120" s="39"/>
      <c r="AT1120" s="18" t="s">
        <v>199</v>
      </c>
      <c r="AU1120" s="18" t="s">
        <v>84</v>
      </c>
    </row>
    <row r="1121" s="13" customFormat="1">
      <c r="A1121" s="13"/>
      <c r="B1121" s="241"/>
      <c r="C1121" s="242"/>
      <c r="D1121" s="243" t="s">
        <v>190</v>
      </c>
      <c r="E1121" s="244" t="s">
        <v>1</v>
      </c>
      <c r="F1121" s="245" t="s">
        <v>1453</v>
      </c>
      <c r="G1121" s="242"/>
      <c r="H1121" s="244" t="s">
        <v>1</v>
      </c>
      <c r="I1121" s="246"/>
      <c r="J1121" s="242"/>
      <c r="K1121" s="242"/>
      <c r="L1121" s="247"/>
      <c r="M1121" s="248"/>
      <c r="N1121" s="249"/>
      <c r="O1121" s="249"/>
      <c r="P1121" s="249"/>
      <c r="Q1121" s="249"/>
      <c r="R1121" s="249"/>
      <c r="S1121" s="249"/>
      <c r="T1121" s="250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51" t="s">
        <v>190</v>
      </c>
      <c r="AU1121" s="251" t="s">
        <v>84</v>
      </c>
      <c r="AV1121" s="13" t="s">
        <v>82</v>
      </c>
      <c r="AW1121" s="13" t="s">
        <v>31</v>
      </c>
      <c r="AX1121" s="13" t="s">
        <v>75</v>
      </c>
      <c r="AY1121" s="251" t="s">
        <v>181</v>
      </c>
    </row>
    <row r="1122" s="13" customFormat="1">
      <c r="A1122" s="13"/>
      <c r="B1122" s="241"/>
      <c r="C1122" s="242"/>
      <c r="D1122" s="243" t="s">
        <v>190</v>
      </c>
      <c r="E1122" s="244" t="s">
        <v>1</v>
      </c>
      <c r="F1122" s="245" t="s">
        <v>1454</v>
      </c>
      <c r="G1122" s="242"/>
      <c r="H1122" s="244" t="s">
        <v>1</v>
      </c>
      <c r="I1122" s="246"/>
      <c r="J1122" s="242"/>
      <c r="K1122" s="242"/>
      <c r="L1122" s="247"/>
      <c r="M1122" s="248"/>
      <c r="N1122" s="249"/>
      <c r="O1122" s="249"/>
      <c r="P1122" s="249"/>
      <c r="Q1122" s="249"/>
      <c r="R1122" s="249"/>
      <c r="S1122" s="249"/>
      <c r="T1122" s="250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51" t="s">
        <v>190</v>
      </c>
      <c r="AU1122" s="251" t="s">
        <v>84</v>
      </c>
      <c r="AV1122" s="13" t="s">
        <v>82</v>
      </c>
      <c r="AW1122" s="13" t="s">
        <v>31</v>
      </c>
      <c r="AX1122" s="13" t="s">
        <v>75</v>
      </c>
      <c r="AY1122" s="251" t="s">
        <v>181</v>
      </c>
    </row>
    <row r="1123" s="14" customFormat="1">
      <c r="A1123" s="14"/>
      <c r="B1123" s="252"/>
      <c r="C1123" s="253"/>
      <c r="D1123" s="243" t="s">
        <v>190</v>
      </c>
      <c r="E1123" s="254" t="s">
        <v>1</v>
      </c>
      <c r="F1123" s="255" t="s">
        <v>455</v>
      </c>
      <c r="G1123" s="253"/>
      <c r="H1123" s="256">
        <v>50</v>
      </c>
      <c r="I1123" s="257"/>
      <c r="J1123" s="253"/>
      <c r="K1123" s="253"/>
      <c r="L1123" s="258"/>
      <c r="M1123" s="259"/>
      <c r="N1123" s="260"/>
      <c r="O1123" s="260"/>
      <c r="P1123" s="260"/>
      <c r="Q1123" s="260"/>
      <c r="R1123" s="260"/>
      <c r="S1123" s="260"/>
      <c r="T1123" s="261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62" t="s">
        <v>190</v>
      </c>
      <c r="AU1123" s="262" t="s">
        <v>84</v>
      </c>
      <c r="AV1123" s="14" t="s">
        <v>84</v>
      </c>
      <c r="AW1123" s="14" t="s">
        <v>31</v>
      </c>
      <c r="AX1123" s="14" t="s">
        <v>82</v>
      </c>
      <c r="AY1123" s="262" t="s">
        <v>181</v>
      </c>
    </row>
    <row r="1124" s="2" customFormat="1" ht="49.05" customHeight="1">
      <c r="A1124" s="39"/>
      <c r="B1124" s="40"/>
      <c r="C1124" s="289" t="s">
        <v>1499</v>
      </c>
      <c r="D1124" s="289" t="s">
        <v>396</v>
      </c>
      <c r="E1124" s="290" t="s">
        <v>1500</v>
      </c>
      <c r="F1124" s="291" t="s">
        <v>1501</v>
      </c>
      <c r="G1124" s="292" t="s">
        <v>1440</v>
      </c>
      <c r="H1124" s="293">
        <v>70</v>
      </c>
      <c r="I1124" s="294"/>
      <c r="J1124" s="293">
        <f>ROUND(I1124*H1124,2)</f>
        <v>0</v>
      </c>
      <c r="K1124" s="295"/>
      <c r="L1124" s="296"/>
      <c r="M1124" s="297" t="s">
        <v>1</v>
      </c>
      <c r="N1124" s="298" t="s">
        <v>40</v>
      </c>
      <c r="O1124" s="92"/>
      <c r="P1124" s="237">
        <f>O1124*H1124</f>
        <v>0</v>
      </c>
      <c r="Q1124" s="237">
        <v>0.001</v>
      </c>
      <c r="R1124" s="237">
        <f>Q1124*H1124</f>
        <v>0.070000000000000007</v>
      </c>
      <c r="S1124" s="237">
        <v>0</v>
      </c>
      <c r="T1124" s="238">
        <f>S1124*H1124</f>
        <v>0</v>
      </c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R1124" s="239" t="s">
        <v>379</v>
      </c>
      <c r="AT1124" s="239" t="s">
        <v>396</v>
      </c>
      <c r="AU1124" s="239" t="s">
        <v>84</v>
      </c>
      <c r="AY1124" s="18" t="s">
        <v>181</v>
      </c>
      <c r="BE1124" s="240">
        <f>IF(N1124="základní",J1124,0)</f>
        <v>0</v>
      </c>
      <c r="BF1124" s="240">
        <f>IF(N1124="snížená",J1124,0)</f>
        <v>0</v>
      </c>
      <c r="BG1124" s="240">
        <f>IF(N1124="zákl. přenesená",J1124,0)</f>
        <v>0</v>
      </c>
      <c r="BH1124" s="240">
        <f>IF(N1124="sníž. přenesená",J1124,0)</f>
        <v>0</v>
      </c>
      <c r="BI1124" s="240">
        <f>IF(N1124="nulová",J1124,0)</f>
        <v>0</v>
      </c>
      <c r="BJ1124" s="18" t="s">
        <v>82</v>
      </c>
      <c r="BK1124" s="240">
        <f>ROUND(I1124*H1124,2)</f>
        <v>0</v>
      </c>
      <c r="BL1124" s="18" t="s">
        <v>283</v>
      </c>
      <c r="BM1124" s="239" t="s">
        <v>1502</v>
      </c>
    </row>
    <row r="1125" s="2" customFormat="1">
      <c r="A1125" s="39"/>
      <c r="B1125" s="40"/>
      <c r="C1125" s="41"/>
      <c r="D1125" s="243" t="s">
        <v>199</v>
      </c>
      <c r="E1125" s="41"/>
      <c r="F1125" s="263" t="s">
        <v>1039</v>
      </c>
      <c r="G1125" s="41"/>
      <c r="H1125" s="41"/>
      <c r="I1125" s="264"/>
      <c r="J1125" s="41"/>
      <c r="K1125" s="41"/>
      <c r="L1125" s="45"/>
      <c r="M1125" s="265"/>
      <c r="N1125" s="266"/>
      <c r="O1125" s="92"/>
      <c r="P1125" s="92"/>
      <c r="Q1125" s="92"/>
      <c r="R1125" s="92"/>
      <c r="S1125" s="92"/>
      <c r="T1125" s="93"/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9"/>
      <c r="AT1125" s="18" t="s">
        <v>199</v>
      </c>
      <c r="AU1125" s="18" t="s">
        <v>84</v>
      </c>
    </row>
    <row r="1126" s="13" customFormat="1">
      <c r="A1126" s="13"/>
      <c r="B1126" s="241"/>
      <c r="C1126" s="242"/>
      <c r="D1126" s="243" t="s">
        <v>190</v>
      </c>
      <c r="E1126" s="244" t="s">
        <v>1</v>
      </c>
      <c r="F1126" s="245" t="s">
        <v>1460</v>
      </c>
      <c r="G1126" s="242"/>
      <c r="H1126" s="244" t="s">
        <v>1</v>
      </c>
      <c r="I1126" s="246"/>
      <c r="J1126" s="242"/>
      <c r="K1126" s="242"/>
      <c r="L1126" s="247"/>
      <c r="M1126" s="248"/>
      <c r="N1126" s="249"/>
      <c r="O1126" s="249"/>
      <c r="P1126" s="249"/>
      <c r="Q1126" s="249"/>
      <c r="R1126" s="249"/>
      <c r="S1126" s="249"/>
      <c r="T1126" s="250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1" t="s">
        <v>190</v>
      </c>
      <c r="AU1126" s="251" t="s">
        <v>84</v>
      </c>
      <c r="AV1126" s="13" t="s">
        <v>82</v>
      </c>
      <c r="AW1126" s="13" t="s">
        <v>31</v>
      </c>
      <c r="AX1126" s="13" t="s">
        <v>75</v>
      </c>
      <c r="AY1126" s="251" t="s">
        <v>181</v>
      </c>
    </row>
    <row r="1127" s="13" customFormat="1">
      <c r="A1127" s="13"/>
      <c r="B1127" s="241"/>
      <c r="C1127" s="242"/>
      <c r="D1127" s="243" t="s">
        <v>190</v>
      </c>
      <c r="E1127" s="244" t="s">
        <v>1</v>
      </c>
      <c r="F1127" s="245" t="s">
        <v>1461</v>
      </c>
      <c r="G1127" s="242"/>
      <c r="H1127" s="244" t="s">
        <v>1</v>
      </c>
      <c r="I1127" s="246"/>
      <c r="J1127" s="242"/>
      <c r="K1127" s="242"/>
      <c r="L1127" s="247"/>
      <c r="M1127" s="248"/>
      <c r="N1127" s="249"/>
      <c r="O1127" s="249"/>
      <c r="P1127" s="249"/>
      <c r="Q1127" s="249"/>
      <c r="R1127" s="249"/>
      <c r="S1127" s="249"/>
      <c r="T1127" s="250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51" t="s">
        <v>190</v>
      </c>
      <c r="AU1127" s="251" t="s">
        <v>84</v>
      </c>
      <c r="AV1127" s="13" t="s">
        <v>82</v>
      </c>
      <c r="AW1127" s="13" t="s">
        <v>31</v>
      </c>
      <c r="AX1127" s="13" t="s">
        <v>75</v>
      </c>
      <c r="AY1127" s="251" t="s">
        <v>181</v>
      </c>
    </row>
    <row r="1128" s="14" customFormat="1">
      <c r="A1128" s="14"/>
      <c r="B1128" s="252"/>
      <c r="C1128" s="253"/>
      <c r="D1128" s="243" t="s">
        <v>190</v>
      </c>
      <c r="E1128" s="254" t="s">
        <v>1</v>
      </c>
      <c r="F1128" s="255" t="s">
        <v>624</v>
      </c>
      <c r="G1128" s="253"/>
      <c r="H1128" s="256">
        <v>70</v>
      </c>
      <c r="I1128" s="257"/>
      <c r="J1128" s="253"/>
      <c r="K1128" s="253"/>
      <c r="L1128" s="258"/>
      <c r="M1128" s="259"/>
      <c r="N1128" s="260"/>
      <c r="O1128" s="260"/>
      <c r="P1128" s="260"/>
      <c r="Q1128" s="260"/>
      <c r="R1128" s="260"/>
      <c r="S1128" s="260"/>
      <c r="T1128" s="261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62" t="s">
        <v>190</v>
      </c>
      <c r="AU1128" s="262" t="s">
        <v>84</v>
      </c>
      <c r="AV1128" s="14" t="s">
        <v>84</v>
      </c>
      <c r="AW1128" s="14" t="s">
        <v>31</v>
      </c>
      <c r="AX1128" s="14" t="s">
        <v>82</v>
      </c>
      <c r="AY1128" s="262" t="s">
        <v>181</v>
      </c>
    </row>
    <row r="1129" s="2" customFormat="1" ht="24.15" customHeight="1">
      <c r="A1129" s="39"/>
      <c r="B1129" s="40"/>
      <c r="C1129" s="228" t="s">
        <v>1503</v>
      </c>
      <c r="D1129" s="228" t="s">
        <v>184</v>
      </c>
      <c r="E1129" s="229" t="s">
        <v>1504</v>
      </c>
      <c r="F1129" s="230" t="s">
        <v>1505</v>
      </c>
      <c r="G1129" s="231" t="s">
        <v>430</v>
      </c>
      <c r="H1129" s="232">
        <v>1</v>
      </c>
      <c r="I1129" s="233"/>
      <c r="J1129" s="232">
        <f>ROUND(I1129*H1129,2)</f>
        <v>0</v>
      </c>
      <c r="K1129" s="234"/>
      <c r="L1129" s="45"/>
      <c r="M1129" s="235" t="s">
        <v>1</v>
      </c>
      <c r="N1129" s="236" t="s">
        <v>40</v>
      </c>
      <c r="O1129" s="92"/>
      <c r="P1129" s="237">
        <f>O1129*H1129</f>
        <v>0</v>
      </c>
      <c r="Q1129" s="237">
        <v>0</v>
      </c>
      <c r="R1129" s="237">
        <f>Q1129*H1129</f>
        <v>0</v>
      </c>
      <c r="S1129" s="237">
        <v>0</v>
      </c>
      <c r="T1129" s="238">
        <f>S1129*H1129</f>
        <v>0</v>
      </c>
      <c r="U1129" s="39"/>
      <c r="V1129" s="39"/>
      <c r="W1129" s="39"/>
      <c r="X1129" s="39"/>
      <c r="Y1129" s="39"/>
      <c r="Z1129" s="39"/>
      <c r="AA1129" s="39"/>
      <c r="AB1129" s="39"/>
      <c r="AC1129" s="39"/>
      <c r="AD1129" s="39"/>
      <c r="AE1129" s="39"/>
      <c r="AR1129" s="239" t="s">
        <v>283</v>
      </c>
      <c r="AT1129" s="239" t="s">
        <v>184</v>
      </c>
      <c r="AU1129" s="239" t="s">
        <v>84</v>
      </c>
      <c r="AY1129" s="18" t="s">
        <v>181</v>
      </c>
      <c r="BE1129" s="240">
        <f>IF(N1129="základní",J1129,0)</f>
        <v>0</v>
      </c>
      <c r="BF1129" s="240">
        <f>IF(N1129="snížená",J1129,0)</f>
        <v>0</v>
      </c>
      <c r="BG1129" s="240">
        <f>IF(N1129="zákl. přenesená",J1129,0)</f>
        <v>0</v>
      </c>
      <c r="BH1129" s="240">
        <f>IF(N1129="sníž. přenesená",J1129,0)</f>
        <v>0</v>
      </c>
      <c r="BI1129" s="240">
        <f>IF(N1129="nulová",J1129,0)</f>
        <v>0</v>
      </c>
      <c r="BJ1129" s="18" t="s">
        <v>82</v>
      </c>
      <c r="BK1129" s="240">
        <f>ROUND(I1129*H1129,2)</f>
        <v>0</v>
      </c>
      <c r="BL1129" s="18" t="s">
        <v>283</v>
      </c>
      <c r="BM1129" s="239" t="s">
        <v>1506</v>
      </c>
    </row>
    <row r="1130" s="2" customFormat="1">
      <c r="A1130" s="39"/>
      <c r="B1130" s="40"/>
      <c r="C1130" s="41"/>
      <c r="D1130" s="243" t="s">
        <v>199</v>
      </c>
      <c r="E1130" s="41"/>
      <c r="F1130" s="263" t="s">
        <v>1507</v>
      </c>
      <c r="G1130" s="41"/>
      <c r="H1130" s="41"/>
      <c r="I1130" s="264"/>
      <c r="J1130" s="41"/>
      <c r="K1130" s="41"/>
      <c r="L1130" s="45"/>
      <c r="M1130" s="265"/>
      <c r="N1130" s="266"/>
      <c r="O1130" s="92"/>
      <c r="P1130" s="92"/>
      <c r="Q1130" s="92"/>
      <c r="R1130" s="92"/>
      <c r="S1130" s="92"/>
      <c r="T1130" s="93"/>
      <c r="U1130" s="39"/>
      <c r="V1130" s="39"/>
      <c r="W1130" s="39"/>
      <c r="X1130" s="39"/>
      <c r="Y1130" s="39"/>
      <c r="Z1130" s="39"/>
      <c r="AA1130" s="39"/>
      <c r="AB1130" s="39"/>
      <c r="AC1130" s="39"/>
      <c r="AD1130" s="39"/>
      <c r="AE1130" s="39"/>
      <c r="AT1130" s="18" t="s">
        <v>199</v>
      </c>
      <c r="AU1130" s="18" t="s">
        <v>84</v>
      </c>
    </row>
    <row r="1131" s="13" customFormat="1">
      <c r="A1131" s="13"/>
      <c r="B1131" s="241"/>
      <c r="C1131" s="242"/>
      <c r="D1131" s="243" t="s">
        <v>190</v>
      </c>
      <c r="E1131" s="244" t="s">
        <v>1</v>
      </c>
      <c r="F1131" s="245" t="s">
        <v>1508</v>
      </c>
      <c r="G1131" s="242"/>
      <c r="H1131" s="244" t="s">
        <v>1</v>
      </c>
      <c r="I1131" s="246"/>
      <c r="J1131" s="242"/>
      <c r="K1131" s="242"/>
      <c r="L1131" s="247"/>
      <c r="M1131" s="248"/>
      <c r="N1131" s="249"/>
      <c r="O1131" s="249"/>
      <c r="P1131" s="249"/>
      <c r="Q1131" s="249"/>
      <c r="R1131" s="249"/>
      <c r="S1131" s="249"/>
      <c r="T1131" s="250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51" t="s">
        <v>190</v>
      </c>
      <c r="AU1131" s="251" t="s">
        <v>84</v>
      </c>
      <c r="AV1131" s="13" t="s">
        <v>82</v>
      </c>
      <c r="AW1131" s="13" t="s">
        <v>31</v>
      </c>
      <c r="AX1131" s="13" t="s">
        <v>75</v>
      </c>
      <c r="AY1131" s="251" t="s">
        <v>181</v>
      </c>
    </row>
    <row r="1132" s="13" customFormat="1">
      <c r="A1132" s="13"/>
      <c r="B1132" s="241"/>
      <c r="C1132" s="242"/>
      <c r="D1132" s="243" t="s">
        <v>190</v>
      </c>
      <c r="E1132" s="244" t="s">
        <v>1</v>
      </c>
      <c r="F1132" s="245" t="s">
        <v>1509</v>
      </c>
      <c r="G1132" s="242"/>
      <c r="H1132" s="244" t="s">
        <v>1</v>
      </c>
      <c r="I1132" s="246"/>
      <c r="J1132" s="242"/>
      <c r="K1132" s="242"/>
      <c r="L1132" s="247"/>
      <c r="M1132" s="248"/>
      <c r="N1132" s="249"/>
      <c r="O1132" s="249"/>
      <c r="P1132" s="249"/>
      <c r="Q1132" s="249"/>
      <c r="R1132" s="249"/>
      <c r="S1132" s="249"/>
      <c r="T1132" s="250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51" t="s">
        <v>190</v>
      </c>
      <c r="AU1132" s="251" t="s">
        <v>84</v>
      </c>
      <c r="AV1132" s="13" t="s">
        <v>82</v>
      </c>
      <c r="AW1132" s="13" t="s">
        <v>31</v>
      </c>
      <c r="AX1132" s="13" t="s">
        <v>75</v>
      </c>
      <c r="AY1132" s="251" t="s">
        <v>181</v>
      </c>
    </row>
    <row r="1133" s="14" customFormat="1">
      <c r="A1133" s="14"/>
      <c r="B1133" s="252"/>
      <c r="C1133" s="253"/>
      <c r="D1133" s="243" t="s">
        <v>190</v>
      </c>
      <c r="E1133" s="254" t="s">
        <v>1</v>
      </c>
      <c r="F1133" s="255" t="s">
        <v>82</v>
      </c>
      <c r="G1133" s="253"/>
      <c r="H1133" s="256">
        <v>1</v>
      </c>
      <c r="I1133" s="257"/>
      <c r="J1133" s="253"/>
      <c r="K1133" s="253"/>
      <c r="L1133" s="258"/>
      <c r="M1133" s="259"/>
      <c r="N1133" s="260"/>
      <c r="O1133" s="260"/>
      <c r="P1133" s="260"/>
      <c r="Q1133" s="260"/>
      <c r="R1133" s="260"/>
      <c r="S1133" s="260"/>
      <c r="T1133" s="261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62" t="s">
        <v>190</v>
      </c>
      <c r="AU1133" s="262" t="s">
        <v>84</v>
      </c>
      <c r="AV1133" s="14" t="s">
        <v>84</v>
      </c>
      <c r="AW1133" s="14" t="s">
        <v>31</v>
      </c>
      <c r="AX1133" s="14" t="s">
        <v>82</v>
      </c>
      <c r="AY1133" s="262" t="s">
        <v>181</v>
      </c>
    </row>
    <row r="1134" s="2" customFormat="1" ht="44.25" customHeight="1">
      <c r="A1134" s="39"/>
      <c r="B1134" s="40"/>
      <c r="C1134" s="228" t="s">
        <v>1510</v>
      </c>
      <c r="D1134" s="228" t="s">
        <v>184</v>
      </c>
      <c r="E1134" s="229" t="s">
        <v>1511</v>
      </c>
      <c r="F1134" s="230" t="s">
        <v>1512</v>
      </c>
      <c r="G1134" s="231" t="s">
        <v>260</v>
      </c>
      <c r="H1134" s="232">
        <v>3</v>
      </c>
      <c r="I1134" s="233"/>
      <c r="J1134" s="232">
        <f>ROUND(I1134*H1134,2)</f>
        <v>0</v>
      </c>
      <c r="K1134" s="234"/>
      <c r="L1134" s="45"/>
      <c r="M1134" s="235" t="s">
        <v>1</v>
      </c>
      <c r="N1134" s="236" t="s">
        <v>40</v>
      </c>
      <c r="O1134" s="92"/>
      <c r="P1134" s="237">
        <f>O1134*H1134</f>
        <v>0</v>
      </c>
      <c r="Q1134" s="237">
        <v>0</v>
      </c>
      <c r="R1134" s="237">
        <f>Q1134*H1134</f>
        <v>0</v>
      </c>
      <c r="S1134" s="237">
        <v>0</v>
      </c>
      <c r="T1134" s="238">
        <f>S1134*H1134</f>
        <v>0</v>
      </c>
      <c r="U1134" s="39"/>
      <c r="V1134" s="39"/>
      <c r="W1134" s="39"/>
      <c r="X1134" s="39"/>
      <c r="Y1134" s="39"/>
      <c r="Z1134" s="39"/>
      <c r="AA1134" s="39"/>
      <c r="AB1134" s="39"/>
      <c r="AC1134" s="39"/>
      <c r="AD1134" s="39"/>
      <c r="AE1134" s="39"/>
      <c r="AR1134" s="239" t="s">
        <v>283</v>
      </c>
      <c r="AT1134" s="239" t="s">
        <v>184</v>
      </c>
      <c r="AU1134" s="239" t="s">
        <v>84</v>
      </c>
      <c r="AY1134" s="18" t="s">
        <v>181</v>
      </c>
      <c r="BE1134" s="240">
        <f>IF(N1134="základní",J1134,0)</f>
        <v>0</v>
      </c>
      <c r="BF1134" s="240">
        <f>IF(N1134="snížená",J1134,0)</f>
        <v>0</v>
      </c>
      <c r="BG1134" s="240">
        <f>IF(N1134="zákl. přenesená",J1134,0)</f>
        <v>0</v>
      </c>
      <c r="BH1134" s="240">
        <f>IF(N1134="sníž. přenesená",J1134,0)</f>
        <v>0</v>
      </c>
      <c r="BI1134" s="240">
        <f>IF(N1134="nulová",J1134,0)</f>
        <v>0</v>
      </c>
      <c r="BJ1134" s="18" t="s">
        <v>82</v>
      </c>
      <c r="BK1134" s="240">
        <f>ROUND(I1134*H1134,2)</f>
        <v>0</v>
      </c>
      <c r="BL1134" s="18" t="s">
        <v>283</v>
      </c>
      <c r="BM1134" s="239" t="s">
        <v>1513</v>
      </c>
    </row>
    <row r="1135" s="2" customFormat="1">
      <c r="A1135" s="39"/>
      <c r="B1135" s="40"/>
      <c r="C1135" s="41"/>
      <c r="D1135" s="243" t="s">
        <v>199</v>
      </c>
      <c r="E1135" s="41"/>
      <c r="F1135" s="263" t="s">
        <v>1514</v>
      </c>
      <c r="G1135" s="41"/>
      <c r="H1135" s="41"/>
      <c r="I1135" s="264"/>
      <c r="J1135" s="41"/>
      <c r="K1135" s="41"/>
      <c r="L1135" s="45"/>
      <c r="M1135" s="265"/>
      <c r="N1135" s="266"/>
      <c r="O1135" s="92"/>
      <c r="P1135" s="92"/>
      <c r="Q1135" s="92"/>
      <c r="R1135" s="92"/>
      <c r="S1135" s="92"/>
      <c r="T1135" s="93"/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39"/>
      <c r="AE1135" s="39"/>
      <c r="AT1135" s="18" t="s">
        <v>199</v>
      </c>
      <c r="AU1135" s="18" t="s">
        <v>84</v>
      </c>
    </row>
    <row r="1136" s="2" customFormat="1" ht="21.75" customHeight="1">
      <c r="A1136" s="39"/>
      <c r="B1136" s="40"/>
      <c r="C1136" s="228" t="s">
        <v>1515</v>
      </c>
      <c r="D1136" s="228" t="s">
        <v>184</v>
      </c>
      <c r="E1136" s="229" t="s">
        <v>1516</v>
      </c>
      <c r="F1136" s="230" t="s">
        <v>1517</v>
      </c>
      <c r="G1136" s="231" t="s">
        <v>430</v>
      </c>
      <c r="H1136" s="232">
        <v>1</v>
      </c>
      <c r="I1136" s="233"/>
      <c r="J1136" s="232">
        <f>ROUND(I1136*H1136,2)</f>
        <v>0</v>
      </c>
      <c r="K1136" s="234"/>
      <c r="L1136" s="45"/>
      <c r="M1136" s="235" t="s">
        <v>1</v>
      </c>
      <c r="N1136" s="236" t="s">
        <v>40</v>
      </c>
      <c r="O1136" s="92"/>
      <c r="P1136" s="237">
        <f>O1136*H1136</f>
        <v>0</v>
      </c>
      <c r="Q1136" s="237">
        <v>0.00052999999999999998</v>
      </c>
      <c r="R1136" s="237">
        <f>Q1136*H1136</f>
        <v>0.00052999999999999998</v>
      </c>
      <c r="S1136" s="237">
        <v>0</v>
      </c>
      <c r="T1136" s="238">
        <f>S1136*H1136</f>
        <v>0</v>
      </c>
      <c r="U1136" s="39"/>
      <c r="V1136" s="39"/>
      <c r="W1136" s="39"/>
      <c r="X1136" s="39"/>
      <c r="Y1136" s="39"/>
      <c r="Z1136" s="39"/>
      <c r="AA1136" s="39"/>
      <c r="AB1136" s="39"/>
      <c r="AC1136" s="39"/>
      <c r="AD1136" s="39"/>
      <c r="AE1136" s="39"/>
      <c r="AR1136" s="239" t="s">
        <v>283</v>
      </c>
      <c r="AT1136" s="239" t="s">
        <v>184</v>
      </c>
      <c r="AU1136" s="239" t="s">
        <v>84</v>
      </c>
      <c r="AY1136" s="18" t="s">
        <v>181</v>
      </c>
      <c r="BE1136" s="240">
        <f>IF(N1136="základní",J1136,0)</f>
        <v>0</v>
      </c>
      <c r="BF1136" s="240">
        <f>IF(N1136="snížená",J1136,0)</f>
        <v>0</v>
      </c>
      <c r="BG1136" s="240">
        <f>IF(N1136="zákl. přenesená",J1136,0)</f>
        <v>0</v>
      </c>
      <c r="BH1136" s="240">
        <f>IF(N1136="sníž. přenesená",J1136,0)</f>
        <v>0</v>
      </c>
      <c r="BI1136" s="240">
        <f>IF(N1136="nulová",J1136,0)</f>
        <v>0</v>
      </c>
      <c r="BJ1136" s="18" t="s">
        <v>82</v>
      </c>
      <c r="BK1136" s="240">
        <f>ROUND(I1136*H1136,2)</f>
        <v>0</v>
      </c>
      <c r="BL1136" s="18" t="s">
        <v>283</v>
      </c>
      <c r="BM1136" s="239" t="s">
        <v>1518</v>
      </c>
    </row>
    <row r="1137" s="2" customFormat="1">
      <c r="A1137" s="39"/>
      <c r="B1137" s="40"/>
      <c r="C1137" s="41"/>
      <c r="D1137" s="243" t="s">
        <v>199</v>
      </c>
      <c r="E1137" s="41"/>
      <c r="F1137" s="263" t="s">
        <v>1519</v>
      </c>
      <c r="G1137" s="41"/>
      <c r="H1137" s="41"/>
      <c r="I1137" s="264"/>
      <c r="J1137" s="41"/>
      <c r="K1137" s="41"/>
      <c r="L1137" s="45"/>
      <c r="M1137" s="265"/>
      <c r="N1137" s="266"/>
      <c r="O1137" s="92"/>
      <c r="P1137" s="92"/>
      <c r="Q1137" s="92"/>
      <c r="R1137" s="92"/>
      <c r="S1137" s="92"/>
      <c r="T1137" s="93"/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39"/>
      <c r="AE1137" s="39"/>
      <c r="AT1137" s="18" t="s">
        <v>199</v>
      </c>
      <c r="AU1137" s="18" t="s">
        <v>84</v>
      </c>
    </row>
    <row r="1138" s="2" customFormat="1" ht="16.5" customHeight="1">
      <c r="A1138" s="39"/>
      <c r="B1138" s="40"/>
      <c r="C1138" s="228" t="s">
        <v>1520</v>
      </c>
      <c r="D1138" s="228" t="s">
        <v>184</v>
      </c>
      <c r="E1138" s="229" t="s">
        <v>1521</v>
      </c>
      <c r="F1138" s="230" t="s">
        <v>1522</v>
      </c>
      <c r="G1138" s="231" t="s">
        <v>260</v>
      </c>
      <c r="H1138" s="232">
        <v>1</v>
      </c>
      <c r="I1138" s="233"/>
      <c r="J1138" s="232">
        <f>ROUND(I1138*H1138,2)</f>
        <v>0</v>
      </c>
      <c r="K1138" s="234"/>
      <c r="L1138" s="45"/>
      <c r="M1138" s="235" t="s">
        <v>1</v>
      </c>
      <c r="N1138" s="236" t="s">
        <v>40</v>
      </c>
      <c r="O1138" s="92"/>
      <c r="P1138" s="237">
        <f>O1138*H1138</f>
        <v>0</v>
      </c>
      <c r="Q1138" s="237">
        <v>0</v>
      </c>
      <c r="R1138" s="237">
        <f>Q1138*H1138</f>
        <v>0</v>
      </c>
      <c r="S1138" s="237">
        <v>0</v>
      </c>
      <c r="T1138" s="238">
        <f>S1138*H1138</f>
        <v>0</v>
      </c>
      <c r="U1138" s="39"/>
      <c r="V1138" s="39"/>
      <c r="W1138" s="39"/>
      <c r="X1138" s="39"/>
      <c r="Y1138" s="39"/>
      <c r="Z1138" s="39"/>
      <c r="AA1138" s="39"/>
      <c r="AB1138" s="39"/>
      <c r="AC1138" s="39"/>
      <c r="AD1138" s="39"/>
      <c r="AE1138" s="39"/>
      <c r="AR1138" s="239" t="s">
        <v>283</v>
      </c>
      <c r="AT1138" s="239" t="s">
        <v>184</v>
      </c>
      <c r="AU1138" s="239" t="s">
        <v>84</v>
      </c>
      <c r="AY1138" s="18" t="s">
        <v>181</v>
      </c>
      <c r="BE1138" s="240">
        <f>IF(N1138="základní",J1138,0)</f>
        <v>0</v>
      </c>
      <c r="BF1138" s="240">
        <f>IF(N1138="snížená",J1138,0)</f>
        <v>0</v>
      </c>
      <c r="BG1138" s="240">
        <f>IF(N1138="zákl. přenesená",J1138,0)</f>
        <v>0</v>
      </c>
      <c r="BH1138" s="240">
        <f>IF(N1138="sníž. přenesená",J1138,0)</f>
        <v>0</v>
      </c>
      <c r="BI1138" s="240">
        <f>IF(N1138="nulová",J1138,0)</f>
        <v>0</v>
      </c>
      <c r="BJ1138" s="18" t="s">
        <v>82</v>
      </c>
      <c r="BK1138" s="240">
        <f>ROUND(I1138*H1138,2)</f>
        <v>0</v>
      </c>
      <c r="BL1138" s="18" t="s">
        <v>283</v>
      </c>
      <c r="BM1138" s="239" t="s">
        <v>1523</v>
      </c>
    </row>
    <row r="1139" s="2" customFormat="1">
      <c r="A1139" s="39"/>
      <c r="B1139" s="40"/>
      <c r="C1139" s="41"/>
      <c r="D1139" s="243" t="s">
        <v>199</v>
      </c>
      <c r="E1139" s="41"/>
      <c r="F1139" s="263" t="s">
        <v>1524</v>
      </c>
      <c r="G1139" s="41"/>
      <c r="H1139" s="41"/>
      <c r="I1139" s="264"/>
      <c r="J1139" s="41"/>
      <c r="K1139" s="41"/>
      <c r="L1139" s="45"/>
      <c r="M1139" s="265"/>
      <c r="N1139" s="266"/>
      <c r="O1139" s="92"/>
      <c r="P1139" s="92"/>
      <c r="Q1139" s="92"/>
      <c r="R1139" s="92"/>
      <c r="S1139" s="92"/>
      <c r="T1139" s="93"/>
      <c r="U1139" s="39"/>
      <c r="V1139" s="39"/>
      <c r="W1139" s="39"/>
      <c r="X1139" s="39"/>
      <c r="Y1139" s="39"/>
      <c r="Z1139" s="39"/>
      <c r="AA1139" s="39"/>
      <c r="AB1139" s="39"/>
      <c r="AC1139" s="39"/>
      <c r="AD1139" s="39"/>
      <c r="AE1139" s="39"/>
      <c r="AT1139" s="18" t="s">
        <v>199</v>
      </c>
      <c r="AU1139" s="18" t="s">
        <v>84</v>
      </c>
    </row>
    <row r="1140" s="13" customFormat="1">
      <c r="A1140" s="13"/>
      <c r="B1140" s="241"/>
      <c r="C1140" s="242"/>
      <c r="D1140" s="243" t="s">
        <v>190</v>
      </c>
      <c r="E1140" s="244" t="s">
        <v>1</v>
      </c>
      <c r="F1140" s="245" t="s">
        <v>1525</v>
      </c>
      <c r="G1140" s="242"/>
      <c r="H1140" s="244" t="s">
        <v>1</v>
      </c>
      <c r="I1140" s="246"/>
      <c r="J1140" s="242"/>
      <c r="K1140" s="242"/>
      <c r="L1140" s="247"/>
      <c r="M1140" s="248"/>
      <c r="N1140" s="249"/>
      <c r="O1140" s="249"/>
      <c r="P1140" s="249"/>
      <c r="Q1140" s="249"/>
      <c r="R1140" s="249"/>
      <c r="S1140" s="249"/>
      <c r="T1140" s="250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51" t="s">
        <v>190</v>
      </c>
      <c r="AU1140" s="251" t="s">
        <v>84</v>
      </c>
      <c r="AV1140" s="13" t="s">
        <v>82</v>
      </c>
      <c r="AW1140" s="13" t="s">
        <v>31</v>
      </c>
      <c r="AX1140" s="13" t="s">
        <v>75</v>
      </c>
      <c r="AY1140" s="251" t="s">
        <v>181</v>
      </c>
    </row>
    <row r="1141" s="14" customFormat="1">
      <c r="A1141" s="14"/>
      <c r="B1141" s="252"/>
      <c r="C1141" s="253"/>
      <c r="D1141" s="243" t="s">
        <v>190</v>
      </c>
      <c r="E1141" s="254" t="s">
        <v>1</v>
      </c>
      <c r="F1141" s="255" t="s">
        <v>82</v>
      </c>
      <c r="G1141" s="253"/>
      <c r="H1141" s="256">
        <v>1</v>
      </c>
      <c r="I1141" s="257"/>
      <c r="J1141" s="253"/>
      <c r="K1141" s="253"/>
      <c r="L1141" s="258"/>
      <c r="M1141" s="259"/>
      <c r="N1141" s="260"/>
      <c r="O1141" s="260"/>
      <c r="P1141" s="260"/>
      <c r="Q1141" s="260"/>
      <c r="R1141" s="260"/>
      <c r="S1141" s="260"/>
      <c r="T1141" s="261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62" t="s">
        <v>190</v>
      </c>
      <c r="AU1141" s="262" t="s">
        <v>84</v>
      </c>
      <c r="AV1141" s="14" t="s">
        <v>84</v>
      </c>
      <c r="AW1141" s="14" t="s">
        <v>31</v>
      </c>
      <c r="AX1141" s="14" t="s">
        <v>82</v>
      </c>
      <c r="AY1141" s="262" t="s">
        <v>181</v>
      </c>
    </row>
    <row r="1142" s="2" customFormat="1" ht="16.5" customHeight="1">
      <c r="A1142" s="39"/>
      <c r="B1142" s="40"/>
      <c r="C1142" s="228" t="s">
        <v>1526</v>
      </c>
      <c r="D1142" s="228" t="s">
        <v>184</v>
      </c>
      <c r="E1142" s="229" t="s">
        <v>1527</v>
      </c>
      <c r="F1142" s="230" t="s">
        <v>1528</v>
      </c>
      <c r="G1142" s="231" t="s">
        <v>197</v>
      </c>
      <c r="H1142" s="232">
        <v>17.199999999999999</v>
      </c>
      <c r="I1142" s="233"/>
      <c r="J1142" s="232">
        <f>ROUND(I1142*H1142,2)</f>
        <v>0</v>
      </c>
      <c r="K1142" s="234"/>
      <c r="L1142" s="45"/>
      <c r="M1142" s="235" t="s">
        <v>1</v>
      </c>
      <c r="N1142" s="236" t="s">
        <v>40</v>
      </c>
      <c r="O1142" s="92"/>
      <c r="P1142" s="237">
        <f>O1142*H1142</f>
        <v>0</v>
      </c>
      <c r="Q1142" s="237">
        <v>0.00038000000000000002</v>
      </c>
      <c r="R1142" s="237">
        <f>Q1142*H1142</f>
        <v>0.0065360000000000001</v>
      </c>
      <c r="S1142" s="237">
        <v>0</v>
      </c>
      <c r="T1142" s="238">
        <f>S1142*H1142</f>
        <v>0</v>
      </c>
      <c r="U1142" s="39"/>
      <c r="V1142" s="39"/>
      <c r="W1142" s="39"/>
      <c r="X1142" s="39"/>
      <c r="Y1142" s="39"/>
      <c r="Z1142" s="39"/>
      <c r="AA1142" s="39"/>
      <c r="AB1142" s="39"/>
      <c r="AC1142" s="39"/>
      <c r="AD1142" s="39"/>
      <c r="AE1142" s="39"/>
      <c r="AR1142" s="239" t="s">
        <v>283</v>
      </c>
      <c r="AT1142" s="239" t="s">
        <v>184</v>
      </c>
      <c r="AU1142" s="239" t="s">
        <v>84</v>
      </c>
      <c r="AY1142" s="18" t="s">
        <v>181</v>
      </c>
      <c r="BE1142" s="240">
        <f>IF(N1142="základní",J1142,0)</f>
        <v>0</v>
      </c>
      <c r="BF1142" s="240">
        <f>IF(N1142="snížená",J1142,0)</f>
        <v>0</v>
      </c>
      <c r="BG1142" s="240">
        <f>IF(N1142="zákl. přenesená",J1142,0)</f>
        <v>0</v>
      </c>
      <c r="BH1142" s="240">
        <f>IF(N1142="sníž. přenesená",J1142,0)</f>
        <v>0</v>
      </c>
      <c r="BI1142" s="240">
        <f>IF(N1142="nulová",J1142,0)</f>
        <v>0</v>
      </c>
      <c r="BJ1142" s="18" t="s">
        <v>82</v>
      </c>
      <c r="BK1142" s="240">
        <f>ROUND(I1142*H1142,2)</f>
        <v>0</v>
      </c>
      <c r="BL1142" s="18" t="s">
        <v>283</v>
      </c>
      <c r="BM1142" s="239" t="s">
        <v>1529</v>
      </c>
    </row>
    <row r="1143" s="13" customFormat="1">
      <c r="A1143" s="13"/>
      <c r="B1143" s="241"/>
      <c r="C1143" s="242"/>
      <c r="D1143" s="243" t="s">
        <v>190</v>
      </c>
      <c r="E1143" s="244" t="s">
        <v>1</v>
      </c>
      <c r="F1143" s="245" t="s">
        <v>1530</v>
      </c>
      <c r="G1143" s="242"/>
      <c r="H1143" s="244" t="s">
        <v>1</v>
      </c>
      <c r="I1143" s="246"/>
      <c r="J1143" s="242"/>
      <c r="K1143" s="242"/>
      <c r="L1143" s="247"/>
      <c r="M1143" s="248"/>
      <c r="N1143" s="249"/>
      <c r="O1143" s="249"/>
      <c r="P1143" s="249"/>
      <c r="Q1143" s="249"/>
      <c r="R1143" s="249"/>
      <c r="S1143" s="249"/>
      <c r="T1143" s="250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51" t="s">
        <v>190</v>
      </c>
      <c r="AU1143" s="251" t="s">
        <v>84</v>
      </c>
      <c r="AV1143" s="13" t="s">
        <v>82</v>
      </c>
      <c r="AW1143" s="13" t="s">
        <v>31</v>
      </c>
      <c r="AX1143" s="13" t="s">
        <v>75</v>
      </c>
      <c r="AY1143" s="251" t="s">
        <v>181</v>
      </c>
    </row>
    <row r="1144" s="13" customFormat="1">
      <c r="A1144" s="13"/>
      <c r="B1144" s="241"/>
      <c r="C1144" s="242"/>
      <c r="D1144" s="243" t="s">
        <v>190</v>
      </c>
      <c r="E1144" s="244" t="s">
        <v>1</v>
      </c>
      <c r="F1144" s="245" t="s">
        <v>1531</v>
      </c>
      <c r="G1144" s="242"/>
      <c r="H1144" s="244" t="s">
        <v>1</v>
      </c>
      <c r="I1144" s="246"/>
      <c r="J1144" s="242"/>
      <c r="K1144" s="242"/>
      <c r="L1144" s="247"/>
      <c r="M1144" s="248"/>
      <c r="N1144" s="249"/>
      <c r="O1144" s="249"/>
      <c r="P1144" s="249"/>
      <c r="Q1144" s="249"/>
      <c r="R1144" s="249"/>
      <c r="S1144" s="249"/>
      <c r="T1144" s="250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51" t="s">
        <v>190</v>
      </c>
      <c r="AU1144" s="251" t="s">
        <v>84</v>
      </c>
      <c r="AV1144" s="13" t="s">
        <v>82</v>
      </c>
      <c r="AW1144" s="13" t="s">
        <v>31</v>
      </c>
      <c r="AX1144" s="13" t="s">
        <v>75</v>
      </c>
      <c r="AY1144" s="251" t="s">
        <v>181</v>
      </c>
    </row>
    <row r="1145" s="14" customFormat="1">
      <c r="A1145" s="14"/>
      <c r="B1145" s="252"/>
      <c r="C1145" s="253"/>
      <c r="D1145" s="243" t="s">
        <v>190</v>
      </c>
      <c r="E1145" s="254" t="s">
        <v>1</v>
      </c>
      <c r="F1145" s="255" t="s">
        <v>1532</v>
      </c>
      <c r="G1145" s="253"/>
      <c r="H1145" s="256">
        <v>17.199999999999999</v>
      </c>
      <c r="I1145" s="257"/>
      <c r="J1145" s="253"/>
      <c r="K1145" s="253"/>
      <c r="L1145" s="258"/>
      <c r="M1145" s="259"/>
      <c r="N1145" s="260"/>
      <c r="O1145" s="260"/>
      <c r="P1145" s="260"/>
      <c r="Q1145" s="260"/>
      <c r="R1145" s="260"/>
      <c r="S1145" s="260"/>
      <c r="T1145" s="261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62" t="s">
        <v>190</v>
      </c>
      <c r="AU1145" s="262" t="s">
        <v>84</v>
      </c>
      <c r="AV1145" s="14" t="s">
        <v>84</v>
      </c>
      <c r="AW1145" s="14" t="s">
        <v>31</v>
      </c>
      <c r="AX1145" s="14" t="s">
        <v>82</v>
      </c>
      <c r="AY1145" s="262" t="s">
        <v>181</v>
      </c>
    </row>
    <row r="1146" s="2" customFormat="1" ht="24.15" customHeight="1">
      <c r="A1146" s="39"/>
      <c r="B1146" s="40"/>
      <c r="C1146" s="228" t="s">
        <v>1533</v>
      </c>
      <c r="D1146" s="228" t="s">
        <v>184</v>
      </c>
      <c r="E1146" s="229" t="s">
        <v>1534</v>
      </c>
      <c r="F1146" s="230" t="s">
        <v>1535</v>
      </c>
      <c r="G1146" s="231" t="s">
        <v>260</v>
      </c>
      <c r="H1146" s="232">
        <v>5</v>
      </c>
      <c r="I1146" s="233"/>
      <c r="J1146" s="232">
        <f>ROUND(I1146*H1146,2)</f>
        <v>0</v>
      </c>
      <c r="K1146" s="234"/>
      <c r="L1146" s="45"/>
      <c r="M1146" s="235" t="s">
        <v>1</v>
      </c>
      <c r="N1146" s="236" t="s">
        <v>40</v>
      </c>
      <c r="O1146" s="92"/>
      <c r="P1146" s="237">
        <f>O1146*H1146</f>
        <v>0</v>
      </c>
      <c r="Q1146" s="237">
        <v>0</v>
      </c>
      <c r="R1146" s="237">
        <f>Q1146*H1146</f>
        <v>0</v>
      </c>
      <c r="S1146" s="237">
        <v>0</v>
      </c>
      <c r="T1146" s="238">
        <f>S1146*H1146</f>
        <v>0</v>
      </c>
      <c r="U1146" s="39"/>
      <c r="V1146" s="39"/>
      <c r="W1146" s="39"/>
      <c r="X1146" s="39"/>
      <c r="Y1146" s="39"/>
      <c r="Z1146" s="39"/>
      <c r="AA1146" s="39"/>
      <c r="AB1146" s="39"/>
      <c r="AC1146" s="39"/>
      <c r="AD1146" s="39"/>
      <c r="AE1146" s="39"/>
      <c r="AR1146" s="239" t="s">
        <v>283</v>
      </c>
      <c r="AT1146" s="239" t="s">
        <v>184</v>
      </c>
      <c r="AU1146" s="239" t="s">
        <v>84</v>
      </c>
      <c r="AY1146" s="18" t="s">
        <v>181</v>
      </c>
      <c r="BE1146" s="240">
        <f>IF(N1146="základní",J1146,0)</f>
        <v>0</v>
      </c>
      <c r="BF1146" s="240">
        <f>IF(N1146="snížená",J1146,0)</f>
        <v>0</v>
      </c>
      <c r="BG1146" s="240">
        <f>IF(N1146="zákl. přenesená",J1146,0)</f>
        <v>0</v>
      </c>
      <c r="BH1146" s="240">
        <f>IF(N1146="sníž. přenesená",J1146,0)</f>
        <v>0</v>
      </c>
      <c r="BI1146" s="240">
        <f>IF(N1146="nulová",J1146,0)</f>
        <v>0</v>
      </c>
      <c r="BJ1146" s="18" t="s">
        <v>82</v>
      </c>
      <c r="BK1146" s="240">
        <f>ROUND(I1146*H1146,2)</f>
        <v>0</v>
      </c>
      <c r="BL1146" s="18" t="s">
        <v>283</v>
      </c>
      <c r="BM1146" s="239" t="s">
        <v>1536</v>
      </c>
    </row>
    <row r="1147" s="2" customFormat="1">
      <c r="A1147" s="39"/>
      <c r="B1147" s="40"/>
      <c r="C1147" s="41"/>
      <c r="D1147" s="243" t="s">
        <v>199</v>
      </c>
      <c r="E1147" s="41"/>
      <c r="F1147" s="263" t="s">
        <v>1537</v>
      </c>
      <c r="G1147" s="41"/>
      <c r="H1147" s="41"/>
      <c r="I1147" s="264"/>
      <c r="J1147" s="41"/>
      <c r="K1147" s="41"/>
      <c r="L1147" s="45"/>
      <c r="M1147" s="265"/>
      <c r="N1147" s="266"/>
      <c r="O1147" s="92"/>
      <c r="P1147" s="92"/>
      <c r="Q1147" s="92"/>
      <c r="R1147" s="92"/>
      <c r="S1147" s="92"/>
      <c r="T1147" s="93"/>
      <c r="U1147" s="39"/>
      <c r="V1147" s="39"/>
      <c r="W1147" s="39"/>
      <c r="X1147" s="39"/>
      <c r="Y1147" s="39"/>
      <c r="Z1147" s="39"/>
      <c r="AA1147" s="39"/>
      <c r="AB1147" s="39"/>
      <c r="AC1147" s="39"/>
      <c r="AD1147" s="39"/>
      <c r="AE1147" s="39"/>
      <c r="AT1147" s="18" t="s">
        <v>199</v>
      </c>
      <c r="AU1147" s="18" t="s">
        <v>84</v>
      </c>
    </row>
    <row r="1148" s="13" customFormat="1">
      <c r="A1148" s="13"/>
      <c r="B1148" s="241"/>
      <c r="C1148" s="242"/>
      <c r="D1148" s="243" t="s">
        <v>190</v>
      </c>
      <c r="E1148" s="244" t="s">
        <v>1</v>
      </c>
      <c r="F1148" s="245" t="s">
        <v>1531</v>
      </c>
      <c r="G1148" s="242"/>
      <c r="H1148" s="244" t="s">
        <v>1</v>
      </c>
      <c r="I1148" s="246"/>
      <c r="J1148" s="242"/>
      <c r="K1148" s="242"/>
      <c r="L1148" s="247"/>
      <c r="M1148" s="248"/>
      <c r="N1148" s="249"/>
      <c r="O1148" s="249"/>
      <c r="P1148" s="249"/>
      <c r="Q1148" s="249"/>
      <c r="R1148" s="249"/>
      <c r="S1148" s="249"/>
      <c r="T1148" s="250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51" t="s">
        <v>190</v>
      </c>
      <c r="AU1148" s="251" t="s">
        <v>84</v>
      </c>
      <c r="AV1148" s="13" t="s">
        <v>82</v>
      </c>
      <c r="AW1148" s="13" t="s">
        <v>31</v>
      </c>
      <c r="AX1148" s="13" t="s">
        <v>75</v>
      </c>
      <c r="AY1148" s="251" t="s">
        <v>181</v>
      </c>
    </row>
    <row r="1149" s="14" customFormat="1">
      <c r="A1149" s="14"/>
      <c r="B1149" s="252"/>
      <c r="C1149" s="253"/>
      <c r="D1149" s="243" t="s">
        <v>190</v>
      </c>
      <c r="E1149" s="254" t="s">
        <v>1</v>
      </c>
      <c r="F1149" s="255" t="s">
        <v>213</v>
      </c>
      <c r="G1149" s="253"/>
      <c r="H1149" s="256">
        <v>5</v>
      </c>
      <c r="I1149" s="257"/>
      <c r="J1149" s="253"/>
      <c r="K1149" s="253"/>
      <c r="L1149" s="258"/>
      <c r="M1149" s="259"/>
      <c r="N1149" s="260"/>
      <c r="O1149" s="260"/>
      <c r="P1149" s="260"/>
      <c r="Q1149" s="260"/>
      <c r="R1149" s="260"/>
      <c r="S1149" s="260"/>
      <c r="T1149" s="261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62" t="s">
        <v>190</v>
      </c>
      <c r="AU1149" s="262" t="s">
        <v>84</v>
      </c>
      <c r="AV1149" s="14" t="s">
        <v>84</v>
      </c>
      <c r="AW1149" s="14" t="s">
        <v>31</v>
      </c>
      <c r="AX1149" s="14" t="s">
        <v>82</v>
      </c>
      <c r="AY1149" s="262" t="s">
        <v>181</v>
      </c>
    </row>
    <row r="1150" s="2" customFormat="1" ht="33" customHeight="1">
      <c r="A1150" s="39"/>
      <c r="B1150" s="40"/>
      <c r="C1150" s="228" t="s">
        <v>1538</v>
      </c>
      <c r="D1150" s="228" t="s">
        <v>184</v>
      </c>
      <c r="E1150" s="229" t="s">
        <v>1539</v>
      </c>
      <c r="F1150" s="230" t="s">
        <v>1540</v>
      </c>
      <c r="G1150" s="231" t="s">
        <v>320</v>
      </c>
      <c r="H1150" s="232">
        <v>9</v>
      </c>
      <c r="I1150" s="233"/>
      <c r="J1150" s="232">
        <f>ROUND(I1150*H1150,2)</f>
        <v>0</v>
      </c>
      <c r="K1150" s="234"/>
      <c r="L1150" s="45"/>
      <c r="M1150" s="235" t="s">
        <v>1</v>
      </c>
      <c r="N1150" s="236" t="s">
        <v>40</v>
      </c>
      <c r="O1150" s="92"/>
      <c r="P1150" s="237">
        <f>O1150*H1150</f>
        <v>0</v>
      </c>
      <c r="Q1150" s="237">
        <v>0</v>
      </c>
      <c r="R1150" s="237">
        <f>Q1150*H1150</f>
        <v>0</v>
      </c>
      <c r="S1150" s="237">
        <v>0</v>
      </c>
      <c r="T1150" s="238">
        <f>S1150*H1150</f>
        <v>0</v>
      </c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R1150" s="239" t="s">
        <v>283</v>
      </c>
      <c r="AT1150" s="239" t="s">
        <v>184</v>
      </c>
      <c r="AU1150" s="239" t="s">
        <v>84</v>
      </c>
      <c r="AY1150" s="18" t="s">
        <v>181</v>
      </c>
      <c r="BE1150" s="240">
        <f>IF(N1150="základní",J1150,0)</f>
        <v>0</v>
      </c>
      <c r="BF1150" s="240">
        <f>IF(N1150="snížená",J1150,0)</f>
        <v>0</v>
      </c>
      <c r="BG1150" s="240">
        <f>IF(N1150="zákl. přenesená",J1150,0)</f>
        <v>0</v>
      </c>
      <c r="BH1150" s="240">
        <f>IF(N1150="sníž. přenesená",J1150,0)</f>
        <v>0</v>
      </c>
      <c r="BI1150" s="240">
        <f>IF(N1150="nulová",J1150,0)</f>
        <v>0</v>
      </c>
      <c r="BJ1150" s="18" t="s">
        <v>82</v>
      </c>
      <c r="BK1150" s="240">
        <f>ROUND(I1150*H1150,2)</f>
        <v>0</v>
      </c>
      <c r="BL1150" s="18" t="s">
        <v>283</v>
      </c>
      <c r="BM1150" s="239" t="s">
        <v>1541</v>
      </c>
    </row>
    <row r="1151" s="13" customFormat="1">
      <c r="A1151" s="13"/>
      <c r="B1151" s="241"/>
      <c r="C1151" s="242"/>
      <c r="D1151" s="243" t="s">
        <v>190</v>
      </c>
      <c r="E1151" s="244" t="s">
        <v>1</v>
      </c>
      <c r="F1151" s="245" t="s">
        <v>1542</v>
      </c>
      <c r="G1151" s="242"/>
      <c r="H1151" s="244" t="s">
        <v>1</v>
      </c>
      <c r="I1151" s="246"/>
      <c r="J1151" s="242"/>
      <c r="K1151" s="242"/>
      <c r="L1151" s="247"/>
      <c r="M1151" s="248"/>
      <c r="N1151" s="249"/>
      <c r="O1151" s="249"/>
      <c r="P1151" s="249"/>
      <c r="Q1151" s="249"/>
      <c r="R1151" s="249"/>
      <c r="S1151" s="249"/>
      <c r="T1151" s="250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51" t="s">
        <v>190</v>
      </c>
      <c r="AU1151" s="251" t="s">
        <v>84</v>
      </c>
      <c r="AV1151" s="13" t="s">
        <v>82</v>
      </c>
      <c r="AW1151" s="13" t="s">
        <v>31</v>
      </c>
      <c r="AX1151" s="13" t="s">
        <v>75</v>
      </c>
      <c r="AY1151" s="251" t="s">
        <v>181</v>
      </c>
    </row>
    <row r="1152" s="14" customFormat="1">
      <c r="A1152" s="14"/>
      <c r="B1152" s="252"/>
      <c r="C1152" s="253"/>
      <c r="D1152" s="243" t="s">
        <v>190</v>
      </c>
      <c r="E1152" s="254" t="s">
        <v>1</v>
      </c>
      <c r="F1152" s="255" t="s">
        <v>246</v>
      </c>
      <c r="G1152" s="253"/>
      <c r="H1152" s="256">
        <v>9</v>
      </c>
      <c r="I1152" s="257"/>
      <c r="J1152" s="253"/>
      <c r="K1152" s="253"/>
      <c r="L1152" s="258"/>
      <c r="M1152" s="259"/>
      <c r="N1152" s="260"/>
      <c r="O1152" s="260"/>
      <c r="P1152" s="260"/>
      <c r="Q1152" s="260"/>
      <c r="R1152" s="260"/>
      <c r="S1152" s="260"/>
      <c r="T1152" s="261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62" t="s">
        <v>190</v>
      </c>
      <c r="AU1152" s="262" t="s">
        <v>84</v>
      </c>
      <c r="AV1152" s="14" t="s">
        <v>84</v>
      </c>
      <c r="AW1152" s="14" t="s">
        <v>31</v>
      </c>
      <c r="AX1152" s="14" t="s">
        <v>82</v>
      </c>
      <c r="AY1152" s="262" t="s">
        <v>181</v>
      </c>
    </row>
    <row r="1153" s="2" customFormat="1" ht="49.05" customHeight="1">
      <c r="A1153" s="39"/>
      <c r="B1153" s="40"/>
      <c r="C1153" s="228" t="s">
        <v>1543</v>
      </c>
      <c r="D1153" s="228" t="s">
        <v>184</v>
      </c>
      <c r="E1153" s="229" t="s">
        <v>1544</v>
      </c>
      <c r="F1153" s="230" t="s">
        <v>1545</v>
      </c>
      <c r="G1153" s="231" t="s">
        <v>430</v>
      </c>
      <c r="H1153" s="232">
        <v>3</v>
      </c>
      <c r="I1153" s="233"/>
      <c r="J1153" s="232">
        <f>ROUND(I1153*H1153,2)</f>
        <v>0</v>
      </c>
      <c r="K1153" s="234"/>
      <c r="L1153" s="45"/>
      <c r="M1153" s="235" t="s">
        <v>1</v>
      </c>
      <c r="N1153" s="236" t="s">
        <v>40</v>
      </c>
      <c r="O1153" s="92"/>
      <c r="P1153" s="237">
        <f>O1153*H1153</f>
        <v>0</v>
      </c>
      <c r="Q1153" s="237">
        <v>0.060999999999999999</v>
      </c>
      <c r="R1153" s="237">
        <f>Q1153*H1153</f>
        <v>0.183</v>
      </c>
      <c r="S1153" s="237">
        <v>0</v>
      </c>
      <c r="T1153" s="238">
        <f>S1153*H1153</f>
        <v>0</v>
      </c>
      <c r="U1153" s="39"/>
      <c r="V1153" s="39"/>
      <c r="W1153" s="39"/>
      <c r="X1153" s="39"/>
      <c r="Y1153" s="39"/>
      <c r="Z1153" s="39"/>
      <c r="AA1153" s="39"/>
      <c r="AB1153" s="39"/>
      <c r="AC1153" s="39"/>
      <c r="AD1153" s="39"/>
      <c r="AE1153" s="39"/>
      <c r="AR1153" s="239" t="s">
        <v>283</v>
      </c>
      <c r="AT1153" s="239" t="s">
        <v>184</v>
      </c>
      <c r="AU1153" s="239" t="s">
        <v>84</v>
      </c>
      <c r="AY1153" s="18" t="s">
        <v>181</v>
      </c>
      <c r="BE1153" s="240">
        <f>IF(N1153="základní",J1153,0)</f>
        <v>0</v>
      </c>
      <c r="BF1153" s="240">
        <f>IF(N1153="snížená",J1153,0)</f>
        <v>0</v>
      </c>
      <c r="BG1153" s="240">
        <f>IF(N1153="zákl. přenesená",J1153,0)</f>
        <v>0</v>
      </c>
      <c r="BH1153" s="240">
        <f>IF(N1153="sníž. přenesená",J1153,0)</f>
        <v>0</v>
      </c>
      <c r="BI1153" s="240">
        <f>IF(N1153="nulová",J1153,0)</f>
        <v>0</v>
      </c>
      <c r="BJ1153" s="18" t="s">
        <v>82</v>
      </c>
      <c r="BK1153" s="240">
        <f>ROUND(I1153*H1153,2)</f>
        <v>0</v>
      </c>
      <c r="BL1153" s="18" t="s">
        <v>283</v>
      </c>
      <c r="BM1153" s="239" t="s">
        <v>1546</v>
      </c>
    </row>
    <row r="1154" s="2" customFormat="1">
      <c r="A1154" s="39"/>
      <c r="B1154" s="40"/>
      <c r="C1154" s="41"/>
      <c r="D1154" s="243" t="s">
        <v>199</v>
      </c>
      <c r="E1154" s="41"/>
      <c r="F1154" s="263" t="s">
        <v>1547</v>
      </c>
      <c r="G1154" s="41"/>
      <c r="H1154" s="41"/>
      <c r="I1154" s="264"/>
      <c r="J1154" s="41"/>
      <c r="K1154" s="41"/>
      <c r="L1154" s="45"/>
      <c r="M1154" s="265"/>
      <c r="N1154" s="266"/>
      <c r="O1154" s="92"/>
      <c r="P1154" s="92"/>
      <c r="Q1154" s="92"/>
      <c r="R1154" s="92"/>
      <c r="S1154" s="92"/>
      <c r="T1154" s="93"/>
      <c r="U1154" s="39"/>
      <c r="V1154" s="39"/>
      <c r="W1154" s="39"/>
      <c r="X1154" s="39"/>
      <c r="Y1154" s="39"/>
      <c r="Z1154" s="39"/>
      <c r="AA1154" s="39"/>
      <c r="AB1154" s="39"/>
      <c r="AC1154" s="39"/>
      <c r="AD1154" s="39"/>
      <c r="AE1154" s="39"/>
      <c r="AT1154" s="18" t="s">
        <v>199</v>
      </c>
      <c r="AU1154" s="18" t="s">
        <v>84</v>
      </c>
    </row>
    <row r="1155" s="13" customFormat="1">
      <c r="A1155" s="13"/>
      <c r="B1155" s="241"/>
      <c r="C1155" s="242"/>
      <c r="D1155" s="243" t="s">
        <v>190</v>
      </c>
      <c r="E1155" s="244" t="s">
        <v>1</v>
      </c>
      <c r="F1155" s="245" t="s">
        <v>1548</v>
      </c>
      <c r="G1155" s="242"/>
      <c r="H1155" s="244" t="s">
        <v>1</v>
      </c>
      <c r="I1155" s="246"/>
      <c r="J1155" s="242"/>
      <c r="K1155" s="242"/>
      <c r="L1155" s="247"/>
      <c r="M1155" s="248"/>
      <c r="N1155" s="249"/>
      <c r="O1155" s="249"/>
      <c r="P1155" s="249"/>
      <c r="Q1155" s="249"/>
      <c r="R1155" s="249"/>
      <c r="S1155" s="249"/>
      <c r="T1155" s="250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51" t="s">
        <v>190</v>
      </c>
      <c r="AU1155" s="251" t="s">
        <v>84</v>
      </c>
      <c r="AV1155" s="13" t="s">
        <v>82</v>
      </c>
      <c r="AW1155" s="13" t="s">
        <v>31</v>
      </c>
      <c r="AX1155" s="13" t="s">
        <v>75</v>
      </c>
      <c r="AY1155" s="251" t="s">
        <v>181</v>
      </c>
    </row>
    <row r="1156" s="14" customFormat="1">
      <c r="A1156" s="14"/>
      <c r="B1156" s="252"/>
      <c r="C1156" s="253"/>
      <c r="D1156" s="243" t="s">
        <v>190</v>
      </c>
      <c r="E1156" s="254" t="s">
        <v>1</v>
      </c>
      <c r="F1156" s="255" t="s">
        <v>182</v>
      </c>
      <c r="G1156" s="253"/>
      <c r="H1156" s="256">
        <v>3</v>
      </c>
      <c r="I1156" s="257"/>
      <c r="J1156" s="253"/>
      <c r="K1156" s="253"/>
      <c r="L1156" s="258"/>
      <c r="M1156" s="259"/>
      <c r="N1156" s="260"/>
      <c r="O1156" s="260"/>
      <c r="P1156" s="260"/>
      <c r="Q1156" s="260"/>
      <c r="R1156" s="260"/>
      <c r="S1156" s="260"/>
      <c r="T1156" s="261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62" t="s">
        <v>190</v>
      </c>
      <c r="AU1156" s="262" t="s">
        <v>84</v>
      </c>
      <c r="AV1156" s="14" t="s">
        <v>84</v>
      </c>
      <c r="AW1156" s="14" t="s">
        <v>31</v>
      </c>
      <c r="AX1156" s="14" t="s">
        <v>82</v>
      </c>
      <c r="AY1156" s="262" t="s">
        <v>181</v>
      </c>
    </row>
    <row r="1157" s="2" customFormat="1" ht="21.75" customHeight="1">
      <c r="A1157" s="39"/>
      <c r="B1157" s="40"/>
      <c r="C1157" s="228" t="s">
        <v>1549</v>
      </c>
      <c r="D1157" s="228" t="s">
        <v>184</v>
      </c>
      <c r="E1157" s="229" t="s">
        <v>1550</v>
      </c>
      <c r="F1157" s="230" t="s">
        <v>1551</v>
      </c>
      <c r="G1157" s="231" t="s">
        <v>320</v>
      </c>
      <c r="H1157" s="232">
        <v>18</v>
      </c>
      <c r="I1157" s="233"/>
      <c r="J1157" s="232">
        <f>ROUND(I1157*H1157,2)</f>
        <v>0</v>
      </c>
      <c r="K1157" s="234"/>
      <c r="L1157" s="45"/>
      <c r="M1157" s="235" t="s">
        <v>1</v>
      </c>
      <c r="N1157" s="236" t="s">
        <v>40</v>
      </c>
      <c r="O1157" s="92"/>
      <c r="P1157" s="237">
        <f>O1157*H1157</f>
        <v>0</v>
      </c>
      <c r="Q1157" s="237">
        <v>0</v>
      </c>
      <c r="R1157" s="237">
        <f>Q1157*H1157</f>
        <v>0</v>
      </c>
      <c r="S1157" s="237">
        <v>0</v>
      </c>
      <c r="T1157" s="238">
        <f>S1157*H1157</f>
        <v>0</v>
      </c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  <c r="AR1157" s="239" t="s">
        <v>283</v>
      </c>
      <c r="AT1157" s="239" t="s">
        <v>184</v>
      </c>
      <c r="AU1157" s="239" t="s">
        <v>84</v>
      </c>
      <c r="AY1157" s="18" t="s">
        <v>181</v>
      </c>
      <c r="BE1157" s="240">
        <f>IF(N1157="základní",J1157,0)</f>
        <v>0</v>
      </c>
      <c r="BF1157" s="240">
        <f>IF(N1157="snížená",J1157,0)</f>
        <v>0</v>
      </c>
      <c r="BG1157" s="240">
        <f>IF(N1157="zákl. přenesená",J1157,0)</f>
        <v>0</v>
      </c>
      <c r="BH1157" s="240">
        <f>IF(N1157="sníž. přenesená",J1157,0)</f>
        <v>0</v>
      </c>
      <c r="BI1157" s="240">
        <f>IF(N1157="nulová",J1157,0)</f>
        <v>0</v>
      </c>
      <c r="BJ1157" s="18" t="s">
        <v>82</v>
      </c>
      <c r="BK1157" s="240">
        <f>ROUND(I1157*H1157,2)</f>
        <v>0</v>
      </c>
      <c r="BL1157" s="18" t="s">
        <v>283</v>
      </c>
      <c r="BM1157" s="239" t="s">
        <v>1552</v>
      </c>
    </row>
    <row r="1158" s="13" customFormat="1">
      <c r="A1158" s="13"/>
      <c r="B1158" s="241"/>
      <c r="C1158" s="242"/>
      <c r="D1158" s="243" t="s">
        <v>190</v>
      </c>
      <c r="E1158" s="244" t="s">
        <v>1</v>
      </c>
      <c r="F1158" s="245" t="s">
        <v>1553</v>
      </c>
      <c r="G1158" s="242"/>
      <c r="H1158" s="244" t="s">
        <v>1</v>
      </c>
      <c r="I1158" s="246"/>
      <c r="J1158" s="242"/>
      <c r="K1158" s="242"/>
      <c r="L1158" s="247"/>
      <c r="M1158" s="248"/>
      <c r="N1158" s="249"/>
      <c r="O1158" s="249"/>
      <c r="P1158" s="249"/>
      <c r="Q1158" s="249"/>
      <c r="R1158" s="249"/>
      <c r="S1158" s="249"/>
      <c r="T1158" s="250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51" t="s">
        <v>190</v>
      </c>
      <c r="AU1158" s="251" t="s">
        <v>84</v>
      </c>
      <c r="AV1158" s="13" t="s">
        <v>82</v>
      </c>
      <c r="AW1158" s="13" t="s">
        <v>31</v>
      </c>
      <c r="AX1158" s="13" t="s">
        <v>75</v>
      </c>
      <c r="AY1158" s="251" t="s">
        <v>181</v>
      </c>
    </row>
    <row r="1159" s="14" customFormat="1">
      <c r="A1159" s="14"/>
      <c r="B1159" s="252"/>
      <c r="C1159" s="253"/>
      <c r="D1159" s="243" t="s">
        <v>190</v>
      </c>
      <c r="E1159" s="254" t="s">
        <v>1</v>
      </c>
      <c r="F1159" s="255" t="s">
        <v>292</v>
      </c>
      <c r="G1159" s="253"/>
      <c r="H1159" s="256">
        <v>18</v>
      </c>
      <c r="I1159" s="257"/>
      <c r="J1159" s="253"/>
      <c r="K1159" s="253"/>
      <c r="L1159" s="258"/>
      <c r="M1159" s="259"/>
      <c r="N1159" s="260"/>
      <c r="O1159" s="260"/>
      <c r="P1159" s="260"/>
      <c r="Q1159" s="260"/>
      <c r="R1159" s="260"/>
      <c r="S1159" s="260"/>
      <c r="T1159" s="261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62" t="s">
        <v>190</v>
      </c>
      <c r="AU1159" s="262" t="s">
        <v>84</v>
      </c>
      <c r="AV1159" s="14" t="s">
        <v>84</v>
      </c>
      <c r="AW1159" s="14" t="s">
        <v>31</v>
      </c>
      <c r="AX1159" s="14" t="s">
        <v>82</v>
      </c>
      <c r="AY1159" s="262" t="s">
        <v>181</v>
      </c>
    </row>
    <row r="1160" s="2" customFormat="1" ht="24.15" customHeight="1">
      <c r="A1160" s="39"/>
      <c r="B1160" s="40"/>
      <c r="C1160" s="228" t="s">
        <v>1554</v>
      </c>
      <c r="D1160" s="228" t="s">
        <v>184</v>
      </c>
      <c r="E1160" s="229" t="s">
        <v>1555</v>
      </c>
      <c r="F1160" s="230" t="s">
        <v>1556</v>
      </c>
      <c r="G1160" s="231" t="s">
        <v>242</v>
      </c>
      <c r="H1160" s="232">
        <v>1.01</v>
      </c>
      <c r="I1160" s="233"/>
      <c r="J1160" s="232">
        <f>ROUND(I1160*H1160,2)</f>
        <v>0</v>
      </c>
      <c r="K1160" s="234"/>
      <c r="L1160" s="45"/>
      <c r="M1160" s="235" t="s">
        <v>1</v>
      </c>
      <c r="N1160" s="236" t="s">
        <v>40</v>
      </c>
      <c r="O1160" s="92"/>
      <c r="P1160" s="237">
        <f>O1160*H1160</f>
        <v>0</v>
      </c>
      <c r="Q1160" s="237">
        <v>0</v>
      </c>
      <c r="R1160" s="237">
        <f>Q1160*H1160</f>
        <v>0</v>
      </c>
      <c r="S1160" s="237">
        <v>0</v>
      </c>
      <c r="T1160" s="238">
        <f>S1160*H1160</f>
        <v>0</v>
      </c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R1160" s="239" t="s">
        <v>283</v>
      </c>
      <c r="AT1160" s="239" t="s">
        <v>184</v>
      </c>
      <c r="AU1160" s="239" t="s">
        <v>84</v>
      </c>
      <c r="AY1160" s="18" t="s">
        <v>181</v>
      </c>
      <c r="BE1160" s="240">
        <f>IF(N1160="základní",J1160,0)</f>
        <v>0</v>
      </c>
      <c r="BF1160" s="240">
        <f>IF(N1160="snížená",J1160,0)</f>
        <v>0</v>
      </c>
      <c r="BG1160" s="240">
        <f>IF(N1160="zákl. přenesená",J1160,0)</f>
        <v>0</v>
      </c>
      <c r="BH1160" s="240">
        <f>IF(N1160="sníž. přenesená",J1160,0)</f>
        <v>0</v>
      </c>
      <c r="BI1160" s="240">
        <f>IF(N1160="nulová",J1160,0)</f>
        <v>0</v>
      </c>
      <c r="BJ1160" s="18" t="s">
        <v>82</v>
      </c>
      <c r="BK1160" s="240">
        <f>ROUND(I1160*H1160,2)</f>
        <v>0</v>
      </c>
      <c r="BL1160" s="18" t="s">
        <v>283</v>
      </c>
      <c r="BM1160" s="239" t="s">
        <v>1557</v>
      </c>
    </row>
    <row r="1161" s="12" customFormat="1" ht="22.8" customHeight="1">
      <c r="A1161" s="12"/>
      <c r="B1161" s="212"/>
      <c r="C1161" s="213"/>
      <c r="D1161" s="214" t="s">
        <v>74</v>
      </c>
      <c r="E1161" s="226" t="s">
        <v>1558</v>
      </c>
      <c r="F1161" s="226" t="s">
        <v>1559</v>
      </c>
      <c r="G1161" s="213"/>
      <c r="H1161" s="213"/>
      <c r="I1161" s="216"/>
      <c r="J1161" s="227">
        <f>BK1161</f>
        <v>0</v>
      </c>
      <c r="K1161" s="213"/>
      <c r="L1161" s="218"/>
      <c r="M1161" s="219"/>
      <c r="N1161" s="220"/>
      <c r="O1161" s="220"/>
      <c r="P1161" s="221">
        <f>SUM(P1162:P1185)</f>
        <v>0</v>
      </c>
      <c r="Q1161" s="220"/>
      <c r="R1161" s="221">
        <f>SUM(R1162:R1185)</f>
        <v>1.5587800000000001</v>
      </c>
      <c r="S1161" s="220"/>
      <c r="T1161" s="222">
        <f>SUM(T1162:T1185)</f>
        <v>0</v>
      </c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R1161" s="223" t="s">
        <v>84</v>
      </c>
      <c r="AT1161" s="224" t="s">
        <v>74</v>
      </c>
      <c r="AU1161" s="224" t="s">
        <v>82</v>
      </c>
      <c r="AY1161" s="223" t="s">
        <v>181</v>
      </c>
      <c r="BK1161" s="225">
        <f>SUM(BK1162:BK1185)</f>
        <v>0</v>
      </c>
    </row>
    <row r="1162" s="2" customFormat="1" ht="16.5" customHeight="1">
      <c r="A1162" s="39"/>
      <c r="B1162" s="40"/>
      <c r="C1162" s="228" t="s">
        <v>1560</v>
      </c>
      <c r="D1162" s="228" t="s">
        <v>184</v>
      </c>
      <c r="E1162" s="229" t="s">
        <v>1561</v>
      </c>
      <c r="F1162" s="230" t="s">
        <v>1562</v>
      </c>
      <c r="G1162" s="231" t="s">
        <v>197</v>
      </c>
      <c r="H1162" s="232">
        <v>65</v>
      </c>
      <c r="I1162" s="233"/>
      <c r="J1162" s="232">
        <f>ROUND(I1162*H1162,2)</f>
        <v>0</v>
      </c>
      <c r="K1162" s="234"/>
      <c r="L1162" s="45"/>
      <c r="M1162" s="235" t="s">
        <v>1</v>
      </c>
      <c r="N1162" s="236" t="s">
        <v>40</v>
      </c>
      <c r="O1162" s="92"/>
      <c r="P1162" s="237">
        <f>O1162*H1162</f>
        <v>0</v>
      </c>
      <c r="Q1162" s="237">
        <v>0</v>
      </c>
      <c r="R1162" s="237">
        <f>Q1162*H1162</f>
        <v>0</v>
      </c>
      <c r="S1162" s="237">
        <v>0</v>
      </c>
      <c r="T1162" s="238">
        <f>S1162*H1162</f>
        <v>0</v>
      </c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  <c r="AR1162" s="239" t="s">
        <v>283</v>
      </c>
      <c r="AT1162" s="239" t="s">
        <v>184</v>
      </c>
      <c r="AU1162" s="239" t="s">
        <v>84</v>
      </c>
      <c r="AY1162" s="18" t="s">
        <v>181</v>
      </c>
      <c r="BE1162" s="240">
        <f>IF(N1162="základní",J1162,0)</f>
        <v>0</v>
      </c>
      <c r="BF1162" s="240">
        <f>IF(N1162="snížená",J1162,0)</f>
        <v>0</v>
      </c>
      <c r="BG1162" s="240">
        <f>IF(N1162="zákl. přenesená",J1162,0)</f>
        <v>0</v>
      </c>
      <c r="BH1162" s="240">
        <f>IF(N1162="sníž. přenesená",J1162,0)</f>
        <v>0</v>
      </c>
      <c r="BI1162" s="240">
        <f>IF(N1162="nulová",J1162,0)</f>
        <v>0</v>
      </c>
      <c r="BJ1162" s="18" t="s">
        <v>82</v>
      </c>
      <c r="BK1162" s="240">
        <f>ROUND(I1162*H1162,2)</f>
        <v>0</v>
      </c>
      <c r="BL1162" s="18" t="s">
        <v>283</v>
      </c>
      <c r="BM1162" s="239" t="s">
        <v>1563</v>
      </c>
    </row>
    <row r="1163" s="13" customFormat="1">
      <c r="A1163" s="13"/>
      <c r="B1163" s="241"/>
      <c r="C1163" s="242"/>
      <c r="D1163" s="243" t="s">
        <v>190</v>
      </c>
      <c r="E1163" s="244" t="s">
        <v>1</v>
      </c>
      <c r="F1163" s="245" t="s">
        <v>201</v>
      </c>
      <c r="G1163" s="242"/>
      <c r="H1163" s="244" t="s">
        <v>1</v>
      </c>
      <c r="I1163" s="246"/>
      <c r="J1163" s="242"/>
      <c r="K1163" s="242"/>
      <c r="L1163" s="247"/>
      <c r="M1163" s="248"/>
      <c r="N1163" s="249"/>
      <c r="O1163" s="249"/>
      <c r="P1163" s="249"/>
      <c r="Q1163" s="249"/>
      <c r="R1163" s="249"/>
      <c r="S1163" s="249"/>
      <c r="T1163" s="250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51" t="s">
        <v>190</v>
      </c>
      <c r="AU1163" s="251" t="s">
        <v>84</v>
      </c>
      <c r="AV1163" s="13" t="s">
        <v>82</v>
      </c>
      <c r="AW1163" s="13" t="s">
        <v>31</v>
      </c>
      <c r="AX1163" s="13" t="s">
        <v>75</v>
      </c>
      <c r="AY1163" s="251" t="s">
        <v>181</v>
      </c>
    </row>
    <row r="1164" s="14" customFormat="1">
      <c r="A1164" s="14"/>
      <c r="B1164" s="252"/>
      <c r="C1164" s="253"/>
      <c r="D1164" s="243" t="s">
        <v>190</v>
      </c>
      <c r="E1164" s="254" t="s">
        <v>1</v>
      </c>
      <c r="F1164" s="255" t="s">
        <v>1564</v>
      </c>
      <c r="G1164" s="253"/>
      <c r="H1164" s="256">
        <v>30.719999999999999</v>
      </c>
      <c r="I1164" s="257"/>
      <c r="J1164" s="253"/>
      <c r="K1164" s="253"/>
      <c r="L1164" s="258"/>
      <c r="M1164" s="259"/>
      <c r="N1164" s="260"/>
      <c r="O1164" s="260"/>
      <c r="P1164" s="260"/>
      <c r="Q1164" s="260"/>
      <c r="R1164" s="260"/>
      <c r="S1164" s="260"/>
      <c r="T1164" s="261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62" t="s">
        <v>190</v>
      </c>
      <c r="AU1164" s="262" t="s">
        <v>84</v>
      </c>
      <c r="AV1164" s="14" t="s">
        <v>84</v>
      </c>
      <c r="AW1164" s="14" t="s">
        <v>31</v>
      </c>
      <c r="AX1164" s="14" t="s">
        <v>75</v>
      </c>
      <c r="AY1164" s="262" t="s">
        <v>181</v>
      </c>
    </row>
    <row r="1165" s="13" customFormat="1">
      <c r="A1165" s="13"/>
      <c r="B1165" s="241"/>
      <c r="C1165" s="242"/>
      <c r="D1165" s="243" t="s">
        <v>190</v>
      </c>
      <c r="E1165" s="244" t="s">
        <v>1</v>
      </c>
      <c r="F1165" s="245" t="s">
        <v>191</v>
      </c>
      <c r="G1165" s="242"/>
      <c r="H1165" s="244" t="s">
        <v>1</v>
      </c>
      <c r="I1165" s="246"/>
      <c r="J1165" s="242"/>
      <c r="K1165" s="242"/>
      <c r="L1165" s="247"/>
      <c r="M1165" s="248"/>
      <c r="N1165" s="249"/>
      <c r="O1165" s="249"/>
      <c r="P1165" s="249"/>
      <c r="Q1165" s="249"/>
      <c r="R1165" s="249"/>
      <c r="S1165" s="249"/>
      <c r="T1165" s="250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51" t="s">
        <v>190</v>
      </c>
      <c r="AU1165" s="251" t="s">
        <v>84</v>
      </c>
      <c r="AV1165" s="13" t="s">
        <v>82</v>
      </c>
      <c r="AW1165" s="13" t="s">
        <v>31</v>
      </c>
      <c r="AX1165" s="13" t="s">
        <v>75</v>
      </c>
      <c r="AY1165" s="251" t="s">
        <v>181</v>
      </c>
    </row>
    <row r="1166" s="14" customFormat="1">
      <c r="A1166" s="14"/>
      <c r="B1166" s="252"/>
      <c r="C1166" s="253"/>
      <c r="D1166" s="243" t="s">
        <v>190</v>
      </c>
      <c r="E1166" s="254" t="s">
        <v>1</v>
      </c>
      <c r="F1166" s="255" t="s">
        <v>1565</v>
      </c>
      <c r="G1166" s="253"/>
      <c r="H1166" s="256">
        <v>34.280000000000001</v>
      </c>
      <c r="I1166" s="257"/>
      <c r="J1166" s="253"/>
      <c r="K1166" s="253"/>
      <c r="L1166" s="258"/>
      <c r="M1166" s="259"/>
      <c r="N1166" s="260"/>
      <c r="O1166" s="260"/>
      <c r="P1166" s="260"/>
      <c r="Q1166" s="260"/>
      <c r="R1166" s="260"/>
      <c r="S1166" s="260"/>
      <c r="T1166" s="261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62" t="s">
        <v>190</v>
      </c>
      <c r="AU1166" s="262" t="s">
        <v>84</v>
      </c>
      <c r="AV1166" s="14" t="s">
        <v>84</v>
      </c>
      <c r="AW1166" s="14" t="s">
        <v>31</v>
      </c>
      <c r="AX1166" s="14" t="s">
        <v>75</v>
      </c>
      <c r="AY1166" s="262" t="s">
        <v>181</v>
      </c>
    </row>
    <row r="1167" s="15" customFormat="1">
      <c r="A1167" s="15"/>
      <c r="B1167" s="267"/>
      <c r="C1167" s="268"/>
      <c r="D1167" s="243" t="s">
        <v>190</v>
      </c>
      <c r="E1167" s="269" t="s">
        <v>1</v>
      </c>
      <c r="F1167" s="270" t="s">
        <v>208</v>
      </c>
      <c r="G1167" s="268"/>
      <c r="H1167" s="271">
        <v>65</v>
      </c>
      <c r="I1167" s="272"/>
      <c r="J1167" s="268"/>
      <c r="K1167" s="268"/>
      <c r="L1167" s="273"/>
      <c r="M1167" s="274"/>
      <c r="N1167" s="275"/>
      <c r="O1167" s="275"/>
      <c r="P1167" s="275"/>
      <c r="Q1167" s="275"/>
      <c r="R1167" s="275"/>
      <c r="S1167" s="275"/>
      <c r="T1167" s="276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T1167" s="277" t="s">
        <v>190</v>
      </c>
      <c r="AU1167" s="277" t="s">
        <v>84</v>
      </c>
      <c r="AV1167" s="15" t="s">
        <v>188</v>
      </c>
      <c r="AW1167" s="15" t="s">
        <v>31</v>
      </c>
      <c r="AX1167" s="15" t="s">
        <v>82</v>
      </c>
      <c r="AY1167" s="277" t="s">
        <v>181</v>
      </c>
    </row>
    <row r="1168" s="2" customFormat="1" ht="16.5" customHeight="1">
      <c r="A1168" s="39"/>
      <c r="B1168" s="40"/>
      <c r="C1168" s="228" t="s">
        <v>1566</v>
      </c>
      <c r="D1168" s="228" t="s">
        <v>184</v>
      </c>
      <c r="E1168" s="229" t="s">
        <v>1567</v>
      </c>
      <c r="F1168" s="230" t="s">
        <v>1568</v>
      </c>
      <c r="G1168" s="231" t="s">
        <v>197</v>
      </c>
      <c r="H1168" s="232">
        <v>65</v>
      </c>
      <c r="I1168" s="233"/>
      <c r="J1168" s="232">
        <f>ROUND(I1168*H1168,2)</f>
        <v>0</v>
      </c>
      <c r="K1168" s="234"/>
      <c r="L1168" s="45"/>
      <c r="M1168" s="235" t="s">
        <v>1</v>
      </c>
      <c r="N1168" s="236" t="s">
        <v>40</v>
      </c>
      <c r="O1168" s="92"/>
      <c r="P1168" s="237">
        <f>O1168*H1168</f>
        <v>0</v>
      </c>
      <c r="Q1168" s="237">
        <v>0.00029999999999999997</v>
      </c>
      <c r="R1168" s="237">
        <f>Q1168*H1168</f>
        <v>0.0195</v>
      </c>
      <c r="S1168" s="237">
        <v>0</v>
      </c>
      <c r="T1168" s="238">
        <f>S1168*H1168</f>
        <v>0</v>
      </c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  <c r="AR1168" s="239" t="s">
        <v>283</v>
      </c>
      <c r="AT1168" s="239" t="s">
        <v>184</v>
      </c>
      <c r="AU1168" s="239" t="s">
        <v>84</v>
      </c>
      <c r="AY1168" s="18" t="s">
        <v>181</v>
      </c>
      <c r="BE1168" s="240">
        <f>IF(N1168="základní",J1168,0)</f>
        <v>0</v>
      </c>
      <c r="BF1168" s="240">
        <f>IF(N1168="snížená",J1168,0)</f>
        <v>0</v>
      </c>
      <c r="BG1168" s="240">
        <f>IF(N1168="zákl. přenesená",J1168,0)</f>
        <v>0</v>
      </c>
      <c r="BH1168" s="240">
        <f>IF(N1168="sníž. přenesená",J1168,0)</f>
        <v>0</v>
      </c>
      <c r="BI1168" s="240">
        <f>IF(N1168="nulová",J1168,0)</f>
        <v>0</v>
      </c>
      <c r="BJ1168" s="18" t="s">
        <v>82</v>
      </c>
      <c r="BK1168" s="240">
        <f>ROUND(I1168*H1168,2)</f>
        <v>0</v>
      </c>
      <c r="BL1168" s="18" t="s">
        <v>283</v>
      </c>
      <c r="BM1168" s="239" t="s">
        <v>1569</v>
      </c>
    </row>
    <row r="1169" s="2" customFormat="1" ht="24.15" customHeight="1">
      <c r="A1169" s="39"/>
      <c r="B1169" s="40"/>
      <c r="C1169" s="228" t="s">
        <v>1570</v>
      </c>
      <c r="D1169" s="228" t="s">
        <v>184</v>
      </c>
      <c r="E1169" s="229" t="s">
        <v>1571</v>
      </c>
      <c r="F1169" s="230" t="s">
        <v>1572</v>
      </c>
      <c r="G1169" s="231" t="s">
        <v>197</v>
      </c>
      <c r="H1169" s="232">
        <v>65</v>
      </c>
      <c r="I1169" s="233"/>
      <c r="J1169" s="232">
        <f>ROUND(I1169*H1169,2)</f>
        <v>0</v>
      </c>
      <c r="K1169" s="234"/>
      <c r="L1169" s="45"/>
      <c r="M1169" s="235" t="s">
        <v>1</v>
      </c>
      <c r="N1169" s="236" t="s">
        <v>40</v>
      </c>
      <c r="O1169" s="92"/>
      <c r="P1169" s="237">
        <f>O1169*H1169</f>
        <v>0</v>
      </c>
      <c r="Q1169" s="237">
        <v>0</v>
      </c>
      <c r="R1169" s="237">
        <f>Q1169*H1169</f>
        <v>0</v>
      </c>
      <c r="S1169" s="237">
        <v>0</v>
      </c>
      <c r="T1169" s="238">
        <f>S1169*H1169</f>
        <v>0</v>
      </c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  <c r="AR1169" s="239" t="s">
        <v>283</v>
      </c>
      <c r="AT1169" s="239" t="s">
        <v>184</v>
      </c>
      <c r="AU1169" s="239" t="s">
        <v>84</v>
      </c>
      <c r="AY1169" s="18" t="s">
        <v>181</v>
      </c>
      <c r="BE1169" s="240">
        <f>IF(N1169="základní",J1169,0)</f>
        <v>0</v>
      </c>
      <c r="BF1169" s="240">
        <f>IF(N1169="snížená",J1169,0)</f>
        <v>0</v>
      </c>
      <c r="BG1169" s="240">
        <f>IF(N1169="zákl. přenesená",J1169,0)</f>
        <v>0</v>
      </c>
      <c r="BH1169" s="240">
        <f>IF(N1169="sníž. přenesená",J1169,0)</f>
        <v>0</v>
      </c>
      <c r="BI1169" s="240">
        <f>IF(N1169="nulová",J1169,0)</f>
        <v>0</v>
      </c>
      <c r="BJ1169" s="18" t="s">
        <v>82</v>
      </c>
      <c r="BK1169" s="240">
        <f>ROUND(I1169*H1169,2)</f>
        <v>0</v>
      </c>
      <c r="BL1169" s="18" t="s">
        <v>283</v>
      </c>
      <c r="BM1169" s="239" t="s">
        <v>1573</v>
      </c>
    </row>
    <row r="1170" s="13" customFormat="1">
      <c r="A1170" s="13"/>
      <c r="B1170" s="241"/>
      <c r="C1170" s="242"/>
      <c r="D1170" s="243" t="s">
        <v>190</v>
      </c>
      <c r="E1170" s="244" t="s">
        <v>1</v>
      </c>
      <c r="F1170" s="245" t="s">
        <v>201</v>
      </c>
      <c r="G1170" s="242"/>
      <c r="H1170" s="244" t="s">
        <v>1</v>
      </c>
      <c r="I1170" s="246"/>
      <c r="J1170" s="242"/>
      <c r="K1170" s="242"/>
      <c r="L1170" s="247"/>
      <c r="M1170" s="248"/>
      <c r="N1170" s="249"/>
      <c r="O1170" s="249"/>
      <c r="P1170" s="249"/>
      <c r="Q1170" s="249"/>
      <c r="R1170" s="249"/>
      <c r="S1170" s="249"/>
      <c r="T1170" s="250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51" t="s">
        <v>190</v>
      </c>
      <c r="AU1170" s="251" t="s">
        <v>84</v>
      </c>
      <c r="AV1170" s="13" t="s">
        <v>82</v>
      </c>
      <c r="AW1170" s="13" t="s">
        <v>31</v>
      </c>
      <c r="AX1170" s="13" t="s">
        <v>75</v>
      </c>
      <c r="AY1170" s="251" t="s">
        <v>181</v>
      </c>
    </row>
    <row r="1171" s="14" customFormat="1">
      <c r="A1171" s="14"/>
      <c r="B1171" s="252"/>
      <c r="C1171" s="253"/>
      <c r="D1171" s="243" t="s">
        <v>190</v>
      </c>
      <c r="E1171" s="254" t="s">
        <v>1</v>
      </c>
      <c r="F1171" s="255" t="s">
        <v>1564</v>
      </c>
      <c r="G1171" s="253"/>
      <c r="H1171" s="256">
        <v>30.719999999999999</v>
      </c>
      <c r="I1171" s="257"/>
      <c r="J1171" s="253"/>
      <c r="K1171" s="253"/>
      <c r="L1171" s="258"/>
      <c r="M1171" s="259"/>
      <c r="N1171" s="260"/>
      <c r="O1171" s="260"/>
      <c r="P1171" s="260"/>
      <c r="Q1171" s="260"/>
      <c r="R1171" s="260"/>
      <c r="S1171" s="260"/>
      <c r="T1171" s="261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62" t="s">
        <v>190</v>
      </c>
      <c r="AU1171" s="262" t="s">
        <v>84</v>
      </c>
      <c r="AV1171" s="14" t="s">
        <v>84</v>
      </c>
      <c r="AW1171" s="14" t="s">
        <v>31</v>
      </c>
      <c r="AX1171" s="14" t="s">
        <v>75</v>
      </c>
      <c r="AY1171" s="262" t="s">
        <v>181</v>
      </c>
    </row>
    <row r="1172" s="13" customFormat="1">
      <c r="A1172" s="13"/>
      <c r="B1172" s="241"/>
      <c r="C1172" s="242"/>
      <c r="D1172" s="243" t="s">
        <v>190</v>
      </c>
      <c r="E1172" s="244" t="s">
        <v>1</v>
      </c>
      <c r="F1172" s="245" t="s">
        <v>191</v>
      </c>
      <c r="G1172" s="242"/>
      <c r="H1172" s="244" t="s">
        <v>1</v>
      </c>
      <c r="I1172" s="246"/>
      <c r="J1172" s="242"/>
      <c r="K1172" s="242"/>
      <c r="L1172" s="247"/>
      <c r="M1172" s="248"/>
      <c r="N1172" s="249"/>
      <c r="O1172" s="249"/>
      <c r="P1172" s="249"/>
      <c r="Q1172" s="249"/>
      <c r="R1172" s="249"/>
      <c r="S1172" s="249"/>
      <c r="T1172" s="250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51" t="s">
        <v>190</v>
      </c>
      <c r="AU1172" s="251" t="s">
        <v>84</v>
      </c>
      <c r="AV1172" s="13" t="s">
        <v>82</v>
      </c>
      <c r="AW1172" s="13" t="s">
        <v>31</v>
      </c>
      <c r="AX1172" s="13" t="s">
        <v>75</v>
      </c>
      <c r="AY1172" s="251" t="s">
        <v>181</v>
      </c>
    </row>
    <row r="1173" s="14" customFormat="1">
      <c r="A1173" s="14"/>
      <c r="B1173" s="252"/>
      <c r="C1173" s="253"/>
      <c r="D1173" s="243" t="s">
        <v>190</v>
      </c>
      <c r="E1173" s="254" t="s">
        <v>1</v>
      </c>
      <c r="F1173" s="255" t="s">
        <v>1574</v>
      </c>
      <c r="G1173" s="253"/>
      <c r="H1173" s="256">
        <v>34.280000000000001</v>
      </c>
      <c r="I1173" s="257"/>
      <c r="J1173" s="253"/>
      <c r="K1173" s="253"/>
      <c r="L1173" s="258"/>
      <c r="M1173" s="259"/>
      <c r="N1173" s="260"/>
      <c r="O1173" s="260"/>
      <c r="P1173" s="260"/>
      <c r="Q1173" s="260"/>
      <c r="R1173" s="260"/>
      <c r="S1173" s="260"/>
      <c r="T1173" s="261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62" t="s">
        <v>190</v>
      </c>
      <c r="AU1173" s="262" t="s">
        <v>84</v>
      </c>
      <c r="AV1173" s="14" t="s">
        <v>84</v>
      </c>
      <c r="AW1173" s="14" t="s">
        <v>31</v>
      </c>
      <c r="AX1173" s="14" t="s">
        <v>75</v>
      </c>
      <c r="AY1173" s="262" t="s">
        <v>181</v>
      </c>
    </row>
    <row r="1174" s="15" customFormat="1">
      <c r="A1174" s="15"/>
      <c r="B1174" s="267"/>
      <c r="C1174" s="268"/>
      <c r="D1174" s="243" t="s">
        <v>190</v>
      </c>
      <c r="E1174" s="269" t="s">
        <v>1</v>
      </c>
      <c r="F1174" s="270" t="s">
        <v>208</v>
      </c>
      <c r="G1174" s="268"/>
      <c r="H1174" s="271">
        <v>65</v>
      </c>
      <c r="I1174" s="272"/>
      <c r="J1174" s="268"/>
      <c r="K1174" s="268"/>
      <c r="L1174" s="273"/>
      <c r="M1174" s="274"/>
      <c r="N1174" s="275"/>
      <c r="O1174" s="275"/>
      <c r="P1174" s="275"/>
      <c r="Q1174" s="275"/>
      <c r="R1174" s="275"/>
      <c r="S1174" s="275"/>
      <c r="T1174" s="276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T1174" s="277" t="s">
        <v>190</v>
      </c>
      <c r="AU1174" s="277" t="s">
        <v>84</v>
      </c>
      <c r="AV1174" s="15" t="s">
        <v>188</v>
      </c>
      <c r="AW1174" s="15" t="s">
        <v>31</v>
      </c>
      <c r="AX1174" s="15" t="s">
        <v>82</v>
      </c>
      <c r="AY1174" s="277" t="s">
        <v>181</v>
      </c>
    </row>
    <row r="1175" s="2" customFormat="1" ht="33" customHeight="1">
      <c r="A1175" s="39"/>
      <c r="B1175" s="40"/>
      <c r="C1175" s="228" t="s">
        <v>1575</v>
      </c>
      <c r="D1175" s="228" t="s">
        <v>184</v>
      </c>
      <c r="E1175" s="229" t="s">
        <v>1576</v>
      </c>
      <c r="F1175" s="230" t="s">
        <v>1577</v>
      </c>
      <c r="G1175" s="231" t="s">
        <v>320</v>
      </c>
      <c r="H1175" s="232">
        <v>66</v>
      </c>
      <c r="I1175" s="233"/>
      <c r="J1175" s="232">
        <f>ROUND(I1175*H1175,2)</f>
        <v>0</v>
      </c>
      <c r="K1175" s="234"/>
      <c r="L1175" s="45"/>
      <c r="M1175" s="235" t="s">
        <v>1</v>
      </c>
      <c r="N1175" s="236" t="s">
        <v>40</v>
      </c>
      <c r="O1175" s="92"/>
      <c r="P1175" s="237">
        <f>O1175*H1175</f>
        <v>0</v>
      </c>
      <c r="Q1175" s="237">
        <v>0.00058</v>
      </c>
      <c r="R1175" s="237">
        <f>Q1175*H1175</f>
        <v>0.038280000000000002</v>
      </c>
      <c r="S1175" s="237">
        <v>0</v>
      </c>
      <c r="T1175" s="238">
        <f>S1175*H1175</f>
        <v>0</v>
      </c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R1175" s="239" t="s">
        <v>283</v>
      </c>
      <c r="AT1175" s="239" t="s">
        <v>184</v>
      </c>
      <c r="AU1175" s="239" t="s">
        <v>84</v>
      </c>
      <c r="AY1175" s="18" t="s">
        <v>181</v>
      </c>
      <c r="BE1175" s="240">
        <f>IF(N1175="základní",J1175,0)</f>
        <v>0</v>
      </c>
      <c r="BF1175" s="240">
        <f>IF(N1175="snížená",J1175,0)</f>
        <v>0</v>
      </c>
      <c r="BG1175" s="240">
        <f>IF(N1175="zákl. přenesená",J1175,0)</f>
        <v>0</v>
      </c>
      <c r="BH1175" s="240">
        <f>IF(N1175="sníž. přenesená",J1175,0)</f>
        <v>0</v>
      </c>
      <c r="BI1175" s="240">
        <f>IF(N1175="nulová",J1175,0)</f>
        <v>0</v>
      </c>
      <c r="BJ1175" s="18" t="s">
        <v>82</v>
      </c>
      <c r="BK1175" s="240">
        <f>ROUND(I1175*H1175,2)</f>
        <v>0</v>
      </c>
      <c r="BL1175" s="18" t="s">
        <v>283</v>
      </c>
      <c r="BM1175" s="239" t="s">
        <v>1578</v>
      </c>
    </row>
    <row r="1176" s="13" customFormat="1">
      <c r="A1176" s="13"/>
      <c r="B1176" s="241"/>
      <c r="C1176" s="242"/>
      <c r="D1176" s="243" t="s">
        <v>190</v>
      </c>
      <c r="E1176" s="244" t="s">
        <v>1</v>
      </c>
      <c r="F1176" s="245" t="s">
        <v>201</v>
      </c>
      <c r="G1176" s="242"/>
      <c r="H1176" s="244" t="s">
        <v>1</v>
      </c>
      <c r="I1176" s="246"/>
      <c r="J1176" s="242"/>
      <c r="K1176" s="242"/>
      <c r="L1176" s="247"/>
      <c r="M1176" s="248"/>
      <c r="N1176" s="249"/>
      <c r="O1176" s="249"/>
      <c r="P1176" s="249"/>
      <c r="Q1176" s="249"/>
      <c r="R1176" s="249"/>
      <c r="S1176" s="249"/>
      <c r="T1176" s="250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51" t="s">
        <v>190</v>
      </c>
      <c r="AU1176" s="251" t="s">
        <v>84</v>
      </c>
      <c r="AV1176" s="13" t="s">
        <v>82</v>
      </c>
      <c r="AW1176" s="13" t="s">
        <v>31</v>
      </c>
      <c r="AX1176" s="13" t="s">
        <v>75</v>
      </c>
      <c r="AY1176" s="251" t="s">
        <v>181</v>
      </c>
    </row>
    <row r="1177" s="14" customFormat="1">
      <c r="A1177" s="14"/>
      <c r="B1177" s="252"/>
      <c r="C1177" s="253"/>
      <c r="D1177" s="243" t="s">
        <v>190</v>
      </c>
      <c r="E1177" s="254" t="s">
        <v>1</v>
      </c>
      <c r="F1177" s="255" t="s">
        <v>1579</v>
      </c>
      <c r="G1177" s="253"/>
      <c r="H1177" s="256">
        <v>25.399999999999999</v>
      </c>
      <c r="I1177" s="257"/>
      <c r="J1177" s="253"/>
      <c r="K1177" s="253"/>
      <c r="L1177" s="258"/>
      <c r="M1177" s="259"/>
      <c r="N1177" s="260"/>
      <c r="O1177" s="260"/>
      <c r="P1177" s="260"/>
      <c r="Q1177" s="260"/>
      <c r="R1177" s="260"/>
      <c r="S1177" s="260"/>
      <c r="T1177" s="261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62" t="s">
        <v>190</v>
      </c>
      <c r="AU1177" s="262" t="s">
        <v>84</v>
      </c>
      <c r="AV1177" s="14" t="s">
        <v>84</v>
      </c>
      <c r="AW1177" s="14" t="s">
        <v>31</v>
      </c>
      <c r="AX1177" s="14" t="s">
        <v>75</v>
      </c>
      <c r="AY1177" s="262" t="s">
        <v>181</v>
      </c>
    </row>
    <row r="1178" s="13" customFormat="1">
      <c r="A1178" s="13"/>
      <c r="B1178" s="241"/>
      <c r="C1178" s="242"/>
      <c r="D1178" s="243" t="s">
        <v>190</v>
      </c>
      <c r="E1178" s="244" t="s">
        <v>1</v>
      </c>
      <c r="F1178" s="245" t="s">
        <v>191</v>
      </c>
      <c r="G1178" s="242"/>
      <c r="H1178" s="244" t="s">
        <v>1</v>
      </c>
      <c r="I1178" s="246"/>
      <c r="J1178" s="242"/>
      <c r="K1178" s="242"/>
      <c r="L1178" s="247"/>
      <c r="M1178" s="248"/>
      <c r="N1178" s="249"/>
      <c r="O1178" s="249"/>
      <c r="P1178" s="249"/>
      <c r="Q1178" s="249"/>
      <c r="R1178" s="249"/>
      <c r="S1178" s="249"/>
      <c r="T1178" s="250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51" t="s">
        <v>190</v>
      </c>
      <c r="AU1178" s="251" t="s">
        <v>84</v>
      </c>
      <c r="AV1178" s="13" t="s">
        <v>82</v>
      </c>
      <c r="AW1178" s="13" t="s">
        <v>31</v>
      </c>
      <c r="AX1178" s="13" t="s">
        <v>75</v>
      </c>
      <c r="AY1178" s="251" t="s">
        <v>181</v>
      </c>
    </row>
    <row r="1179" s="14" customFormat="1">
      <c r="A1179" s="14"/>
      <c r="B1179" s="252"/>
      <c r="C1179" s="253"/>
      <c r="D1179" s="243" t="s">
        <v>190</v>
      </c>
      <c r="E1179" s="254" t="s">
        <v>1</v>
      </c>
      <c r="F1179" s="255" t="s">
        <v>1580</v>
      </c>
      <c r="G1179" s="253"/>
      <c r="H1179" s="256">
        <v>12.42</v>
      </c>
      <c r="I1179" s="257"/>
      <c r="J1179" s="253"/>
      <c r="K1179" s="253"/>
      <c r="L1179" s="258"/>
      <c r="M1179" s="259"/>
      <c r="N1179" s="260"/>
      <c r="O1179" s="260"/>
      <c r="P1179" s="260"/>
      <c r="Q1179" s="260"/>
      <c r="R1179" s="260"/>
      <c r="S1179" s="260"/>
      <c r="T1179" s="261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62" t="s">
        <v>190</v>
      </c>
      <c r="AU1179" s="262" t="s">
        <v>84</v>
      </c>
      <c r="AV1179" s="14" t="s">
        <v>84</v>
      </c>
      <c r="AW1179" s="14" t="s">
        <v>31</v>
      </c>
      <c r="AX1179" s="14" t="s">
        <v>75</v>
      </c>
      <c r="AY1179" s="262" t="s">
        <v>181</v>
      </c>
    </row>
    <row r="1180" s="14" customFormat="1">
      <c r="A1180" s="14"/>
      <c r="B1180" s="252"/>
      <c r="C1180" s="253"/>
      <c r="D1180" s="243" t="s">
        <v>190</v>
      </c>
      <c r="E1180" s="254" t="s">
        <v>1</v>
      </c>
      <c r="F1180" s="255" t="s">
        <v>1581</v>
      </c>
      <c r="G1180" s="253"/>
      <c r="H1180" s="256">
        <v>13.699999999999999</v>
      </c>
      <c r="I1180" s="257"/>
      <c r="J1180" s="253"/>
      <c r="K1180" s="253"/>
      <c r="L1180" s="258"/>
      <c r="M1180" s="259"/>
      <c r="N1180" s="260"/>
      <c r="O1180" s="260"/>
      <c r="P1180" s="260"/>
      <c r="Q1180" s="260"/>
      <c r="R1180" s="260"/>
      <c r="S1180" s="260"/>
      <c r="T1180" s="261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62" t="s">
        <v>190</v>
      </c>
      <c r="AU1180" s="262" t="s">
        <v>84</v>
      </c>
      <c r="AV1180" s="14" t="s">
        <v>84</v>
      </c>
      <c r="AW1180" s="14" t="s">
        <v>31</v>
      </c>
      <c r="AX1180" s="14" t="s">
        <v>75</v>
      </c>
      <c r="AY1180" s="262" t="s">
        <v>181</v>
      </c>
    </row>
    <row r="1181" s="14" customFormat="1">
      <c r="A1181" s="14"/>
      <c r="B1181" s="252"/>
      <c r="C1181" s="253"/>
      <c r="D1181" s="243" t="s">
        <v>190</v>
      </c>
      <c r="E1181" s="254" t="s">
        <v>1</v>
      </c>
      <c r="F1181" s="255" t="s">
        <v>1582</v>
      </c>
      <c r="G1181" s="253"/>
      <c r="H1181" s="256">
        <v>14.48</v>
      </c>
      <c r="I1181" s="257"/>
      <c r="J1181" s="253"/>
      <c r="K1181" s="253"/>
      <c r="L1181" s="258"/>
      <c r="M1181" s="259"/>
      <c r="N1181" s="260"/>
      <c r="O1181" s="260"/>
      <c r="P1181" s="260"/>
      <c r="Q1181" s="260"/>
      <c r="R1181" s="260"/>
      <c r="S1181" s="260"/>
      <c r="T1181" s="261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62" t="s">
        <v>190</v>
      </c>
      <c r="AU1181" s="262" t="s">
        <v>84</v>
      </c>
      <c r="AV1181" s="14" t="s">
        <v>84</v>
      </c>
      <c r="AW1181" s="14" t="s">
        <v>31</v>
      </c>
      <c r="AX1181" s="14" t="s">
        <v>75</v>
      </c>
      <c r="AY1181" s="262" t="s">
        <v>181</v>
      </c>
    </row>
    <row r="1182" s="15" customFormat="1">
      <c r="A1182" s="15"/>
      <c r="B1182" s="267"/>
      <c r="C1182" s="268"/>
      <c r="D1182" s="243" t="s">
        <v>190</v>
      </c>
      <c r="E1182" s="269" t="s">
        <v>1</v>
      </c>
      <c r="F1182" s="270" t="s">
        <v>208</v>
      </c>
      <c r="G1182" s="268"/>
      <c r="H1182" s="271">
        <v>66</v>
      </c>
      <c r="I1182" s="272"/>
      <c r="J1182" s="268"/>
      <c r="K1182" s="268"/>
      <c r="L1182" s="273"/>
      <c r="M1182" s="274"/>
      <c r="N1182" s="275"/>
      <c r="O1182" s="275"/>
      <c r="P1182" s="275"/>
      <c r="Q1182" s="275"/>
      <c r="R1182" s="275"/>
      <c r="S1182" s="275"/>
      <c r="T1182" s="276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T1182" s="277" t="s">
        <v>190</v>
      </c>
      <c r="AU1182" s="277" t="s">
        <v>84</v>
      </c>
      <c r="AV1182" s="15" t="s">
        <v>188</v>
      </c>
      <c r="AW1182" s="15" t="s">
        <v>31</v>
      </c>
      <c r="AX1182" s="15" t="s">
        <v>82</v>
      </c>
      <c r="AY1182" s="277" t="s">
        <v>181</v>
      </c>
    </row>
    <row r="1183" s="2" customFormat="1" ht="24.15" customHeight="1">
      <c r="A1183" s="39"/>
      <c r="B1183" s="40"/>
      <c r="C1183" s="289" t="s">
        <v>1583</v>
      </c>
      <c r="D1183" s="289" t="s">
        <v>396</v>
      </c>
      <c r="E1183" s="290" t="s">
        <v>1584</v>
      </c>
      <c r="F1183" s="291" t="s">
        <v>1585</v>
      </c>
      <c r="G1183" s="292" t="s">
        <v>197</v>
      </c>
      <c r="H1183" s="293">
        <v>79</v>
      </c>
      <c r="I1183" s="294"/>
      <c r="J1183" s="293">
        <f>ROUND(I1183*H1183,2)</f>
        <v>0</v>
      </c>
      <c r="K1183" s="295"/>
      <c r="L1183" s="296"/>
      <c r="M1183" s="297" t="s">
        <v>1</v>
      </c>
      <c r="N1183" s="298" t="s">
        <v>40</v>
      </c>
      <c r="O1183" s="92"/>
      <c r="P1183" s="237">
        <f>O1183*H1183</f>
        <v>0</v>
      </c>
      <c r="Q1183" s="237">
        <v>0.019</v>
      </c>
      <c r="R1183" s="237">
        <f>Q1183*H1183</f>
        <v>1.5009999999999999</v>
      </c>
      <c r="S1183" s="237">
        <v>0</v>
      </c>
      <c r="T1183" s="238">
        <f>S1183*H1183</f>
        <v>0</v>
      </c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  <c r="AR1183" s="239" t="s">
        <v>379</v>
      </c>
      <c r="AT1183" s="239" t="s">
        <v>396</v>
      </c>
      <c r="AU1183" s="239" t="s">
        <v>84</v>
      </c>
      <c r="AY1183" s="18" t="s">
        <v>181</v>
      </c>
      <c r="BE1183" s="240">
        <f>IF(N1183="základní",J1183,0)</f>
        <v>0</v>
      </c>
      <c r="BF1183" s="240">
        <f>IF(N1183="snížená",J1183,0)</f>
        <v>0</v>
      </c>
      <c r="BG1183" s="240">
        <f>IF(N1183="zákl. přenesená",J1183,0)</f>
        <v>0</v>
      </c>
      <c r="BH1183" s="240">
        <f>IF(N1183="sníž. přenesená",J1183,0)</f>
        <v>0</v>
      </c>
      <c r="BI1183" s="240">
        <f>IF(N1183="nulová",J1183,0)</f>
        <v>0</v>
      </c>
      <c r="BJ1183" s="18" t="s">
        <v>82</v>
      </c>
      <c r="BK1183" s="240">
        <f>ROUND(I1183*H1183,2)</f>
        <v>0</v>
      </c>
      <c r="BL1183" s="18" t="s">
        <v>283</v>
      </c>
      <c r="BM1183" s="239" t="s">
        <v>1586</v>
      </c>
    </row>
    <row r="1184" s="14" customFormat="1">
      <c r="A1184" s="14"/>
      <c r="B1184" s="252"/>
      <c r="C1184" s="253"/>
      <c r="D1184" s="243" t="s">
        <v>190</v>
      </c>
      <c r="E1184" s="254" t="s">
        <v>1</v>
      </c>
      <c r="F1184" s="255" t="s">
        <v>1587</v>
      </c>
      <c r="G1184" s="253"/>
      <c r="H1184" s="256">
        <v>79</v>
      </c>
      <c r="I1184" s="257"/>
      <c r="J1184" s="253"/>
      <c r="K1184" s="253"/>
      <c r="L1184" s="258"/>
      <c r="M1184" s="259"/>
      <c r="N1184" s="260"/>
      <c r="O1184" s="260"/>
      <c r="P1184" s="260"/>
      <c r="Q1184" s="260"/>
      <c r="R1184" s="260"/>
      <c r="S1184" s="260"/>
      <c r="T1184" s="261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62" t="s">
        <v>190</v>
      </c>
      <c r="AU1184" s="262" t="s">
        <v>84</v>
      </c>
      <c r="AV1184" s="14" t="s">
        <v>84</v>
      </c>
      <c r="AW1184" s="14" t="s">
        <v>31</v>
      </c>
      <c r="AX1184" s="14" t="s">
        <v>82</v>
      </c>
      <c r="AY1184" s="262" t="s">
        <v>181</v>
      </c>
    </row>
    <row r="1185" s="2" customFormat="1" ht="24.15" customHeight="1">
      <c r="A1185" s="39"/>
      <c r="B1185" s="40"/>
      <c r="C1185" s="228" t="s">
        <v>1588</v>
      </c>
      <c r="D1185" s="228" t="s">
        <v>184</v>
      </c>
      <c r="E1185" s="229" t="s">
        <v>1589</v>
      </c>
      <c r="F1185" s="230" t="s">
        <v>1590</v>
      </c>
      <c r="G1185" s="231" t="s">
        <v>242</v>
      </c>
      <c r="H1185" s="232">
        <v>1.5600000000000001</v>
      </c>
      <c r="I1185" s="233"/>
      <c r="J1185" s="232">
        <f>ROUND(I1185*H1185,2)</f>
        <v>0</v>
      </c>
      <c r="K1185" s="234"/>
      <c r="L1185" s="45"/>
      <c r="M1185" s="235" t="s">
        <v>1</v>
      </c>
      <c r="N1185" s="236" t="s">
        <v>40</v>
      </c>
      <c r="O1185" s="92"/>
      <c r="P1185" s="237">
        <f>O1185*H1185</f>
        <v>0</v>
      </c>
      <c r="Q1185" s="237">
        <v>0</v>
      </c>
      <c r="R1185" s="237">
        <f>Q1185*H1185</f>
        <v>0</v>
      </c>
      <c r="S1185" s="237">
        <v>0</v>
      </c>
      <c r="T1185" s="238">
        <f>S1185*H1185</f>
        <v>0</v>
      </c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  <c r="AR1185" s="239" t="s">
        <v>283</v>
      </c>
      <c r="AT1185" s="239" t="s">
        <v>184</v>
      </c>
      <c r="AU1185" s="239" t="s">
        <v>84</v>
      </c>
      <c r="AY1185" s="18" t="s">
        <v>181</v>
      </c>
      <c r="BE1185" s="240">
        <f>IF(N1185="základní",J1185,0)</f>
        <v>0</v>
      </c>
      <c r="BF1185" s="240">
        <f>IF(N1185="snížená",J1185,0)</f>
        <v>0</v>
      </c>
      <c r="BG1185" s="240">
        <f>IF(N1185="zákl. přenesená",J1185,0)</f>
        <v>0</v>
      </c>
      <c r="BH1185" s="240">
        <f>IF(N1185="sníž. přenesená",J1185,0)</f>
        <v>0</v>
      </c>
      <c r="BI1185" s="240">
        <f>IF(N1185="nulová",J1185,0)</f>
        <v>0</v>
      </c>
      <c r="BJ1185" s="18" t="s">
        <v>82</v>
      </c>
      <c r="BK1185" s="240">
        <f>ROUND(I1185*H1185,2)</f>
        <v>0</v>
      </c>
      <c r="BL1185" s="18" t="s">
        <v>283</v>
      </c>
      <c r="BM1185" s="239" t="s">
        <v>1591</v>
      </c>
    </row>
    <row r="1186" s="12" customFormat="1" ht="22.8" customHeight="1">
      <c r="A1186" s="12"/>
      <c r="B1186" s="212"/>
      <c r="C1186" s="213"/>
      <c r="D1186" s="214" t="s">
        <v>74</v>
      </c>
      <c r="E1186" s="226" t="s">
        <v>1592</v>
      </c>
      <c r="F1186" s="226" t="s">
        <v>1593</v>
      </c>
      <c r="G1186" s="213"/>
      <c r="H1186" s="213"/>
      <c r="I1186" s="216"/>
      <c r="J1186" s="227">
        <f>BK1186</f>
        <v>0</v>
      </c>
      <c r="K1186" s="213"/>
      <c r="L1186" s="218"/>
      <c r="M1186" s="219"/>
      <c r="N1186" s="220"/>
      <c r="O1186" s="220"/>
      <c r="P1186" s="221">
        <f>SUM(P1187:P1206)</f>
        <v>0</v>
      </c>
      <c r="Q1186" s="220"/>
      <c r="R1186" s="221">
        <f>SUM(R1187:R1206)</f>
        <v>0.32860999999999996</v>
      </c>
      <c r="S1186" s="220"/>
      <c r="T1186" s="222">
        <f>SUM(T1187:T1206)</f>
        <v>0</v>
      </c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  <c r="AR1186" s="223" t="s">
        <v>84</v>
      </c>
      <c r="AT1186" s="224" t="s">
        <v>74</v>
      </c>
      <c r="AU1186" s="224" t="s">
        <v>82</v>
      </c>
      <c r="AY1186" s="223" t="s">
        <v>181</v>
      </c>
      <c r="BK1186" s="225">
        <f>SUM(BK1187:BK1206)</f>
        <v>0</v>
      </c>
    </row>
    <row r="1187" s="2" customFormat="1" ht="16.5" customHeight="1">
      <c r="A1187" s="39"/>
      <c r="B1187" s="40"/>
      <c r="C1187" s="228" t="s">
        <v>1594</v>
      </c>
      <c r="D1187" s="228" t="s">
        <v>184</v>
      </c>
      <c r="E1187" s="229" t="s">
        <v>1595</v>
      </c>
      <c r="F1187" s="230" t="s">
        <v>1596</v>
      </c>
      <c r="G1187" s="231" t="s">
        <v>197</v>
      </c>
      <c r="H1187" s="232">
        <v>61</v>
      </c>
      <c r="I1187" s="233"/>
      <c r="J1187" s="232">
        <f>ROUND(I1187*H1187,2)</f>
        <v>0</v>
      </c>
      <c r="K1187" s="234"/>
      <c r="L1187" s="45"/>
      <c r="M1187" s="235" t="s">
        <v>1</v>
      </c>
      <c r="N1187" s="236" t="s">
        <v>40</v>
      </c>
      <c r="O1187" s="92"/>
      <c r="P1187" s="237">
        <f>O1187*H1187</f>
        <v>0</v>
      </c>
      <c r="Q1187" s="237">
        <v>0.00029999999999999997</v>
      </c>
      <c r="R1187" s="237">
        <f>Q1187*H1187</f>
        <v>0.018299999999999997</v>
      </c>
      <c r="S1187" s="237">
        <v>0</v>
      </c>
      <c r="T1187" s="238">
        <f>S1187*H1187</f>
        <v>0</v>
      </c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  <c r="AR1187" s="239" t="s">
        <v>283</v>
      </c>
      <c r="AT1187" s="239" t="s">
        <v>184</v>
      </c>
      <c r="AU1187" s="239" t="s">
        <v>84</v>
      </c>
      <c r="AY1187" s="18" t="s">
        <v>181</v>
      </c>
      <c r="BE1187" s="240">
        <f>IF(N1187="základní",J1187,0)</f>
        <v>0</v>
      </c>
      <c r="BF1187" s="240">
        <f>IF(N1187="snížená",J1187,0)</f>
        <v>0</v>
      </c>
      <c r="BG1187" s="240">
        <f>IF(N1187="zákl. přenesená",J1187,0)</f>
        <v>0</v>
      </c>
      <c r="BH1187" s="240">
        <f>IF(N1187="sníž. přenesená",J1187,0)</f>
        <v>0</v>
      </c>
      <c r="BI1187" s="240">
        <f>IF(N1187="nulová",J1187,0)</f>
        <v>0</v>
      </c>
      <c r="BJ1187" s="18" t="s">
        <v>82</v>
      </c>
      <c r="BK1187" s="240">
        <f>ROUND(I1187*H1187,2)</f>
        <v>0</v>
      </c>
      <c r="BL1187" s="18" t="s">
        <v>283</v>
      </c>
      <c r="BM1187" s="239" t="s">
        <v>1597</v>
      </c>
    </row>
    <row r="1188" s="13" customFormat="1">
      <c r="A1188" s="13"/>
      <c r="B1188" s="241"/>
      <c r="C1188" s="242"/>
      <c r="D1188" s="243" t="s">
        <v>190</v>
      </c>
      <c r="E1188" s="244" t="s">
        <v>1</v>
      </c>
      <c r="F1188" s="245" t="s">
        <v>191</v>
      </c>
      <c r="G1188" s="242"/>
      <c r="H1188" s="244" t="s">
        <v>1</v>
      </c>
      <c r="I1188" s="246"/>
      <c r="J1188" s="242"/>
      <c r="K1188" s="242"/>
      <c r="L1188" s="247"/>
      <c r="M1188" s="248"/>
      <c r="N1188" s="249"/>
      <c r="O1188" s="249"/>
      <c r="P1188" s="249"/>
      <c r="Q1188" s="249"/>
      <c r="R1188" s="249"/>
      <c r="S1188" s="249"/>
      <c r="T1188" s="250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51" t="s">
        <v>190</v>
      </c>
      <c r="AU1188" s="251" t="s">
        <v>84</v>
      </c>
      <c r="AV1188" s="13" t="s">
        <v>82</v>
      </c>
      <c r="AW1188" s="13" t="s">
        <v>31</v>
      </c>
      <c r="AX1188" s="13" t="s">
        <v>75</v>
      </c>
      <c r="AY1188" s="251" t="s">
        <v>181</v>
      </c>
    </row>
    <row r="1189" s="13" customFormat="1">
      <c r="A1189" s="13"/>
      <c r="B1189" s="241"/>
      <c r="C1189" s="242"/>
      <c r="D1189" s="243" t="s">
        <v>190</v>
      </c>
      <c r="E1189" s="244" t="s">
        <v>1</v>
      </c>
      <c r="F1189" s="245" t="s">
        <v>1598</v>
      </c>
      <c r="G1189" s="242"/>
      <c r="H1189" s="244" t="s">
        <v>1</v>
      </c>
      <c r="I1189" s="246"/>
      <c r="J1189" s="242"/>
      <c r="K1189" s="242"/>
      <c r="L1189" s="247"/>
      <c r="M1189" s="248"/>
      <c r="N1189" s="249"/>
      <c r="O1189" s="249"/>
      <c r="P1189" s="249"/>
      <c r="Q1189" s="249"/>
      <c r="R1189" s="249"/>
      <c r="S1189" s="249"/>
      <c r="T1189" s="250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51" t="s">
        <v>190</v>
      </c>
      <c r="AU1189" s="251" t="s">
        <v>84</v>
      </c>
      <c r="AV1189" s="13" t="s">
        <v>82</v>
      </c>
      <c r="AW1189" s="13" t="s">
        <v>31</v>
      </c>
      <c r="AX1189" s="13" t="s">
        <v>75</v>
      </c>
      <c r="AY1189" s="251" t="s">
        <v>181</v>
      </c>
    </row>
    <row r="1190" s="14" customFormat="1">
      <c r="A1190" s="14"/>
      <c r="B1190" s="252"/>
      <c r="C1190" s="253"/>
      <c r="D1190" s="243" t="s">
        <v>190</v>
      </c>
      <c r="E1190" s="254" t="s">
        <v>1</v>
      </c>
      <c r="F1190" s="255" t="s">
        <v>365</v>
      </c>
      <c r="G1190" s="253"/>
      <c r="H1190" s="256">
        <v>29</v>
      </c>
      <c r="I1190" s="257"/>
      <c r="J1190" s="253"/>
      <c r="K1190" s="253"/>
      <c r="L1190" s="258"/>
      <c r="M1190" s="259"/>
      <c r="N1190" s="260"/>
      <c r="O1190" s="260"/>
      <c r="P1190" s="260"/>
      <c r="Q1190" s="260"/>
      <c r="R1190" s="260"/>
      <c r="S1190" s="260"/>
      <c r="T1190" s="261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62" t="s">
        <v>190</v>
      </c>
      <c r="AU1190" s="262" t="s">
        <v>84</v>
      </c>
      <c r="AV1190" s="14" t="s">
        <v>84</v>
      </c>
      <c r="AW1190" s="14" t="s">
        <v>31</v>
      </c>
      <c r="AX1190" s="14" t="s">
        <v>75</v>
      </c>
      <c r="AY1190" s="262" t="s">
        <v>181</v>
      </c>
    </row>
    <row r="1191" s="13" customFormat="1">
      <c r="A1191" s="13"/>
      <c r="B1191" s="241"/>
      <c r="C1191" s="242"/>
      <c r="D1191" s="243" t="s">
        <v>190</v>
      </c>
      <c r="E1191" s="244" t="s">
        <v>1</v>
      </c>
      <c r="F1191" s="245" t="s">
        <v>1599</v>
      </c>
      <c r="G1191" s="242"/>
      <c r="H1191" s="244" t="s">
        <v>1</v>
      </c>
      <c r="I1191" s="246"/>
      <c r="J1191" s="242"/>
      <c r="K1191" s="242"/>
      <c r="L1191" s="247"/>
      <c r="M1191" s="248"/>
      <c r="N1191" s="249"/>
      <c r="O1191" s="249"/>
      <c r="P1191" s="249"/>
      <c r="Q1191" s="249"/>
      <c r="R1191" s="249"/>
      <c r="S1191" s="249"/>
      <c r="T1191" s="250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51" t="s">
        <v>190</v>
      </c>
      <c r="AU1191" s="251" t="s">
        <v>84</v>
      </c>
      <c r="AV1191" s="13" t="s">
        <v>82</v>
      </c>
      <c r="AW1191" s="13" t="s">
        <v>31</v>
      </c>
      <c r="AX1191" s="13" t="s">
        <v>75</v>
      </c>
      <c r="AY1191" s="251" t="s">
        <v>181</v>
      </c>
    </row>
    <row r="1192" s="14" customFormat="1">
      <c r="A1192" s="14"/>
      <c r="B1192" s="252"/>
      <c r="C1192" s="253"/>
      <c r="D1192" s="243" t="s">
        <v>190</v>
      </c>
      <c r="E1192" s="254" t="s">
        <v>1</v>
      </c>
      <c r="F1192" s="255" t="s">
        <v>379</v>
      </c>
      <c r="G1192" s="253"/>
      <c r="H1192" s="256">
        <v>32</v>
      </c>
      <c r="I1192" s="257"/>
      <c r="J1192" s="253"/>
      <c r="K1192" s="253"/>
      <c r="L1192" s="258"/>
      <c r="M1192" s="259"/>
      <c r="N1192" s="260"/>
      <c r="O1192" s="260"/>
      <c r="P1192" s="260"/>
      <c r="Q1192" s="260"/>
      <c r="R1192" s="260"/>
      <c r="S1192" s="260"/>
      <c r="T1192" s="261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62" t="s">
        <v>190</v>
      </c>
      <c r="AU1192" s="262" t="s">
        <v>84</v>
      </c>
      <c r="AV1192" s="14" t="s">
        <v>84</v>
      </c>
      <c r="AW1192" s="14" t="s">
        <v>31</v>
      </c>
      <c r="AX1192" s="14" t="s">
        <v>75</v>
      </c>
      <c r="AY1192" s="262" t="s">
        <v>181</v>
      </c>
    </row>
    <row r="1193" s="15" customFormat="1">
      <c r="A1193" s="15"/>
      <c r="B1193" s="267"/>
      <c r="C1193" s="268"/>
      <c r="D1193" s="243" t="s">
        <v>190</v>
      </c>
      <c r="E1193" s="269" t="s">
        <v>1</v>
      </c>
      <c r="F1193" s="270" t="s">
        <v>208</v>
      </c>
      <c r="G1193" s="268"/>
      <c r="H1193" s="271">
        <v>61</v>
      </c>
      <c r="I1193" s="272"/>
      <c r="J1193" s="268"/>
      <c r="K1193" s="268"/>
      <c r="L1193" s="273"/>
      <c r="M1193" s="274"/>
      <c r="N1193" s="275"/>
      <c r="O1193" s="275"/>
      <c r="P1193" s="275"/>
      <c r="Q1193" s="275"/>
      <c r="R1193" s="275"/>
      <c r="S1193" s="275"/>
      <c r="T1193" s="276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T1193" s="277" t="s">
        <v>190</v>
      </c>
      <c r="AU1193" s="277" t="s">
        <v>84</v>
      </c>
      <c r="AV1193" s="15" t="s">
        <v>188</v>
      </c>
      <c r="AW1193" s="15" t="s">
        <v>31</v>
      </c>
      <c r="AX1193" s="15" t="s">
        <v>82</v>
      </c>
      <c r="AY1193" s="277" t="s">
        <v>181</v>
      </c>
    </row>
    <row r="1194" s="2" customFormat="1" ht="24.15" customHeight="1">
      <c r="A1194" s="39"/>
      <c r="B1194" s="40"/>
      <c r="C1194" s="228" t="s">
        <v>1600</v>
      </c>
      <c r="D1194" s="228" t="s">
        <v>184</v>
      </c>
      <c r="E1194" s="229" t="s">
        <v>1601</v>
      </c>
      <c r="F1194" s="230" t="s">
        <v>1602</v>
      </c>
      <c r="G1194" s="231" t="s">
        <v>320</v>
      </c>
      <c r="H1194" s="232">
        <v>61</v>
      </c>
      <c r="I1194" s="233"/>
      <c r="J1194" s="232">
        <f>ROUND(I1194*H1194,2)</f>
        <v>0</v>
      </c>
      <c r="K1194" s="234"/>
      <c r="L1194" s="45"/>
      <c r="M1194" s="235" t="s">
        <v>1</v>
      </c>
      <c r="N1194" s="236" t="s">
        <v>40</v>
      </c>
      <c r="O1194" s="92"/>
      <c r="P1194" s="237">
        <f>O1194*H1194</f>
        <v>0</v>
      </c>
      <c r="Q1194" s="237">
        <v>0</v>
      </c>
      <c r="R1194" s="237">
        <f>Q1194*H1194</f>
        <v>0</v>
      </c>
      <c r="S1194" s="237">
        <v>0</v>
      </c>
      <c r="T1194" s="238">
        <f>S1194*H1194</f>
        <v>0</v>
      </c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  <c r="AR1194" s="239" t="s">
        <v>283</v>
      </c>
      <c r="AT1194" s="239" t="s">
        <v>184</v>
      </c>
      <c r="AU1194" s="239" t="s">
        <v>84</v>
      </c>
      <c r="AY1194" s="18" t="s">
        <v>181</v>
      </c>
      <c r="BE1194" s="240">
        <f>IF(N1194="základní",J1194,0)</f>
        <v>0</v>
      </c>
      <c r="BF1194" s="240">
        <f>IF(N1194="snížená",J1194,0)</f>
        <v>0</v>
      </c>
      <c r="BG1194" s="240">
        <f>IF(N1194="zákl. přenesená",J1194,0)</f>
        <v>0</v>
      </c>
      <c r="BH1194" s="240">
        <f>IF(N1194="sníž. přenesená",J1194,0)</f>
        <v>0</v>
      </c>
      <c r="BI1194" s="240">
        <f>IF(N1194="nulová",J1194,0)</f>
        <v>0</v>
      </c>
      <c r="BJ1194" s="18" t="s">
        <v>82</v>
      </c>
      <c r="BK1194" s="240">
        <f>ROUND(I1194*H1194,2)</f>
        <v>0</v>
      </c>
      <c r="BL1194" s="18" t="s">
        <v>283</v>
      </c>
      <c r="BM1194" s="239" t="s">
        <v>1603</v>
      </c>
    </row>
    <row r="1195" s="2" customFormat="1" ht="55.5" customHeight="1">
      <c r="A1195" s="39"/>
      <c r="B1195" s="40"/>
      <c r="C1195" s="289" t="s">
        <v>1604</v>
      </c>
      <c r="D1195" s="289" t="s">
        <v>396</v>
      </c>
      <c r="E1195" s="290" t="s">
        <v>1605</v>
      </c>
      <c r="F1195" s="291" t="s">
        <v>1606</v>
      </c>
      <c r="G1195" s="292" t="s">
        <v>197</v>
      </c>
      <c r="H1195" s="293">
        <v>68</v>
      </c>
      <c r="I1195" s="294"/>
      <c r="J1195" s="293">
        <f>ROUND(I1195*H1195,2)</f>
        <v>0</v>
      </c>
      <c r="K1195" s="295"/>
      <c r="L1195" s="296"/>
      <c r="M1195" s="297" t="s">
        <v>1</v>
      </c>
      <c r="N1195" s="298" t="s">
        <v>40</v>
      </c>
      <c r="O1195" s="92"/>
      <c r="P1195" s="237">
        <f>O1195*H1195</f>
        <v>0</v>
      </c>
      <c r="Q1195" s="237">
        <v>0.0038999999999999998</v>
      </c>
      <c r="R1195" s="237">
        <f>Q1195*H1195</f>
        <v>0.26519999999999999</v>
      </c>
      <c r="S1195" s="237">
        <v>0</v>
      </c>
      <c r="T1195" s="238">
        <f>S1195*H1195</f>
        <v>0</v>
      </c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  <c r="AR1195" s="239" t="s">
        <v>379</v>
      </c>
      <c r="AT1195" s="239" t="s">
        <v>396</v>
      </c>
      <c r="AU1195" s="239" t="s">
        <v>84</v>
      </c>
      <c r="AY1195" s="18" t="s">
        <v>181</v>
      </c>
      <c r="BE1195" s="240">
        <f>IF(N1195="základní",J1195,0)</f>
        <v>0</v>
      </c>
      <c r="BF1195" s="240">
        <f>IF(N1195="snížená",J1195,0)</f>
        <v>0</v>
      </c>
      <c r="BG1195" s="240">
        <f>IF(N1195="zákl. přenesená",J1195,0)</f>
        <v>0</v>
      </c>
      <c r="BH1195" s="240">
        <f>IF(N1195="sníž. přenesená",J1195,0)</f>
        <v>0</v>
      </c>
      <c r="BI1195" s="240">
        <f>IF(N1195="nulová",J1195,0)</f>
        <v>0</v>
      </c>
      <c r="BJ1195" s="18" t="s">
        <v>82</v>
      </c>
      <c r="BK1195" s="240">
        <f>ROUND(I1195*H1195,2)</f>
        <v>0</v>
      </c>
      <c r="BL1195" s="18" t="s">
        <v>283</v>
      </c>
      <c r="BM1195" s="239" t="s">
        <v>1607</v>
      </c>
    </row>
    <row r="1196" s="14" customFormat="1">
      <c r="A1196" s="14"/>
      <c r="B1196" s="252"/>
      <c r="C1196" s="253"/>
      <c r="D1196" s="243" t="s">
        <v>190</v>
      </c>
      <c r="E1196" s="254" t="s">
        <v>1</v>
      </c>
      <c r="F1196" s="255" t="s">
        <v>1608</v>
      </c>
      <c r="G1196" s="253"/>
      <c r="H1196" s="256">
        <v>68</v>
      </c>
      <c r="I1196" s="257"/>
      <c r="J1196" s="253"/>
      <c r="K1196" s="253"/>
      <c r="L1196" s="258"/>
      <c r="M1196" s="259"/>
      <c r="N1196" s="260"/>
      <c r="O1196" s="260"/>
      <c r="P1196" s="260"/>
      <c r="Q1196" s="260"/>
      <c r="R1196" s="260"/>
      <c r="S1196" s="260"/>
      <c r="T1196" s="261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62" t="s">
        <v>190</v>
      </c>
      <c r="AU1196" s="262" t="s">
        <v>84</v>
      </c>
      <c r="AV1196" s="14" t="s">
        <v>84</v>
      </c>
      <c r="AW1196" s="14" t="s">
        <v>31</v>
      </c>
      <c r="AX1196" s="14" t="s">
        <v>82</v>
      </c>
      <c r="AY1196" s="262" t="s">
        <v>181</v>
      </c>
    </row>
    <row r="1197" s="2" customFormat="1" ht="24.15" customHeight="1">
      <c r="A1197" s="39"/>
      <c r="B1197" s="40"/>
      <c r="C1197" s="228" t="s">
        <v>1609</v>
      </c>
      <c r="D1197" s="228" t="s">
        <v>184</v>
      </c>
      <c r="E1197" s="229" t="s">
        <v>1610</v>
      </c>
      <c r="F1197" s="230" t="s">
        <v>1611</v>
      </c>
      <c r="G1197" s="231" t="s">
        <v>320</v>
      </c>
      <c r="H1197" s="232">
        <v>130</v>
      </c>
      <c r="I1197" s="233"/>
      <c r="J1197" s="232">
        <f>ROUND(I1197*H1197,2)</f>
        <v>0</v>
      </c>
      <c r="K1197" s="234"/>
      <c r="L1197" s="45"/>
      <c r="M1197" s="235" t="s">
        <v>1</v>
      </c>
      <c r="N1197" s="236" t="s">
        <v>40</v>
      </c>
      <c r="O1197" s="92"/>
      <c r="P1197" s="237">
        <f>O1197*H1197</f>
        <v>0</v>
      </c>
      <c r="Q1197" s="237">
        <v>5.0000000000000002E-05</v>
      </c>
      <c r="R1197" s="237">
        <f>Q1197*H1197</f>
        <v>0.0065000000000000006</v>
      </c>
      <c r="S1197" s="237">
        <v>0</v>
      </c>
      <c r="T1197" s="238">
        <f>S1197*H1197</f>
        <v>0</v>
      </c>
      <c r="U1197" s="39"/>
      <c r="V1197" s="39"/>
      <c r="W1197" s="39"/>
      <c r="X1197" s="39"/>
      <c r="Y1197" s="39"/>
      <c r="Z1197" s="39"/>
      <c r="AA1197" s="39"/>
      <c r="AB1197" s="39"/>
      <c r="AC1197" s="39"/>
      <c r="AD1197" s="39"/>
      <c r="AE1197" s="39"/>
      <c r="AR1197" s="239" t="s">
        <v>283</v>
      </c>
      <c r="AT1197" s="239" t="s">
        <v>184</v>
      </c>
      <c r="AU1197" s="239" t="s">
        <v>84</v>
      </c>
      <c r="AY1197" s="18" t="s">
        <v>181</v>
      </c>
      <c r="BE1197" s="240">
        <f>IF(N1197="základní",J1197,0)</f>
        <v>0</v>
      </c>
      <c r="BF1197" s="240">
        <f>IF(N1197="snížená",J1197,0)</f>
        <v>0</v>
      </c>
      <c r="BG1197" s="240">
        <f>IF(N1197="zákl. přenesená",J1197,0)</f>
        <v>0</v>
      </c>
      <c r="BH1197" s="240">
        <f>IF(N1197="sníž. přenesená",J1197,0)</f>
        <v>0</v>
      </c>
      <c r="BI1197" s="240">
        <f>IF(N1197="nulová",J1197,0)</f>
        <v>0</v>
      </c>
      <c r="BJ1197" s="18" t="s">
        <v>82</v>
      </c>
      <c r="BK1197" s="240">
        <f>ROUND(I1197*H1197,2)</f>
        <v>0</v>
      </c>
      <c r="BL1197" s="18" t="s">
        <v>283</v>
      </c>
      <c r="BM1197" s="239" t="s">
        <v>1612</v>
      </c>
    </row>
    <row r="1198" s="13" customFormat="1">
      <c r="A1198" s="13"/>
      <c r="B1198" s="241"/>
      <c r="C1198" s="242"/>
      <c r="D1198" s="243" t="s">
        <v>190</v>
      </c>
      <c r="E1198" s="244" t="s">
        <v>1</v>
      </c>
      <c r="F1198" s="245" t="s">
        <v>191</v>
      </c>
      <c r="G1198" s="242"/>
      <c r="H1198" s="244" t="s">
        <v>1</v>
      </c>
      <c r="I1198" s="246"/>
      <c r="J1198" s="242"/>
      <c r="K1198" s="242"/>
      <c r="L1198" s="247"/>
      <c r="M1198" s="248"/>
      <c r="N1198" s="249"/>
      <c r="O1198" s="249"/>
      <c r="P1198" s="249"/>
      <c r="Q1198" s="249"/>
      <c r="R1198" s="249"/>
      <c r="S1198" s="249"/>
      <c r="T1198" s="250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51" t="s">
        <v>190</v>
      </c>
      <c r="AU1198" s="251" t="s">
        <v>84</v>
      </c>
      <c r="AV1198" s="13" t="s">
        <v>82</v>
      </c>
      <c r="AW1198" s="13" t="s">
        <v>31</v>
      </c>
      <c r="AX1198" s="13" t="s">
        <v>75</v>
      </c>
      <c r="AY1198" s="251" t="s">
        <v>181</v>
      </c>
    </row>
    <row r="1199" s="14" customFormat="1">
      <c r="A1199" s="14"/>
      <c r="B1199" s="252"/>
      <c r="C1199" s="253"/>
      <c r="D1199" s="243" t="s">
        <v>190</v>
      </c>
      <c r="E1199" s="254" t="s">
        <v>1</v>
      </c>
      <c r="F1199" s="255" t="s">
        <v>982</v>
      </c>
      <c r="G1199" s="253"/>
      <c r="H1199" s="256">
        <v>130</v>
      </c>
      <c r="I1199" s="257"/>
      <c r="J1199" s="253"/>
      <c r="K1199" s="253"/>
      <c r="L1199" s="258"/>
      <c r="M1199" s="259"/>
      <c r="N1199" s="260"/>
      <c r="O1199" s="260"/>
      <c r="P1199" s="260"/>
      <c r="Q1199" s="260"/>
      <c r="R1199" s="260"/>
      <c r="S1199" s="260"/>
      <c r="T1199" s="261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62" t="s">
        <v>190</v>
      </c>
      <c r="AU1199" s="262" t="s">
        <v>84</v>
      </c>
      <c r="AV1199" s="14" t="s">
        <v>84</v>
      </c>
      <c r="AW1199" s="14" t="s">
        <v>31</v>
      </c>
      <c r="AX1199" s="14" t="s">
        <v>82</v>
      </c>
      <c r="AY1199" s="262" t="s">
        <v>181</v>
      </c>
    </row>
    <row r="1200" s="2" customFormat="1" ht="16.5" customHeight="1">
      <c r="A1200" s="39"/>
      <c r="B1200" s="40"/>
      <c r="C1200" s="289" t="s">
        <v>1613</v>
      </c>
      <c r="D1200" s="289" t="s">
        <v>396</v>
      </c>
      <c r="E1200" s="290" t="s">
        <v>1614</v>
      </c>
      <c r="F1200" s="291" t="s">
        <v>1615</v>
      </c>
      <c r="G1200" s="292" t="s">
        <v>320</v>
      </c>
      <c r="H1200" s="293">
        <v>143</v>
      </c>
      <c r="I1200" s="294"/>
      <c r="J1200" s="293">
        <f>ROUND(I1200*H1200,2)</f>
        <v>0</v>
      </c>
      <c r="K1200" s="295"/>
      <c r="L1200" s="296"/>
      <c r="M1200" s="297" t="s">
        <v>1</v>
      </c>
      <c r="N1200" s="298" t="s">
        <v>40</v>
      </c>
      <c r="O1200" s="92"/>
      <c r="P1200" s="237">
        <f>O1200*H1200</f>
        <v>0</v>
      </c>
      <c r="Q1200" s="237">
        <v>0.00027</v>
      </c>
      <c r="R1200" s="237">
        <f>Q1200*H1200</f>
        <v>0.038609999999999998</v>
      </c>
      <c r="S1200" s="237">
        <v>0</v>
      </c>
      <c r="T1200" s="238">
        <f>S1200*H1200</f>
        <v>0</v>
      </c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  <c r="AR1200" s="239" t="s">
        <v>379</v>
      </c>
      <c r="AT1200" s="239" t="s">
        <v>396</v>
      </c>
      <c r="AU1200" s="239" t="s">
        <v>84</v>
      </c>
      <c r="AY1200" s="18" t="s">
        <v>181</v>
      </c>
      <c r="BE1200" s="240">
        <f>IF(N1200="základní",J1200,0)</f>
        <v>0</v>
      </c>
      <c r="BF1200" s="240">
        <f>IF(N1200="snížená",J1200,0)</f>
        <v>0</v>
      </c>
      <c r="BG1200" s="240">
        <f>IF(N1200="zákl. přenesená",J1200,0)</f>
        <v>0</v>
      </c>
      <c r="BH1200" s="240">
        <f>IF(N1200="sníž. přenesená",J1200,0)</f>
        <v>0</v>
      </c>
      <c r="BI1200" s="240">
        <f>IF(N1200="nulová",J1200,0)</f>
        <v>0</v>
      </c>
      <c r="BJ1200" s="18" t="s">
        <v>82</v>
      </c>
      <c r="BK1200" s="240">
        <f>ROUND(I1200*H1200,2)</f>
        <v>0</v>
      </c>
      <c r="BL1200" s="18" t="s">
        <v>283</v>
      </c>
      <c r="BM1200" s="239" t="s">
        <v>1616</v>
      </c>
    </row>
    <row r="1201" s="14" customFormat="1">
      <c r="A1201" s="14"/>
      <c r="B1201" s="252"/>
      <c r="C1201" s="253"/>
      <c r="D1201" s="243" t="s">
        <v>190</v>
      </c>
      <c r="E1201" s="254" t="s">
        <v>1</v>
      </c>
      <c r="F1201" s="255" t="s">
        <v>1617</v>
      </c>
      <c r="G1201" s="253"/>
      <c r="H1201" s="256">
        <v>143</v>
      </c>
      <c r="I1201" s="257"/>
      <c r="J1201" s="253"/>
      <c r="K1201" s="253"/>
      <c r="L1201" s="258"/>
      <c r="M1201" s="259"/>
      <c r="N1201" s="260"/>
      <c r="O1201" s="260"/>
      <c r="P1201" s="260"/>
      <c r="Q1201" s="260"/>
      <c r="R1201" s="260"/>
      <c r="S1201" s="260"/>
      <c r="T1201" s="261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62" t="s">
        <v>190</v>
      </c>
      <c r="AU1201" s="262" t="s">
        <v>84</v>
      </c>
      <c r="AV1201" s="14" t="s">
        <v>84</v>
      </c>
      <c r="AW1201" s="14" t="s">
        <v>31</v>
      </c>
      <c r="AX1201" s="14" t="s">
        <v>82</v>
      </c>
      <c r="AY1201" s="262" t="s">
        <v>181</v>
      </c>
    </row>
    <row r="1202" s="2" customFormat="1" ht="16.5" customHeight="1">
      <c r="A1202" s="39"/>
      <c r="B1202" s="40"/>
      <c r="C1202" s="228" t="s">
        <v>1618</v>
      </c>
      <c r="D1202" s="228" t="s">
        <v>184</v>
      </c>
      <c r="E1202" s="229" t="s">
        <v>1619</v>
      </c>
      <c r="F1202" s="230" t="s">
        <v>1620</v>
      </c>
      <c r="G1202" s="231" t="s">
        <v>320</v>
      </c>
      <c r="H1202" s="232">
        <v>4.7999999999999998</v>
      </c>
      <c r="I1202" s="233"/>
      <c r="J1202" s="232">
        <f>ROUND(I1202*H1202,2)</f>
        <v>0</v>
      </c>
      <c r="K1202" s="234"/>
      <c r="L1202" s="45"/>
      <c r="M1202" s="235" t="s">
        <v>1</v>
      </c>
      <c r="N1202" s="236" t="s">
        <v>40</v>
      </c>
      <c r="O1202" s="92"/>
      <c r="P1202" s="237">
        <f>O1202*H1202</f>
        <v>0</v>
      </c>
      <c r="Q1202" s="237">
        <v>0</v>
      </c>
      <c r="R1202" s="237">
        <f>Q1202*H1202</f>
        <v>0</v>
      </c>
      <c r="S1202" s="237">
        <v>0</v>
      </c>
      <c r="T1202" s="238">
        <f>S1202*H1202</f>
        <v>0</v>
      </c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  <c r="AR1202" s="239" t="s">
        <v>283</v>
      </c>
      <c r="AT1202" s="239" t="s">
        <v>184</v>
      </c>
      <c r="AU1202" s="239" t="s">
        <v>84</v>
      </c>
      <c r="AY1202" s="18" t="s">
        <v>181</v>
      </c>
      <c r="BE1202" s="240">
        <f>IF(N1202="základní",J1202,0)</f>
        <v>0</v>
      </c>
      <c r="BF1202" s="240">
        <f>IF(N1202="snížená",J1202,0)</f>
        <v>0</v>
      </c>
      <c r="BG1202" s="240">
        <f>IF(N1202="zákl. přenesená",J1202,0)</f>
        <v>0</v>
      </c>
      <c r="BH1202" s="240">
        <f>IF(N1202="sníž. přenesená",J1202,0)</f>
        <v>0</v>
      </c>
      <c r="BI1202" s="240">
        <f>IF(N1202="nulová",J1202,0)</f>
        <v>0</v>
      </c>
      <c r="BJ1202" s="18" t="s">
        <v>82</v>
      </c>
      <c r="BK1202" s="240">
        <f>ROUND(I1202*H1202,2)</f>
        <v>0</v>
      </c>
      <c r="BL1202" s="18" t="s">
        <v>283</v>
      </c>
      <c r="BM1202" s="239" t="s">
        <v>1621</v>
      </c>
    </row>
    <row r="1203" s="13" customFormat="1">
      <c r="A1203" s="13"/>
      <c r="B1203" s="241"/>
      <c r="C1203" s="242"/>
      <c r="D1203" s="243" t="s">
        <v>190</v>
      </c>
      <c r="E1203" s="244" t="s">
        <v>1</v>
      </c>
      <c r="F1203" s="245" t="s">
        <v>1622</v>
      </c>
      <c r="G1203" s="242"/>
      <c r="H1203" s="244" t="s">
        <v>1</v>
      </c>
      <c r="I1203" s="246"/>
      <c r="J1203" s="242"/>
      <c r="K1203" s="242"/>
      <c r="L1203" s="247"/>
      <c r="M1203" s="248"/>
      <c r="N1203" s="249"/>
      <c r="O1203" s="249"/>
      <c r="P1203" s="249"/>
      <c r="Q1203" s="249"/>
      <c r="R1203" s="249"/>
      <c r="S1203" s="249"/>
      <c r="T1203" s="250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51" t="s">
        <v>190</v>
      </c>
      <c r="AU1203" s="251" t="s">
        <v>84</v>
      </c>
      <c r="AV1203" s="13" t="s">
        <v>82</v>
      </c>
      <c r="AW1203" s="13" t="s">
        <v>31</v>
      </c>
      <c r="AX1203" s="13" t="s">
        <v>75</v>
      </c>
      <c r="AY1203" s="251" t="s">
        <v>181</v>
      </c>
    </row>
    <row r="1204" s="14" customFormat="1">
      <c r="A1204" s="14"/>
      <c r="B1204" s="252"/>
      <c r="C1204" s="253"/>
      <c r="D1204" s="243" t="s">
        <v>190</v>
      </c>
      <c r="E1204" s="254" t="s">
        <v>1</v>
      </c>
      <c r="F1204" s="255" t="s">
        <v>1623</v>
      </c>
      <c r="G1204" s="253"/>
      <c r="H1204" s="256">
        <v>4.7999999999999998</v>
      </c>
      <c r="I1204" s="257"/>
      <c r="J1204" s="253"/>
      <c r="K1204" s="253"/>
      <c r="L1204" s="258"/>
      <c r="M1204" s="259"/>
      <c r="N1204" s="260"/>
      <c r="O1204" s="260"/>
      <c r="P1204" s="260"/>
      <c r="Q1204" s="260"/>
      <c r="R1204" s="260"/>
      <c r="S1204" s="260"/>
      <c r="T1204" s="261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62" t="s">
        <v>190</v>
      </c>
      <c r="AU1204" s="262" t="s">
        <v>84</v>
      </c>
      <c r="AV1204" s="14" t="s">
        <v>84</v>
      </c>
      <c r="AW1204" s="14" t="s">
        <v>31</v>
      </c>
      <c r="AX1204" s="14" t="s">
        <v>82</v>
      </c>
      <c r="AY1204" s="262" t="s">
        <v>181</v>
      </c>
    </row>
    <row r="1205" s="2" customFormat="1" ht="16.5" customHeight="1">
      <c r="A1205" s="39"/>
      <c r="B1205" s="40"/>
      <c r="C1205" s="289" t="s">
        <v>1624</v>
      </c>
      <c r="D1205" s="289" t="s">
        <v>396</v>
      </c>
      <c r="E1205" s="290" t="s">
        <v>1625</v>
      </c>
      <c r="F1205" s="291" t="s">
        <v>1626</v>
      </c>
      <c r="G1205" s="292" t="s">
        <v>320</v>
      </c>
      <c r="H1205" s="293">
        <v>5</v>
      </c>
      <c r="I1205" s="294"/>
      <c r="J1205" s="293">
        <f>ROUND(I1205*H1205,2)</f>
        <v>0</v>
      </c>
      <c r="K1205" s="295"/>
      <c r="L1205" s="296"/>
      <c r="M1205" s="297" t="s">
        <v>1</v>
      </c>
      <c r="N1205" s="298" t="s">
        <v>40</v>
      </c>
      <c r="O1205" s="92"/>
      <c r="P1205" s="237">
        <f>O1205*H1205</f>
        <v>0</v>
      </c>
      <c r="Q1205" s="237">
        <v>0</v>
      </c>
      <c r="R1205" s="237">
        <f>Q1205*H1205</f>
        <v>0</v>
      </c>
      <c r="S1205" s="237">
        <v>0</v>
      </c>
      <c r="T1205" s="238">
        <f>S1205*H1205</f>
        <v>0</v>
      </c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39"/>
      <c r="AE1205" s="39"/>
      <c r="AR1205" s="239" t="s">
        <v>379</v>
      </c>
      <c r="AT1205" s="239" t="s">
        <v>396</v>
      </c>
      <c r="AU1205" s="239" t="s">
        <v>84</v>
      </c>
      <c r="AY1205" s="18" t="s">
        <v>181</v>
      </c>
      <c r="BE1205" s="240">
        <f>IF(N1205="základní",J1205,0)</f>
        <v>0</v>
      </c>
      <c r="BF1205" s="240">
        <f>IF(N1205="snížená",J1205,0)</f>
        <v>0</v>
      </c>
      <c r="BG1205" s="240">
        <f>IF(N1205="zákl. přenesená",J1205,0)</f>
        <v>0</v>
      </c>
      <c r="BH1205" s="240">
        <f>IF(N1205="sníž. přenesená",J1205,0)</f>
        <v>0</v>
      </c>
      <c r="BI1205" s="240">
        <f>IF(N1205="nulová",J1205,0)</f>
        <v>0</v>
      </c>
      <c r="BJ1205" s="18" t="s">
        <v>82</v>
      </c>
      <c r="BK1205" s="240">
        <f>ROUND(I1205*H1205,2)</f>
        <v>0</v>
      </c>
      <c r="BL1205" s="18" t="s">
        <v>283</v>
      </c>
      <c r="BM1205" s="239" t="s">
        <v>1627</v>
      </c>
    </row>
    <row r="1206" s="2" customFormat="1" ht="24.15" customHeight="1">
      <c r="A1206" s="39"/>
      <c r="B1206" s="40"/>
      <c r="C1206" s="228" t="s">
        <v>1628</v>
      </c>
      <c r="D1206" s="228" t="s">
        <v>184</v>
      </c>
      <c r="E1206" s="229" t="s">
        <v>1629</v>
      </c>
      <c r="F1206" s="230" t="s">
        <v>1630</v>
      </c>
      <c r="G1206" s="231" t="s">
        <v>242</v>
      </c>
      <c r="H1206" s="232">
        <v>0.33000000000000002</v>
      </c>
      <c r="I1206" s="233"/>
      <c r="J1206" s="232">
        <f>ROUND(I1206*H1206,2)</f>
        <v>0</v>
      </c>
      <c r="K1206" s="234"/>
      <c r="L1206" s="45"/>
      <c r="M1206" s="235" t="s">
        <v>1</v>
      </c>
      <c r="N1206" s="236" t="s">
        <v>40</v>
      </c>
      <c r="O1206" s="92"/>
      <c r="P1206" s="237">
        <f>O1206*H1206</f>
        <v>0</v>
      </c>
      <c r="Q1206" s="237">
        <v>0</v>
      </c>
      <c r="R1206" s="237">
        <f>Q1206*H1206</f>
        <v>0</v>
      </c>
      <c r="S1206" s="237">
        <v>0</v>
      </c>
      <c r="T1206" s="238">
        <f>S1206*H1206</f>
        <v>0</v>
      </c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  <c r="AR1206" s="239" t="s">
        <v>283</v>
      </c>
      <c r="AT1206" s="239" t="s">
        <v>184</v>
      </c>
      <c r="AU1206" s="239" t="s">
        <v>84</v>
      </c>
      <c r="AY1206" s="18" t="s">
        <v>181</v>
      </c>
      <c r="BE1206" s="240">
        <f>IF(N1206="základní",J1206,0)</f>
        <v>0</v>
      </c>
      <c r="BF1206" s="240">
        <f>IF(N1206="snížená",J1206,0)</f>
        <v>0</v>
      </c>
      <c r="BG1206" s="240">
        <f>IF(N1206="zákl. přenesená",J1206,0)</f>
        <v>0</v>
      </c>
      <c r="BH1206" s="240">
        <f>IF(N1206="sníž. přenesená",J1206,0)</f>
        <v>0</v>
      </c>
      <c r="BI1206" s="240">
        <f>IF(N1206="nulová",J1206,0)</f>
        <v>0</v>
      </c>
      <c r="BJ1206" s="18" t="s">
        <v>82</v>
      </c>
      <c r="BK1206" s="240">
        <f>ROUND(I1206*H1206,2)</f>
        <v>0</v>
      </c>
      <c r="BL1206" s="18" t="s">
        <v>283</v>
      </c>
      <c r="BM1206" s="239" t="s">
        <v>1631</v>
      </c>
    </row>
    <row r="1207" s="12" customFormat="1" ht="22.8" customHeight="1">
      <c r="A1207" s="12"/>
      <c r="B1207" s="212"/>
      <c r="C1207" s="213"/>
      <c r="D1207" s="214" t="s">
        <v>74</v>
      </c>
      <c r="E1207" s="226" t="s">
        <v>1632</v>
      </c>
      <c r="F1207" s="226" t="s">
        <v>1633</v>
      </c>
      <c r="G1207" s="213"/>
      <c r="H1207" s="213"/>
      <c r="I1207" s="216"/>
      <c r="J1207" s="227">
        <f>BK1207</f>
        <v>0</v>
      </c>
      <c r="K1207" s="213"/>
      <c r="L1207" s="218"/>
      <c r="M1207" s="219"/>
      <c r="N1207" s="220"/>
      <c r="O1207" s="220"/>
      <c r="P1207" s="221">
        <f>SUM(P1208:P1246)</f>
        <v>0</v>
      </c>
      <c r="Q1207" s="220"/>
      <c r="R1207" s="221">
        <f>SUM(R1208:R1246)</f>
        <v>2.5819999999999999</v>
      </c>
      <c r="S1207" s="220"/>
      <c r="T1207" s="222">
        <f>SUM(T1208:T1246)</f>
        <v>0</v>
      </c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R1207" s="223" t="s">
        <v>84</v>
      </c>
      <c r="AT1207" s="224" t="s">
        <v>74</v>
      </c>
      <c r="AU1207" s="224" t="s">
        <v>82</v>
      </c>
      <c r="AY1207" s="223" t="s">
        <v>181</v>
      </c>
      <c r="BK1207" s="225">
        <f>SUM(BK1208:BK1246)</f>
        <v>0</v>
      </c>
    </row>
    <row r="1208" s="2" customFormat="1" ht="16.5" customHeight="1">
      <c r="A1208" s="39"/>
      <c r="B1208" s="40"/>
      <c r="C1208" s="228" t="s">
        <v>1634</v>
      </c>
      <c r="D1208" s="228" t="s">
        <v>184</v>
      </c>
      <c r="E1208" s="229" t="s">
        <v>1635</v>
      </c>
      <c r="F1208" s="230" t="s">
        <v>1636</v>
      </c>
      <c r="G1208" s="231" t="s">
        <v>197</v>
      </c>
      <c r="H1208" s="232">
        <v>63</v>
      </c>
      <c r="I1208" s="233"/>
      <c r="J1208" s="232">
        <f>ROUND(I1208*H1208,2)</f>
        <v>0</v>
      </c>
      <c r="K1208" s="234"/>
      <c r="L1208" s="45"/>
      <c r="M1208" s="235" t="s">
        <v>1</v>
      </c>
      <c r="N1208" s="236" t="s">
        <v>40</v>
      </c>
      <c r="O1208" s="92"/>
      <c r="P1208" s="237">
        <f>O1208*H1208</f>
        <v>0</v>
      </c>
      <c r="Q1208" s="237">
        <v>0.024</v>
      </c>
      <c r="R1208" s="237">
        <f>Q1208*H1208</f>
        <v>1.512</v>
      </c>
      <c r="S1208" s="237">
        <v>0</v>
      </c>
      <c r="T1208" s="238">
        <f>S1208*H1208</f>
        <v>0</v>
      </c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  <c r="AR1208" s="239" t="s">
        <v>283</v>
      </c>
      <c r="AT1208" s="239" t="s">
        <v>184</v>
      </c>
      <c r="AU1208" s="239" t="s">
        <v>84</v>
      </c>
      <c r="AY1208" s="18" t="s">
        <v>181</v>
      </c>
      <c r="BE1208" s="240">
        <f>IF(N1208="základní",J1208,0)</f>
        <v>0</v>
      </c>
      <c r="BF1208" s="240">
        <f>IF(N1208="snížená",J1208,0)</f>
        <v>0</v>
      </c>
      <c r="BG1208" s="240">
        <f>IF(N1208="zákl. přenesená",J1208,0)</f>
        <v>0</v>
      </c>
      <c r="BH1208" s="240">
        <f>IF(N1208="sníž. přenesená",J1208,0)</f>
        <v>0</v>
      </c>
      <c r="BI1208" s="240">
        <f>IF(N1208="nulová",J1208,0)</f>
        <v>0</v>
      </c>
      <c r="BJ1208" s="18" t="s">
        <v>82</v>
      </c>
      <c r="BK1208" s="240">
        <f>ROUND(I1208*H1208,2)</f>
        <v>0</v>
      </c>
      <c r="BL1208" s="18" t="s">
        <v>283</v>
      </c>
      <c r="BM1208" s="239" t="s">
        <v>1637</v>
      </c>
    </row>
    <row r="1209" s="13" customFormat="1">
      <c r="A1209" s="13"/>
      <c r="B1209" s="241"/>
      <c r="C1209" s="242"/>
      <c r="D1209" s="243" t="s">
        <v>190</v>
      </c>
      <c r="E1209" s="244" t="s">
        <v>1</v>
      </c>
      <c r="F1209" s="245" t="s">
        <v>1638</v>
      </c>
      <c r="G1209" s="242"/>
      <c r="H1209" s="244" t="s">
        <v>1</v>
      </c>
      <c r="I1209" s="246"/>
      <c r="J1209" s="242"/>
      <c r="K1209" s="242"/>
      <c r="L1209" s="247"/>
      <c r="M1209" s="248"/>
      <c r="N1209" s="249"/>
      <c r="O1209" s="249"/>
      <c r="P1209" s="249"/>
      <c r="Q1209" s="249"/>
      <c r="R1209" s="249"/>
      <c r="S1209" s="249"/>
      <c r="T1209" s="250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51" t="s">
        <v>190</v>
      </c>
      <c r="AU1209" s="251" t="s">
        <v>84</v>
      </c>
      <c r="AV1209" s="13" t="s">
        <v>82</v>
      </c>
      <c r="AW1209" s="13" t="s">
        <v>31</v>
      </c>
      <c r="AX1209" s="13" t="s">
        <v>75</v>
      </c>
      <c r="AY1209" s="251" t="s">
        <v>181</v>
      </c>
    </row>
    <row r="1210" s="13" customFormat="1">
      <c r="A1210" s="13"/>
      <c r="B1210" s="241"/>
      <c r="C1210" s="242"/>
      <c r="D1210" s="243" t="s">
        <v>190</v>
      </c>
      <c r="E1210" s="244" t="s">
        <v>1</v>
      </c>
      <c r="F1210" s="245" t="s">
        <v>201</v>
      </c>
      <c r="G1210" s="242"/>
      <c r="H1210" s="244" t="s">
        <v>1</v>
      </c>
      <c r="I1210" s="246"/>
      <c r="J1210" s="242"/>
      <c r="K1210" s="242"/>
      <c r="L1210" s="247"/>
      <c r="M1210" s="248"/>
      <c r="N1210" s="249"/>
      <c r="O1210" s="249"/>
      <c r="P1210" s="249"/>
      <c r="Q1210" s="249"/>
      <c r="R1210" s="249"/>
      <c r="S1210" s="249"/>
      <c r="T1210" s="250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51" t="s">
        <v>190</v>
      </c>
      <c r="AU1210" s="251" t="s">
        <v>84</v>
      </c>
      <c r="AV1210" s="13" t="s">
        <v>82</v>
      </c>
      <c r="AW1210" s="13" t="s">
        <v>31</v>
      </c>
      <c r="AX1210" s="13" t="s">
        <v>75</v>
      </c>
      <c r="AY1210" s="251" t="s">
        <v>181</v>
      </c>
    </row>
    <row r="1211" s="14" customFormat="1">
      <c r="A1211" s="14"/>
      <c r="B1211" s="252"/>
      <c r="C1211" s="253"/>
      <c r="D1211" s="243" t="s">
        <v>190</v>
      </c>
      <c r="E1211" s="254" t="s">
        <v>1</v>
      </c>
      <c r="F1211" s="255" t="s">
        <v>1639</v>
      </c>
      <c r="G1211" s="253"/>
      <c r="H1211" s="256">
        <v>63</v>
      </c>
      <c r="I1211" s="257"/>
      <c r="J1211" s="253"/>
      <c r="K1211" s="253"/>
      <c r="L1211" s="258"/>
      <c r="M1211" s="259"/>
      <c r="N1211" s="260"/>
      <c r="O1211" s="260"/>
      <c r="P1211" s="260"/>
      <c r="Q1211" s="260"/>
      <c r="R1211" s="260"/>
      <c r="S1211" s="260"/>
      <c r="T1211" s="261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62" t="s">
        <v>190</v>
      </c>
      <c r="AU1211" s="262" t="s">
        <v>84</v>
      </c>
      <c r="AV1211" s="14" t="s">
        <v>84</v>
      </c>
      <c r="AW1211" s="14" t="s">
        <v>31</v>
      </c>
      <c r="AX1211" s="14" t="s">
        <v>82</v>
      </c>
      <c r="AY1211" s="262" t="s">
        <v>181</v>
      </c>
    </row>
    <row r="1212" s="2" customFormat="1" ht="24.15" customHeight="1">
      <c r="A1212" s="39"/>
      <c r="B1212" s="40"/>
      <c r="C1212" s="228" t="s">
        <v>1640</v>
      </c>
      <c r="D1212" s="228" t="s">
        <v>184</v>
      </c>
      <c r="E1212" s="229" t="s">
        <v>1641</v>
      </c>
      <c r="F1212" s="230" t="s">
        <v>1642</v>
      </c>
      <c r="G1212" s="231" t="s">
        <v>197</v>
      </c>
      <c r="H1212" s="232">
        <v>63</v>
      </c>
      <c r="I1212" s="233"/>
      <c r="J1212" s="232">
        <f>ROUND(I1212*H1212,2)</f>
        <v>0</v>
      </c>
      <c r="K1212" s="234"/>
      <c r="L1212" s="45"/>
      <c r="M1212" s="235" t="s">
        <v>1</v>
      </c>
      <c r="N1212" s="236" t="s">
        <v>40</v>
      </c>
      <c r="O1212" s="92"/>
      <c r="P1212" s="237">
        <f>O1212*H1212</f>
        <v>0</v>
      </c>
      <c r="Q1212" s="237">
        <v>0</v>
      </c>
      <c r="R1212" s="237">
        <f>Q1212*H1212</f>
        <v>0</v>
      </c>
      <c r="S1212" s="237">
        <v>0</v>
      </c>
      <c r="T1212" s="238">
        <f>S1212*H1212</f>
        <v>0</v>
      </c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  <c r="AR1212" s="239" t="s">
        <v>283</v>
      </c>
      <c r="AT1212" s="239" t="s">
        <v>184</v>
      </c>
      <c r="AU1212" s="239" t="s">
        <v>84</v>
      </c>
      <c r="AY1212" s="18" t="s">
        <v>181</v>
      </c>
      <c r="BE1212" s="240">
        <f>IF(N1212="základní",J1212,0)</f>
        <v>0</v>
      </c>
      <c r="BF1212" s="240">
        <f>IF(N1212="snížená",J1212,0)</f>
        <v>0</v>
      </c>
      <c r="BG1212" s="240">
        <f>IF(N1212="zákl. přenesená",J1212,0)</f>
        <v>0</v>
      </c>
      <c r="BH1212" s="240">
        <f>IF(N1212="sníž. přenesená",J1212,0)</f>
        <v>0</v>
      </c>
      <c r="BI1212" s="240">
        <f>IF(N1212="nulová",J1212,0)</f>
        <v>0</v>
      </c>
      <c r="BJ1212" s="18" t="s">
        <v>82</v>
      </c>
      <c r="BK1212" s="240">
        <f>ROUND(I1212*H1212,2)</f>
        <v>0</v>
      </c>
      <c r="BL1212" s="18" t="s">
        <v>283</v>
      </c>
      <c r="BM1212" s="239" t="s">
        <v>1643</v>
      </c>
    </row>
    <row r="1213" s="13" customFormat="1">
      <c r="A1213" s="13"/>
      <c r="B1213" s="241"/>
      <c r="C1213" s="242"/>
      <c r="D1213" s="243" t="s">
        <v>190</v>
      </c>
      <c r="E1213" s="244" t="s">
        <v>1</v>
      </c>
      <c r="F1213" s="245" t="s">
        <v>1638</v>
      </c>
      <c r="G1213" s="242"/>
      <c r="H1213" s="244" t="s">
        <v>1</v>
      </c>
      <c r="I1213" s="246"/>
      <c r="J1213" s="242"/>
      <c r="K1213" s="242"/>
      <c r="L1213" s="247"/>
      <c r="M1213" s="248"/>
      <c r="N1213" s="249"/>
      <c r="O1213" s="249"/>
      <c r="P1213" s="249"/>
      <c r="Q1213" s="249"/>
      <c r="R1213" s="249"/>
      <c r="S1213" s="249"/>
      <c r="T1213" s="250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51" t="s">
        <v>190</v>
      </c>
      <c r="AU1213" s="251" t="s">
        <v>84</v>
      </c>
      <c r="AV1213" s="13" t="s">
        <v>82</v>
      </c>
      <c r="AW1213" s="13" t="s">
        <v>31</v>
      </c>
      <c r="AX1213" s="13" t="s">
        <v>75</v>
      </c>
      <c r="AY1213" s="251" t="s">
        <v>181</v>
      </c>
    </row>
    <row r="1214" s="13" customFormat="1">
      <c r="A1214" s="13"/>
      <c r="B1214" s="241"/>
      <c r="C1214" s="242"/>
      <c r="D1214" s="243" t="s">
        <v>190</v>
      </c>
      <c r="E1214" s="244" t="s">
        <v>1</v>
      </c>
      <c r="F1214" s="245" t="s">
        <v>201</v>
      </c>
      <c r="G1214" s="242"/>
      <c r="H1214" s="244" t="s">
        <v>1</v>
      </c>
      <c r="I1214" s="246"/>
      <c r="J1214" s="242"/>
      <c r="K1214" s="242"/>
      <c r="L1214" s="247"/>
      <c r="M1214" s="248"/>
      <c r="N1214" s="249"/>
      <c r="O1214" s="249"/>
      <c r="P1214" s="249"/>
      <c r="Q1214" s="249"/>
      <c r="R1214" s="249"/>
      <c r="S1214" s="249"/>
      <c r="T1214" s="250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51" t="s">
        <v>190</v>
      </c>
      <c r="AU1214" s="251" t="s">
        <v>84</v>
      </c>
      <c r="AV1214" s="13" t="s">
        <v>82</v>
      </c>
      <c r="AW1214" s="13" t="s">
        <v>31</v>
      </c>
      <c r="AX1214" s="13" t="s">
        <v>75</v>
      </c>
      <c r="AY1214" s="251" t="s">
        <v>181</v>
      </c>
    </row>
    <row r="1215" s="14" customFormat="1">
      <c r="A1215" s="14"/>
      <c r="B1215" s="252"/>
      <c r="C1215" s="253"/>
      <c r="D1215" s="243" t="s">
        <v>190</v>
      </c>
      <c r="E1215" s="254" t="s">
        <v>1</v>
      </c>
      <c r="F1215" s="255" t="s">
        <v>1639</v>
      </c>
      <c r="G1215" s="253"/>
      <c r="H1215" s="256">
        <v>63</v>
      </c>
      <c r="I1215" s="257"/>
      <c r="J1215" s="253"/>
      <c r="K1215" s="253"/>
      <c r="L1215" s="258"/>
      <c r="M1215" s="259"/>
      <c r="N1215" s="260"/>
      <c r="O1215" s="260"/>
      <c r="P1215" s="260"/>
      <c r="Q1215" s="260"/>
      <c r="R1215" s="260"/>
      <c r="S1215" s="260"/>
      <c r="T1215" s="261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62" t="s">
        <v>190</v>
      </c>
      <c r="AU1215" s="262" t="s">
        <v>84</v>
      </c>
      <c r="AV1215" s="14" t="s">
        <v>84</v>
      </c>
      <c r="AW1215" s="14" t="s">
        <v>31</v>
      </c>
      <c r="AX1215" s="14" t="s">
        <v>82</v>
      </c>
      <c r="AY1215" s="262" t="s">
        <v>181</v>
      </c>
    </row>
    <row r="1216" s="2" customFormat="1" ht="16.5" customHeight="1">
      <c r="A1216" s="39"/>
      <c r="B1216" s="40"/>
      <c r="C1216" s="228" t="s">
        <v>1644</v>
      </c>
      <c r="D1216" s="228" t="s">
        <v>184</v>
      </c>
      <c r="E1216" s="229" t="s">
        <v>1645</v>
      </c>
      <c r="F1216" s="230" t="s">
        <v>1646</v>
      </c>
      <c r="G1216" s="231" t="s">
        <v>197</v>
      </c>
      <c r="H1216" s="232">
        <v>63</v>
      </c>
      <c r="I1216" s="233"/>
      <c r="J1216" s="232">
        <f>ROUND(I1216*H1216,2)</f>
        <v>0</v>
      </c>
      <c r="K1216" s="234"/>
      <c r="L1216" s="45"/>
      <c r="M1216" s="235" t="s">
        <v>1</v>
      </c>
      <c r="N1216" s="236" t="s">
        <v>40</v>
      </c>
      <c r="O1216" s="92"/>
      <c r="P1216" s="237">
        <f>O1216*H1216</f>
        <v>0</v>
      </c>
      <c r="Q1216" s="237">
        <v>0</v>
      </c>
      <c r="R1216" s="237">
        <f>Q1216*H1216</f>
        <v>0</v>
      </c>
      <c r="S1216" s="237">
        <v>0</v>
      </c>
      <c r="T1216" s="238">
        <f>S1216*H1216</f>
        <v>0</v>
      </c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  <c r="AR1216" s="239" t="s">
        <v>283</v>
      </c>
      <c r="AT1216" s="239" t="s">
        <v>184</v>
      </c>
      <c r="AU1216" s="239" t="s">
        <v>84</v>
      </c>
      <c r="AY1216" s="18" t="s">
        <v>181</v>
      </c>
      <c r="BE1216" s="240">
        <f>IF(N1216="základní",J1216,0)</f>
        <v>0</v>
      </c>
      <c r="BF1216" s="240">
        <f>IF(N1216="snížená",J1216,0)</f>
        <v>0</v>
      </c>
      <c r="BG1216" s="240">
        <f>IF(N1216="zákl. přenesená",J1216,0)</f>
        <v>0</v>
      </c>
      <c r="BH1216" s="240">
        <f>IF(N1216="sníž. přenesená",J1216,0)</f>
        <v>0</v>
      </c>
      <c r="BI1216" s="240">
        <f>IF(N1216="nulová",J1216,0)</f>
        <v>0</v>
      </c>
      <c r="BJ1216" s="18" t="s">
        <v>82</v>
      </c>
      <c r="BK1216" s="240">
        <f>ROUND(I1216*H1216,2)</f>
        <v>0</v>
      </c>
      <c r="BL1216" s="18" t="s">
        <v>283</v>
      </c>
      <c r="BM1216" s="239" t="s">
        <v>1647</v>
      </c>
    </row>
    <row r="1217" s="13" customFormat="1">
      <c r="A1217" s="13"/>
      <c r="B1217" s="241"/>
      <c r="C1217" s="242"/>
      <c r="D1217" s="243" t="s">
        <v>190</v>
      </c>
      <c r="E1217" s="244" t="s">
        <v>1</v>
      </c>
      <c r="F1217" s="245" t="s">
        <v>1638</v>
      </c>
      <c r="G1217" s="242"/>
      <c r="H1217" s="244" t="s">
        <v>1</v>
      </c>
      <c r="I1217" s="246"/>
      <c r="J1217" s="242"/>
      <c r="K1217" s="242"/>
      <c r="L1217" s="247"/>
      <c r="M1217" s="248"/>
      <c r="N1217" s="249"/>
      <c r="O1217" s="249"/>
      <c r="P1217" s="249"/>
      <c r="Q1217" s="249"/>
      <c r="R1217" s="249"/>
      <c r="S1217" s="249"/>
      <c r="T1217" s="250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51" t="s">
        <v>190</v>
      </c>
      <c r="AU1217" s="251" t="s">
        <v>84</v>
      </c>
      <c r="AV1217" s="13" t="s">
        <v>82</v>
      </c>
      <c r="AW1217" s="13" t="s">
        <v>31</v>
      </c>
      <c r="AX1217" s="13" t="s">
        <v>75</v>
      </c>
      <c r="AY1217" s="251" t="s">
        <v>181</v>
      </c>
    </row>
    <row r="1218" s="13" customFormat="1">
      <c r="A1218" s="13"/>
      <c r="B1218" s="241"/>
      <c r="C1218" s="242"/>
      <c r="D1218" s="243" t="s">
        <v>190</v>
      </c>
      <c r="E1218" s="244" t="s">
        <v>1</v>
      </c>
      <c r="F1218" s="245" t="s">
        <v>201</v>
      </c>
      <c r="G1218" s="242"/>
      <c r="H1218" s="244" t="s">
        <v>1</v>
      </c>
      <c r="I1218" s="246"/>
      <c r="J1218" s="242"/>
      <c r="K1218" s="242"/>
      <c r="L1218" s="247"/>
      <c r="M1218" s="248"/>
      <c r="N1218" s="249"/>
      <c r="O1218" s="249"/>
      <c r="P1218" s="249"/>
      <c r="Q1218" s="249"/>
      <c r="R1218" s="249"/>
      <c r="S1218" s="249"/>
      <c r="T1218" s="250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51" t="s">
        <v>190</v>
      </c>
      <c r="AU1218" s="251" t="s">
        <v>84</v>
      </c>
      <c r="AV1218" s="13" t="s">
        <v>82</v>
      </c>
      <c r="AW1218" s="13" t="s">
        <v>31</v>
      </c>
      <c r="AX1218" s="13" t="s">
        <v>75</v>
      </c>
      <c r="AY1218" s="251" t="s">
        <v>181</v>
      </c>
    </row>
    <row r="1219" s="14" customFormat="1">
      <c r="A1219" s="14"/>
      <c r="B1219" s="252"/>
      <c r="C1219" s="253"/>
      <c r="D1219" s="243" t="s">
        <v>190</v>
      </c>
      <c r="E1219" s="254" t="s">
        <v>1</v>
      </c>
      <c r="F1219" s="255" t="s">
        <v>1639</v>
      </c>
      <c r="G1219" s="253"/>
      <c r="H1219" s="256">
        <v>63</v>
      </c>
      <c r="I1219" s="257"/>
      <c r="J1219" s="253"/>
      <c r="K1219" s="253"/>
      <c r="L1219" s="258"/>
      <c r="M1219" s="259"/>
      <c r="N1219" s="260"/>
      <c r="O1219" s="260"/>
      <c r="P1219" s="260"/>
      <c r="Q1219" s="260"/>
      <c r="R1219" s="260"/>
      <c r="S1219" s="260"/>
      <c r="T1219" s="261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62" t="s">
        <v>190</v>
      </c>
      <c r="AU1219" s="262" t="s">
        <v>84</v>
      </c>
      <c r="AV1219" s="14" t="s">
        <v>84</v>
      </c>
      <c r="AW1219" s="14" t="s">
        <v>31</v>
      </c>
      <c r="AX1219" s="14" t="s">
        <v>82</v>
      </c>
      <c r="AY1219" s="262" t="s">
        <v>181</v>
      </c>
    </row>
    <row r="1220" s="2" customFormat="1" ht="24.15" customHeight="1">
      <c r="A1220" s="39"/>
      <c r="B1220" s="40"/>
      <c r="C1220" s="228" t="s">
        <v>1648</v>
      </c>
      <c r="D1220" s="228" t="s">
        <v>184</v>
      </c>
      <c r="E1220" s="229" t="s">
        <v>1649</v>
      </c>
      <c r="F1220" s="230" t="s">
        <v>1650</v>
      </c>
      <c r="G1220" s="231" t="s">
        <v>197</v>
      </c>
      <c r="H1220" s="232">
        <v>107</v>
      </c>
      <c r="I1220" s="233"/>
      <c r="J1220" s="232">
        <f>ROUND(I1220*H1220,2)</f>
        <v>0</v>
      </c>
      <c r="K1220" s="234"/>
      <c r="L1220" s="45"/>
      <c r="M1220" s="235" t="s">
        <v>1</v>
      </c>
      <c r="N1220" s="236" t="s">
        <v>40</v>
      </c>
      <c r="O1220" s="92"/>
      <c r="P1220" s="237">
        <f>O1220*H1220</f>
        <v>0</v>
      </c>
      <c r="Q1220" s="237">
        <v>0.00020000000000000001</v>
      </c>
      <c r="R1220" s="237">
        <f>Q1220*H1220</f>
        <v>0.021400000000000002</v>
      </c>
      <c r="S1220" s="237">
        <v>0</v>
      </c>
      <c r="T1220" s="238">
        <f>S1220*H1220</f>
        <v>0</v>
      </c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  <c r="AR1220" s="239" t="s">
        <v>283</v>
      </c>
      <c r="AT1220" s="239" t="s">
        <v>184</v>
      </c>
      <c r="AU1220" s="239" t="s">
        <v>84</v>
      </c>
      <c r="AY1220" s="18" t="s">
        <v>181</v>
      </c>
      <c r="BE1220" s="240">
        <f>IF(N1220="základní",J1220,0)</f>
        <v>0</v>
      </c>
      <c r="BF1220" s="240">
        <f>IF(N1220="snížená",J1220,0)</f>
        <v>0</v>
      </c>
      <c r="BG1220" s="240">
        <f>IF(N1220="zákl. přenesená",J1220,0)</f>
        <v>0</v>
      </c>
      <c r="BH1220" s="240">
        <f>IF(N1220="sníž. přenesená",J1220,0)</f>
        <v>0</v>
      </c>
      <c r="BI1220" s="240">
        <f>IF(N1220="nulová",J1220,0)</f>
        <v>0</v>
      </c>
      <c r="BJ1220" s="18" t="s">
        <v>82</v>
      </c>
      <c r="BK1220" s="240">
        <f>ROUND(I1220*H1220,2)</f>
        <v>0</v>
      </c>
      <c r="BL1220" s="18" t="s">
        <v>283</v>
      </c>
      <c r="BM1220" s="239" t="s">
        <v>1651</v>
      </c>
    </row>
    <row r="1221" s="13" customFormat="1">
      <c r="A1221" s="13"/>
      <c r="B1221" s="241"/>
      <c r="C1221" s="242"/>
      <c r="D1221" s="243" t="s">
        <v>190</v>
      </c>
      <c r="E1221" s="244" t="s">
        <v>1</v>
      </c>
      <c r="F1221" s="245" t="s">
        <v>1638</v>
      </c>
      <c r="G1221" s="242"/>
      <c r="H1221" s="244" t="s">
        <v>1</v>
      </c>
      <c r="I1221" s="246"/>
      <c r="J1221" s="242"/>
      <c r="K1221" s="242"/>
      <c r="L1221" s="247"/>
      <c r="M1221" s="248"/>
      <c r="N1221" s="249"/>
      <c r="O1221" s="249"/>
      <c r="P1221" s="249"/>
      <c r="Q1221" s="249"/>
      <c r="R1221" s="249"/>
      <c r="S1221" s="249"/>
      <c r="T1221" s="250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51" t="s">
        <v>190</v>
      </c>
      <c r="AU1221" s="251" t="s">
        <v>84</v>
      </c>
      <c r="AV1221" s="13" t="s">
        <v>82</v>
      </c>
      <c r="AW1221" s="13" t="s">
        <v>31</v>
      </c>
      <c r="AX1221" s="13" t="s">
        <v>75</v>
      </c>
      <c r="AY1221" s="251" t="s">
        <v>181</v>
      </c>
    </row>
    <row r="1222" s="13" customFormat="1">
      <c r="A1222" s="13"/>
      <c r="B1222" s="241"/>
      <c r="C1222" s="242"/>
      <c r="D1222" s="243" t="s">
        <v>190</v>
      </c>
      <c r="E1222" s="244" t="s">
        <v>1</v>
      </c>
      <c r="F1222" s="245" t="s">
        <v>201</v>
      </c>
      <c r="G1222" s="242"/>
      <c r="H1222" s="244" t="s">
        <v>1</v>
      </c>
      <c r="I1222" s="246"/>
      <c r="J1222" s="242"/>
      <c r="K1222" s="242"/>
      <c r="L1222" s="247"/>
      <c r="M1222" s="248"/>
      <c r="N1222" s="249"/>
      <c r="O1222" s="249"/>
      <c r="P1222" s="249"/>
      <c r="Q1222" s="249"/>
      <c r="R1222" s="249"/>
      <c r="S1222" s="249"/>
      <c r="T1222" s="250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51" t="s">
        <v>190</v>
      </c>
      <c r="AU1222" s="251" t="s">
        <v>84</v>
      </c>
      <c r="AV1222" s="13" t="s">
        <v>82</v>
      </c>
      <c r="AW1222" s="13" t="s">
        <v>31</v>
      </c>
      <c r="AX1222" s="13" t="s">
        <v>75</v>
      </c>
      <c r="AY1222" s="251" t="s">
        <v>181</v>
      </c>
    </row>
    <row r="1223" s="14" customFormat="1">
      <c r="A1223" s="14"/>
      <c r="B1223" s="252"/>
      <c r="C1223" s="253"/>
      <c r="D1223" s="243" t="s">
        <v>190</v>
      </c>
      <c r="E1223" s="254" t="s">
        <v>1</v>
      </c>
      <c r="F1223" s="255" t="s">
        <v>1639</v>
      </c>
      <c r="G1223" s="253"/>
      <c r="H1223" s="256">
        <v>63</v>
      </c>
      <c r="I1223" s="257"/>
      <c r="J1223" s="253"/>
      <c r="K1223" s="253"/>
      <c r="L1223" s="258"/>
      <c r="M1223" s="259"/>
      <c r="N1223" s="260"/>
      <c r="O1223" s="260"/>
      <c r="P1223" s="260"/>
      <c r="Q1223" s="260"/>
      <c r="R1223" s="260"/>
      <c r="S1223" s="260"/>
      <c r="T1223" s="261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62" t="s">
        <v>190</v>
      </c>
      <c r="AU1223" s="262" t="s">
        <v>84</v>
      </c>
      <c r="AV1223" s="14" t="s">
        <v>84</v>
      </c>
      <c r="AW1223" s="14" t="s">
        <v>31</v>
      </c>
      <c r="AX1223" s="14" t="s">
        <v>75</v>
      </c>
      <c r="AY1223" s="262" t="s">
        <v>181</v>
      </c>
    </row>
    <row r="1224" s="13" customFormat="1">
      <c r="A1224" s="13"/>
      <c r="B1224" s="241"/>
      <c r="C1224" s="242"/>
      <c r="D1224" s="243" t="s">
        <v>190</v>
      </c>
      <c r="E1224" s="244" t="s">
        <v>1</v>
      </c>
      <c r="F1224" s="245" t="s">
        <v>191</v>
      </c>
      <c r="G1224" s="242"/>
      <c r="H1224" s="244" t="s">
        <v>1</v>
      </c>
      <c r="I1224" s="246"/>
      <c r="J1224" s="242"/>
      <c r="K1224" s="242"/>
      <c r="L1224" s="247"/>
      <c r="M1224" s="248"/>
      <c r="N1224" s="249"/>
      <c r="O1224" s="249"/>
      <c r="P1224" s="249"/>
      <c r="Q1224" s="249"/>
      <c r="R1224" s="249"/>
      <c r="S1224" s="249"/>
      <c r="T1224" s="250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51" t="s">
        <v>190</v>
      </c>
      <c r="AU1224" s="251" t="s">
        <v>84</v>
      </c>
      <c r="AV1224" s="13" t="s">
        <v>82</v>
      </c>
      <c r="AW1224" s="13" t="s">
        <v>31</v>
      </c>
      <c r="AX1224" s="13" t="s">
        <v>75</v>
      </c>
      <c r="AY1224" s="251" t="s">
        <v>181</v>
      </c>
    </row>
    <row r="1225" s="14" customFormat="1">
      <c r="A1225" s="14"/>
      <c r="B1225" s="252"/>
      <c r="C1225" s="253"/>
      <c r="D1225" s="243" t="s">
        <v>190</v>
      </c>
      <c r="E1225" s="254" t="s">
        <v>1</v>
      </c>
      <c r="F1225" s="255" t="s">
        <v>1652</v>
      </c>
      <c r="G1225" s="253"/>
      <c r="H1225" s="256">
        <v>44</v>
      </c>
      <c r="I1225" s="257"/>
      <c r="J1225" s="253"/>
      <c r="K1225" s="253"/>
      <c r="L1225" s="258"/>
      <c r="M1225" s="259"/>
      <c r="N1225" s="260"/>
      <c r="O1225" s="260"/>
      <c r="P1225" s="260"/>
      <c r="Q1225" s="260"/>
      <c r="R1225" s="260"/>
      <c r="S1225" s="260"/>
      <c r="T1225" s="261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62" t="s">
        <v>190</v>
      </c>
      <c r="AU1225" s="262" t="s">
        <v>84</v>
      </c>
      <c r="AV1225" s="14" t="s">
        <v>84</v>
      </c>
      <c r="AW1225" s="14" t="s">
        <v>31</v>
      </c>
      <c r="AX1225" s="14" t="s">
        <v>75</v>
      </c>
      <c r="AY1225" s="262" t="s">
        <v>181</v>
      </c>
    </row>
    <row r="1226" s="15" customFormat="1">
      <c r="A1226" s="15"/>
      <c r="B1226" s="267"/>
      <c r="C1226" s="268"/>
      <c r="D1226" s="243" t="s">
        <v>190</v>
      </c>
      <c r="E1226" s="269" t="s">
        <v>1</v>
      </c>
      <c r="F1226" s="270" t="s">
        <v>208</v>
      </c>
      <c r="G1226" s="268"/>
      <c r="H1226" s="271">
        <v>107</v>
      </c>
      <c r="I1226" s="272"/>
      <c r="J1226" s="268"/>
      <c r="K1226" s="268"/>
      <c r="L1226" s="273"/>
      <c r="M1226" s="274"/>
      <c r="N1226" s="275"/>
      <c r="O1226" s="275"/>
      <c r="P1226" s="275"/>
      <c r="Q1226" s="275"/>
      <c r="R1226" s="275"/>
      <c r="S1226" s="275"/>
      <c r="T1226" s="276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T1226" s="277" t="s">
        <v>190</v>
      </c>
      <c r="AU1226" s="277" t="s">
        <v>84</v>
      </c>
      <c r="AV1226" s="15" t="s">
        <v>188</v>
      </c>
      <c r="AW1226" s="15" t="s">
        <v>31</v>
      </c>
      <c r="AX1226" s="15" t="s">
        <v>82</v>
      </c>
      <c r="AY1226" s="277" t="s">
        <v>181</v>
      </c>
    </row>
    <row r="1227" s="2" customFormat="1" ht="24.15" customHeight="1">
      <c r="A1227" s="39"/>
      <c r="B1227" s="40"/>
      <c r="C1227" s="228" t="s">
        <v>1653</v>
      </c>
      <c r="D1227" s="228" t="s">
        <v>184</v>
      </c>
      <c r="E1227" s="229" t="s">
        <v>1654</v>
      </c>
      <c r="F1227" s="230" t="s">
        <v>1655</v>
      </c>
      <c r="G1227" s="231" t="s">
        <v>197</v>
      </c>
      <c r="H1227" s="232">
        <v>10</v>
      </c>
      <c r="I1227" s="233"/>
      <c r="J1227" s="232">
        <f>ROUND(I1227*H1227,2)</f>
        <v>0</v>
      </c>
      <c r="K1227" s="234"/>
      <c r="L1227" s="45"/>
      <c r="M1227" s="235" t="s">
        <v>1</v>
      </c>
      <c r="N1227" s="236" t="s">
        <v>40</v>
      </c>
      <c r="O1227" s="92"/>
      <c r="P1227" s="237">
        <f>O1227*H1227</f>
        <v>0</v>
      </c>
      <c r="Q1227" s="237">
        <v>0</v>
      </c>
      <c r="R1227" s="237">
        <f>Q1227*H1227</f>
        <v>0</v>
      </c>
      <c r="S1227" s="237">
        <v>0</v>
      </c>
      <c r="T1227" s="238">
        <f>S1227*H1227</f>
        <v>0</v>
      </c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  <c r="AR1227" s="239" t="s">
        <v>283</v>
      </c>
      <c r="AT1227" s="239" t="s">
        <v>184</v>
      </c>
      <c r="AU1227" s="239" t="s">
        <v>84</v>
      </c>
      <c r="AY1227" s="18" t="s">
        <v>181</v>
      </c>
      <c r="BE1227" s="240">
        <f>IF(N1227="základní",J1227,0)</f>
        <v>0</v>
      </c>
      <c r="BF1227" s="240">
        <f>IF(N1227="snížená",J1227,0)</f>
        <v>0</v>
      </c>
      <c r="BG1227" s="240">
        <f>IF(N1227="zákl. přenesená",J1227,0)</f>
        <v>0</v>
      </c>
      <c r="BH1227" s="240">
        <f>IF(N1227="sníž. přenesená",J1227,0)</f>
        <v>0</v>
      </c>
      <c r="BI1227" s="240">
        <f>IF(N1227="nulová",J1227,0)</f>
        <v>0</v>
      </c>
      <c r="BJ1227" s="18" t="s">
        <v>82</v>
      </c>
      <c r="BK1227" s="240">
        <f>ROUND(I1227*H1227,2)</f>
        <v>0</v>
      </c>
      <c r="BL1227" s="18" t="s">
        <v>283</v>
      </c>
      <c r="BM1227" s="239" t="s">
        <v>1656</v>
      </c>
    </row>
    <row r="1228" s="14" customFormat="1">
      <c r="A1228" s="14"/>
      <c r="B1228" s="252"/>
      <c r="C1228" s="253"/>
      <c r="D1228" s="243" t="s">
        <v>190</v>
      </c>
      <c r="E1228" s="254" t="s">
        <v>1</v>
      </c>
      <c r="F1228" s="255" t="s">
        <v>1657</v>
      </c>
      <c r="G1228" s="253"/>
      <c r="H1228" s="256">
        <v>10</v>
      </c>
      <c r="I1228" s="257"/>
      <c r="J1228" s="253"/>
      <c r="K1228" s="253"/>
      <c r="L1228" s="258"/>
      <c r="M1228" s="259"/>
      <c r="N1228" s="260"/>
      <c r="O1228" s="260"/>
      <c r="P1228" s="260"/>
      <c r="Q1228" s="260"/>
      <c r="R1228" s="260"/>
      <c r="S1228" s="260"/>
      <c r="T1228" s="261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62" t="s">
        <v>190</v>
      </c>
      <c r="AU1228" s="262" t="s">
        <v>84</v>
      </c>
      <c r="AV1228" s="14" t="s">
        <v>84</v>
      </c>
      <c r="AW1228" s="14" t="s">
        <v>31</v>
      </c>
      <c r="AX1228" s="14" t="s">
        <v>82</v>
      </c>
      <c r="AY1228" s="262" t="s">
        <v>181</v>
      </c>
    </row>
    <row r="1229" s="2" customFormat="1" ht="24.15" customHeight="1">
      <c r="A1229" s="39"/>
      <c r="B1229" s="40"/>
      <c r="C1229" s="228" t="s">
        <v>1658</v>
      </c>
      <c r="D1229" s="228" t="s">
        <v>184</v>
      </c>
      <c r="E1229" s="229" t="s">
        <v>1659</v>
      </c>
      <c r="F1229" s="230" t="s">
        <v>1660</v>
      </c>
      <c r="G1229" s="231" t="s">
        <v>197</v>
      </c>
      <c r="H1229" s="232">
        <v>214</v>
      </c>
      <c r="I1229" s="233"/>
      <c r="J1229" s="232">
        <f>ROUND(I1229*H1229,2)</f>
        <v>0</v>
      </c>
      <c r="K1229" s="234"/>
      <c r="L1229" s="45"/>
      <c r="M1229" s="235" t="s">
        <v>1</v>
      </c>
      <c r="N1229" s="236" t="s">
        <v>40</v>
      </c>
      <c r="O1229" s="92"/>
      <c r="P1229" s="237">
        <f>O1229*H1229</f>
        <v>0</v>
      </c>
      <c r="Q1229" s="237">
        <v>0.0047999999999999996</v>
      </c>
      <c r="R1229" s="237">
        <f>Q1229*H1229</f>
        <v>1.0271999999999999</v>
      </c>
      <c r="S1229" s="237">
        <v>0</v>
      </c>
      <c r="T1229" s="238">
        <f>S1229*H1229</f>
        <v>0</v>
      </c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  <c r="AR1229" s="239" t="s">
        <v>283</v>
      </c>
      <c r="AT1229" s="239" t="s">
        <v>184</v>
      </c>
      <c r="AU1229" s="239" t="s">
        <v>84</v>
      </c>
      <c r="AY1229" s="18" t="s">
        <v>181</v>
      </c>
      <c r="BE1229" s="240">
        <f>IF(N1229="základní",J1229,0)</f>
        <v>0</v>
      </c>
      <c r="BF1229" s="240">
        <f>IF(N1229="snížená",J1229,0)</f>
        <v>0</v>
      </c>
      <c r="BG1229" s="240">
        <f>IF(N1229="zákl. přenesená",J1229,0)</f>
        <v>0</v>
      </c>
      <c r="BH1229" s="240">
        <f>IF(N1229="sníž. přenesená",J1229,0)</f>
        <v>0</v>
      </c>
      <c r="BI1229" s="240">
        <f>IF(N1229="nulová",J1229,0)</f>
        <v>0</v>
      </c>
      <c r="BJ1229" s="18" t="s">
        <v>82</v>
      </c>
      <c r="BK1229" s="240">
        <f>ROUND(I1229*H1229,2)</f>
        <v>0</v>
      </c>
      <c r="BL1229" s="18" t="s">
        <v>283</v>
      </c>
      <c r="BM1229" s="239" t="s">
        <v>1661</v>
      </c>
    </row>
    <row r="1230" s="13" customFormat="1">
      <c r="A1230" s="13"/>
      <c r="B1230" s="241"/>
      <c r="C1230" s="242"/>
      <c r="D1230" s="243" t="s">
        <v>190</v>
      </c>
      <c r="E1230" s="244" t="s">
        <v>1</v>
      </c>
      <c r="F1230" s="245" t="s">
        <v>1638</v>
      </c>
      <c r="G1230" s="242"/>
      <c r="H1230" s="244" t="s">
        <v>1</v>
      </c>
      <c r="I1230" s="246"/>
      <c r="J1230" s="242"/>
      <c r="K1230" s="242"/>
      <c r="L1230" s="247"/>
      <c r="M1230" s="248"/>
      <c r="N1230" s="249"/>
      <c r="O1230" s="249"/>
      <c r="P1230" s="249"/>
      <c r="Q1230" s="249"/>
      <c r="R1230" s="249"/>
      <c r="S1230" s="249"/>
      <c r="T1230" s="250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51" t="s">
        <v>190</v>
      </c>
      <c r="AU1230" s="251" t="s">
        <v>84</v>
      </c>
      <c r="AV1230" s="13" t="s">
        <v>82</v>
      </c>
      <c r="AW1230" s="13" t="s">
        <v>31</v>
      </c>
      <c r="AX1230" s="13" t="s">
        <v>75</v>
      </c>
      <c r="AY1230" s="251" t="s">
        <v>181</v>
      </c>
    </row>
    <row r="1231" s="13" customFormat="1">
      <c r="A1231" s="13"/>
      <c r="B1231" s="241"/>
      <c r="C1231" s="242"/>
      <c r="D1231" s="243" t="s">
        <v>190</v>
      </c>
      <c r="E1231" s="244" t="s">
        <v>1</v>
      </c>
      <c r="F1231" s="245" t="s">
        <v>1662</v>
      </c>
      <c r="G1231" s="242"/>
      <c r="H1231" s="244" t="s">
        <v>1</v>
      </c>
      <c r="I1231" s="246"/>
      <c r="J1231" s="242"/>
      <c r="K1231" s="242"/>
      <c r="L1231" s="247"/>
      <c r="M1231" s="248"/>
      <c r="N1231" s="249"/>
      <c r="O1231" s="249"/>
      <c r="P1231" s="249"/>
      <c r="Q1231" s="249"/>
      <c r="R1231" s="249"/>
      <c r="S1231" s="249"/>
      <c r="T1231" s="250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51" t="s">
        <v>190</v>
      </c>
      <c r="AU1231" s="251" t="s">
        <v>84</v>
      </c>
      <c r="AV1231" s="13" t="s">
        <v>82</v>
      </c>
      <c r="AW1231" s="13" t="s">
        <v>31</v>
      </c>
      <c r="AX1231" s="13" t="s">
        <v>75</v>
      </c>
      <c r="AY1231" s="251" t="s">
        <v>181</v>
      </c>
    </row>
    <row r="1232" s="13" customFormat="1">
      <c r="A1232" s="13"/>
      <c r="B1232" s="241"/>
      <c r="C1232" s="242"/>
      <c r="D1232" s="243" t="s">
        <v>190</v>
      </c>
      <c r="E1232" s="244" t="s">
        <v>1</v>
      </c>
      <c r="F1232" s="245" t="s">
        <v>201</v>
      </c>
      <c r="G1232" s="242"/>
      <c r="H1232" s="244" t="s">
        <v>1</v>
      </c>
      <c r="I1232" s="246"/>
      <c r="J1232" s="242"/>
      <c r="K1232" s="242"/>
      <c r="L1232" s="247"/>
      <c r="M1232" s="248"/>
      <c r="N1232" s="249"/>
      <c r="O1232" s="249"/>
      <c r="P1232" s="249"/>
      <c r="Q1232" s="249"/>
      <c r="R1232" s="249"/>
      <c r="S1232" s="249"/>
      <c r="T1232" s="250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51" t="s">
        <v>190</v>
      </c>
      <c r="AU1232" s="251" t="s">
        <v>84</v>
      </c>
      <c r="AV1232" s="13" t="s">
        <v>82</v>
      </c>
      <c r="AW1232" s="13" t="s">
        <v>31</v>
      </c>
      <c r="AX1232" s="13" t="s">
        <v>75</v>
      </c>
      <c r="AY1232" s="251" t="s">
        <v>181</v>
      </c>
    </row>
    <row r="1233" s="14" customFormat="1">
      <c r="A1233" s="14"/>
      <c r="B1233" s="252"/>
      <c r="C1233" s="253"/>
      <c r="D1233" s="243" t="s">
        <v>190</v>
      </c>
      <c r="E1233" s="254" t="s">
        <v>1</v>
      </c>
      <c r="F1233" s="255" t="s">
        <v>1663</v>
      </c>
      <c r="G1233" s="253"/>
      <c r="H1233" s="256">
        <v>126</v>
      </c>
      <c r="I1233" s="257"/>
      <c r="J1233" s="253"/>
      <c r="K1233" s="253"/>
      <c r="L1233" s="258"/>
      <c r="M1233" s="259"/>
      <c r="N1233" s="260"/>
      <c r="O1233" s="260"/>
      <c r="P1233" s="260"/>
      <c r="Q1233" s="260"/>
      <c r="R1233" s="260"/>
      <c r="S1233" s="260"/>
      <c r="T1233" s="261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62" t="s">
        <v>190</v>
      </c>
      <c r="AU1233" s="262" t="s">
        <v>84</v>
      </c>
      <c r="AV1233" s="14" t="s">
        <v>84</v>
      </c>
      <c r="AW1233" s="14" t="s">
        <v>31</v>
      </c>
      <c r="AX1233" s="14" t="s">
        <v>75</v>
      </c>
      <c r="AY1233" s="262" t="s">
        <v>181</v>
      </c>
    </row>
    <row r="1234" s="13" customFormat="1">
      <c r="A1234" s="13"/>
      <c r="B1234" s="241"/>
      <c r="C1234" s="242"/>
      <c r="D1234" s="243" t="s">
        <v>190</v>
      </c>
      <c r="E1234" s="244" t="s">
        <v>1</v>
      </c>
      <c r="F1234" s="245" t="s">
        <v>191</v>
      </c>
      <c r="G1234" s="242"/>
      <c r="H1234" s="244" t="s">
        <v>1</v>
      </c>
      <c r="I1234" s="246"/>
      <c r="J1234" s="242"/>
      <c r="K1234" s="242"/>
      <c r="L1234" s="247"/>
      <c r="M1234" s="248"/>
      <c r="N1234" s="249"/>
      <c r="O1234" s="249"/>
      <c r="P1234" s="249"/>
      <c r="Q1234" s="249"/>
      <c r="R1234" s="249"/>
      <c r="S1234" s="249"/>
      <c r="T1234" s="250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51" t="s">
        <v>190</v>
      </c>
      <c r="AU1234" s="251" t="s">
        <v>84</v>
      </c>
      <c r="AV1234" s="13" t="s">
        <v>82</v>
      </c>
      <c r="AW1234" s="13" t="s">
        <v>31</v>
      </c>
      <c r="AX1234" s="13" t="s">
        <v>75</v>
      </c>
      <c r="AY1234" s="251" t="s">
        <v>181</v>
      </c>
    </row>
    <row r="1235" s="14" customFormat="1">
      <c r="A1235" s="14"/>
      <c r="B1235" s="252"/>
      <c r="C1235" s="253"/>
      <c r="D1235" s="243" t="s">
        <v>190</v>
      </c>
      <c r="E1235" s="254" t="s">
        <v>1</v>
      </c>
      <c r="F1235" s="255" t="s">
        <v>1664</v>
      </c>
      <c r="G1235" s="253"/>
      <c r="H1235" s="256">
        <v>88</v>
      </c>
      <c r="I1235" s="257"/>
      <c r="J1235" s="253"/>
      <c r="K1235" s="253"/>
      <c r="L1235" s="258"/>
      <c r="M1235" s="259"/>
      <c r="N1235" s="260"/>
      <c r="O1235" s="260"/>
      <c r="P1235" s="260"/>
      <c r="Q1235" s="260"/>
      <c r="R1235" s="260"/>
      <c r="S1235" s="260"/>
      <c r="T1235" s="261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62" t="s">
        <v>190</v>
      </c>
      <c r="AU1235" s="262" t="s">
        <v>84</v>
      </c>
      <c r="AV1235" s="14" t="s">
        <v>84</v>
      </c>
      <c r="AW1235" s="14" t="s">
        <v>31</v>
      </c>
      <c r="AX1235" s="14" t="s">
        <v>75</v>
      </c>
      <c r="AY1235" s="262" t="s">
        <v>181</v>
      </c>
    </row>
    <row r="1236" s="15" customFormat="1">
      <c r="A1236" s="15"/>
      <c r="B1236" s="267"/>
      <c r="C1236" s="268"/>
      <c r="D1236" s="243" t="s">
        <v>190</v>
      </c>
      <c r="E1236" s="269" t="s">
        <v>1</v>
      </c>
      <c r="F1236" s="270" t="s">
        <v>208</v>
      </c>
      <c r="G1236" s="268"/>
      <c r="H1236" s="271">
        <v>214</v>
      </c>
      <c r="I1236" s="272"/>
      <c r="J1236" s="268"/>
      <c r="K1236" s="268"/>
      <c r="L1236" s="273"/>
      <c r="M1236" s="274"/>
      <c r="N1236" s="275"/>
      <c r="O1236" s="275"/>
      <c r="P1236" s="275"/>
      <c r="Q1236" s="275"/>
      <c r="R1236" s="275"/>
      <c r="S1236" s="275"/>
      <c r="T1236" s="276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T1236" s="277" t="s">
        <v>190</v>
      </c>
      <c r="AU1236" s="277" t="s">
        <v>84</v>
      </c>
      <c r="AV1236" s="15" t="s">
        <v>188</v>
      </c>
      <c r="AW1236" s="15" t="s">
        <v>31</v>
      </c>
      <c r="AX1236" s="15" t="s">
        <v>82</v>
      </c>
      <c r="AY1236" s="277" t="s">
        <v>181</v>
      </c>
    </row>
    <row r="1237" s="2" customFormat="1" ht="24.15" customHeight="1">
      <c r="A1237" s="39"/>
      <c r="B1237" s="40"/>
      <c r="C1237" s="228" t="s">
        <v>1478</v>
      </c>
      <c r="D1237" s="228" t="s">
        <v>184</v>
      </c>
      <c r="E1237" s="229" t="s">
        <v>1665</v>
      </c>
      <c r="F1237" s="230" t="s">
        <v>1666</v>
      </c>
      <c r="G1237" s="231" t="s">
        <v>197</v>
      </c>
      <c r="H1237" s="232">
        <v>10</v>
      </c>
      <c r="I1237" s="233"/>
      <c r="J1237" s="232">
        <f>ROUND(I1237*H1237,2)</f>
        <v>0</v>
      </c>
      <c r="K1237" s="234"/>
      <c r="L1237" s="45"/>
      <c r="M1237" s="235" t="s">
        <v>1</v>
      </c>
      <c r="N1237" s="236" t="s">
        <v>40</v>
      </c>
      <c r="O1237" s="92"/>
      <c r="P1237" s="237">
        <f>O1237*H1237</f>
        <v>0</v>
      </c>
      <c r="Q1237" s="237">
        <v>0</v>
      </c>
      <c r="R1237" s="237">
        <f>Q1237*H1237</f>
        <v>0</v>
      </c>
      <c r="S1237" s="237">
        <v>0</v>
      </c>
      <c r="T1237" s="238">
        <f>S1237*H1237</f>
        <v>0</v>
      </c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  <c r="AR1237" s="239" t="s">
        <v>283</v>
      </c>
      <c r="AT1237" s="239" t="s">
        <v>184</v>
      </c>
      <c r="AU1237" s="239" t="s">
        <v>84</v>
      </c>
      <c r="AY1237" s="18" t="s">
        <v>181</v>
      </c>
      <c r="BE1237" s="240">
        <f>IF(N1237="základní",J1237,0)</f>
        <v>0</v>
      </c>
      <c r="BF1237" s="240">
        <f>IF(N1237="snížená",J1237,0)</f>
        <v>0</v>
      </c>
      <c r="BG1237" s="240">
        <f>IF(N1237="zákl. přenesená",J1237,0)</f>
        <v>0</v>
      </c>
      <c r="BH1237" s="240">
        <f>IF(N1237="sníž. přenesená",J1237,0)</f>
        <v>0</v>
      </c>
      <c r="BI1237" s="240">
        <f>IF(N1237="nulová",J1237,0)</f>
        <v>0</v>
      </c>
      <c r="BJ1237" s="18" t="s">
        <v>82</v>
      </c>
      <c r="BK1237" s="240">
        <f>ROUND(I1237*H1237,2)</f>
        <v>0</v>
      </c>
      <c r="BL1237" s="18" t="s">
        <v>283</v>
      </c>
      <c r="BM1237" s="239" t="s">
        <v>1667</v>
      </c>
    </row>
    <row r="1238" s="2" customFormat="1" ht="16.5" customHeight="1">
      <c r="A1238" s="39"/>
      <c r="B1238" s="40"/>
      <c r="C1238" s="228" t="s">
        <v>1668</v>
      </c>
      <c r="D1238" s="228" t="s">
        <v>184</v>
      </c>
      <c r="E1238" s="229" t="s">
        <v>1669</v>
      </c>
      <c r="F1238" s="230" t="s">
        <v>1670</v>
      </c>
      <c r="G1238" s="231" t="s">
        <v>197</v>
      </c>
      <c r="H1238" s="232">
        <v>107</v>
      </c>
      <c r="I1238" s="233"/>
      <c r="J1238" s="232">
        <f>ROUND(I1238*H1238,2)</f>
        <v>0</v>
      </c>
      <c r="K1238" s="234"/>
      <c r="L1238" s="45"/>
      <c r="M1238" s="235" t="s">
        <v>1</v>
      </c>
      <c r="N1238" s="236" t="s">
        <v>40</v>
      </c>
      <c r="O1238" s="92"/>
      <c r="P1238" s="237">
        <f>O1238*H1238</f>
        <v>0</v>
      </c>
      <c r="Q1238" s="237">
        <v>0.00020000000000000001</v>
      </c>
      <c r="R1238" s="237">
        <f>Q1238*H1238</f>
        <v>0.021400000000000002</v>
      </c>
      <c r="S1238" s="237">
        <v>0</v>
      </c>
      <c r="T1238" s="238">
        <f>S1238*H1238</f>
        <v>0</v>
      </c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  <c r="AR1238" s="239" t="s">
        <v>283</v>
      </c>
      <c r="AT1238" s="239" t="s">
        <v>184</v>
      </c>
      <c r="AU1238" s="239" t="s">
        <v>84</v>
      </c>
      <c r="AY1238" s="18" t="s">
        <v>181</v>
      </c>
      <c r="BE1238" s="240">
        <f>IF(N1238="základní",J1238,0)</f>
        <v>0</v>
      </c>
      <c r="BF1238" s="240">
        <f>IF(N1238="snížená",J1238,0)</f>
        <v>0</v>
      </c>
      <c r="BG1238" s="240">
        <f>IF(N1238="zákl. přenesená",J1238,0)</f>
        <v>0</v>
      </c>
      <c r="BH1238" s="240">
        <f>IF(N1238="sníž. přenesená",J1238,0)</f>
        <v>0</v>
      </c>
      <c r="BI1238" s="240">
        <f>IF(N1238="nulová",J1238,0)</f>
        <v>0</v>
      </c>
      <c r="BJ1238" s="18" t="s">
        <v>82</v>
      </c>
      <c r="BK1238" s="240">
        <f>ROUND(I1238*H1238,2)</f>
        <v>0</v>
      </c>
      <c r="BL1238" s="18" t="s">
        <v>283</v>
      </c>
      <c r="BM1238" s="239" t="s">
        <v>1671</v>
      </c>
    </row>
    <row r="1239" s="13" customFormat="1">
      <c r="A1239" s="13"/>
      <c r="B1239" s="241"/>
      <c r="C1239" s="242"/>
      <c r="D1239" s="243" t="s">
        <v>190</v>
      </c>
      <c r="E1239" s="244" t="s">
        <v>1</v>
      </c>
      <c r="F1239" s="245" t="s">
        <v>1638</v>
      </c>
      <c r="G1239" s="242"/>
      <c r="H1239" s="244" t="s">
        <v>1</v>
      </c>
      <c r="I1239" s="246"/>
      <c r="J1239" s="242"/>
      <c r="K1239" s="242"/>
      <c r="L1239" s="247"/>
      <c r="M1239" s="248"/>
      <c r="N1239" s="249"/>
      <c r="O1239" s="249"/>
      <c r="P1239" s="249"/>
      <c r="Q1239" s="249"/>
      <c r="R1239" s="249"/>
      <c r="S1239" s="249"/>
      <c r="T1239" s="250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51" t="s">
        <v>190</v>
      </c>
      <c r="AU1239" s="251" t="s">
        <v>84</v>
      </c>
      <c r="AV1239" s="13" t="s">
        <v>82</v>
      </c>
      <c r="AW1239" s="13" t="s">
        <v>31</v>
      </c>
      <c r="AX1239" s="13" t="s">
        <v>75</v>
      </c>
      <c r="AY1239" s="251" t="s">
        <v>181</v>
      </c>
    </row>
    <row r="1240" s="13" customFormat="1">
      <c r="A1240" s="13"/>
      <c r="B1240" s="241"/>
      <c r="C1240" s="242"/>
      <c r="D1240" s="243" t="s">
        <v>190</v>
      </c>
      <c r="E1240" s="244" t="s">
        <v>1</v>
      </c>
      <c r="F1240" s="245" t="s">
        <v>201</v>
      </c>
      <c r="G1240" s="242"/>
      <c r="H1240" s="244" t="s">
        <v>1</v>
      </c>
      <c r="I1240" s="246"/>
      <c r="J1240" s="242"/>
      <c r="K1240" s="242"/>
      <c r="L1240" s="247"/>
      <c r="M1240" s="248"/>
      <c r="N1240" s="249"/>
      <c r="O1240" s="249"/>
      <c r="P1240" s="249"/>
      <c r="Q1240" s="249"/>
      <c r="R1240" s="249"/>
      <c r="S1240" s="249"/>
      <c r="T1240" s="250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51" t="s">
        <v>190</v>
      </c>
      <c r="AU1240" s="251" t="s">
        <v>84</v>
      </c>
      <c r="AV1240" s="13" t="s">
        <v>82</v>
      </c>
      <c r="AW1240" s="13" t="s">
        <v>31</v>
      </c>
      <c r="AX1240" s="13" t="s">
        <v>75</v>
      </c>
      <c r="AY1240" s="251" t="s">
        <v>181</v>
      </c>
    </row>
    <row r="1241" s="14" customFormat="1">
      <c r="A1241" s="14"/>
      <c r="B1241" s="252"/>
      <c r="C1241" s="253"/>
      <c r="D1241" s="243" t="s">
        <v>190</v>
      </c>
      <c r="E1241" s="254" t="s">
        <v>1</v>
      </c>
      <c r="F1241" s="255" t="s">
        <v>1639</v>
      </c>
      <c r="G1241" s="253"/>
      <c r="H1241" s="256">
        <v>63</v>
      </c>
      <c r="I1241" s="257"/>
      <c r="J1241" s="253"/>
      <c r="K1241" s="253"/>
      <c r="L1241" s="258"/>
      <c r="M1241" s="259"/>
      <c r="N1241" s="260"/>
      <c r="O1241" s="260"/>
      <c r="P1241" s="260"/>
      <c r="Q1241" s="260"/>
      <c r="R1241" s="260"/>
      <c r="S1241" s="260"/>
      <c r="T1241" s="261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62" t="s">
        <v>190</v>
      </c>
      <c r="AU1241" s="262" t="s">
        <v>84</v>
      </c>
      <c r="AV1241" s="14" t="s">
        <v>84</v>
      </c>
      <c r="AW1241" s="14" t="s">
        <v>31</v>
      </c>
      <c r="AX1241" s="14" t="s">
        <v>75</v>
      </c>
      <c r="AY1241" s="262" t="s">
        <v>181</v>
      </c>
    </row>
    <row r="1242" s="13" customFormat="1">
      <c r="A1242" s="13"/>
      <c r="B1242" s="241"/>
      <c r="C1242" s="242"/>
      <c r="D1242" s="243" t="s">
        <v>190</v>
      </c>
      <c r="E1242" s="244" t="s">
        <v>1</v>
      </c>
      <c r="F1242" s="245" t="s">
        <v>191</v>
      </c>
      <c r="G1242" s="242"/>
      <c r="H1242" s="244" t="s">
        <v>1</v>
      </c>
      <c r="I1242" s="246"/>
      <c r="J1242" s="242"/>
      <c r="K1242" s="242"/>
      <c r="L1242" s="247"/>
      <c r="M1242" s="248"/>
      <c r="N1242" s="249"/>
      <c r="O1242" s="249"/>
      <c r="P1242" s="249"/>
      <c r="Q1242" s="249"/>
      <c r="R1242" s="249"/>
      <c r="S1242" s="249"/>
      <c r="T1242" s="250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51" t="s">
        <v>190</v>
      </c>
      <c r="AU1242" s="251" t="s">
        <v>84</v>
      </c>
      <c r="AV1242" s="13" t="s">
        <v>82</v>
      </c>
      <c r="AW1242" s="13" t="s">
        <v>31</v>
      </c>
      <c r="AX1242" s="13" t="s">
        <v>75</v>
      </c>
      <c r="AY1242" s="251" t="s">
        <v>181</v>
      </c>
    </row>
    <row r="1243" s="14" customFormat="1">
      <c r="A1243" s="14"/>
      <c r="B1243" s="252"/>
      <c r="C1243" s="253"/>
      <c r="D1243" s="243" t="s">
        <v>190</v>
      </c>
      <c r="E1243" s="254" t="s">
        <v>1</v>
      </c>
      <c r="F1243" s="255" t="s">
        <v>1652</v>
      </c>
      <c r="G1243" s="253"/>
      <c r="H1243" s="256">
        <v>44</v>
      </c>
      <c r="I1243" s="257"/>
      <c r="J1243" s="253"/>
      <c r="K1243" s="253"/>
      <c r="L1243" s="258"/>
      <c r="M1243" s="259"/>
      <c r="N1243" s="260"/>
      <c r="O1243" s="260"/>
      <c r="P1243" s="260"/>
      <c r="Q1243" s="260"/>
      <c r="R1243" s="260"/>
      <c r="S1243" s="260"/>
      <c r="T1243" s="261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62" t="s">
        <v>190</v>
      </c>
      <c r="AU1243" s="262" t="s">
        <v>84</v>
      </c>
      <c r="AV1243" s="14" t="s">
        <v>84</v>
      </c>
      <c r="AW1243" s="14" t="s">
        <v>31</v>
      </c>
      <c r="AX1243" s="14" t="s">
        <v>75</v>
      </c>
      <c r="AY1243" s="262" t="s">
        <v>181</v>
      </c>
    </row>
    <row r="1244" s="15" customFormat="1">
      <c r="A1244" s="15"/>
      <c r="B1244" s="267"/>
      <c r="C1244" s="268"/>
      <c r="D1244" s="243" t="s">
        <v>190</v>
      </c>
      <c r="E1244" s="269" t="s">
        <v>1</v>
      </c>
      <c r="F1244" s="270" t="s">
        <v>208</v>
      </c>
      <c r="G1244" s="268"/>
      <c r="H1244" s="271">
        <v>107</v>
      </c>
      <c r="I1244" s="272"/>
      <c r="J1244" s="268"/>
      <c r="K1244" s="268"/>
      <c r="L1244" s="273"/>
      <c r="M1244" s="274"/>
      <c r="N1244" s="275"/>
      <c r="O1244" s="275"/>
      <c r="P1244" s="275"/>
      <c r="Q1244" s="275"/>
      <c r="R1244" s="275"/>
      <c r="S1244" s="275"/>
      <c r="T1244" s="276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T1244" s="277" t="s">
        <v>190</v>
      </c>
      <c r="AU1244" s="277" t="s">
        <v>84</v>
      </c>
      <c r="AV1244" s="15" t="s">
        <v>188</v>
      </c>
      <c r="AW1244" s="15" t="s">
        <v>31</v>
      </c>
      <c r="AX1244" s="15" t="s">
        <v>82</v>
      </c>
      <c r="AY1244" s="277" t="s">
        <v>181</v>
      </c>
    </row>
    <row r="1245" s="2" customFormat="1" ht="24.15" customHeight="1">
      <c r="A1245" s="39"/>
      <c r="B1245" s="40"/>
      <c r="C1245" s="228" t="s">
        <v>1672</v>
      </c>
      <c r="D1245" s="228" t="s">
        <v>184</v>
      </c>
      <c r="E1245" s="229" t="s">
        <v>1673</v>
      </c>
      <c r="F1245" s="230" t="s">
        <v>1674</v>
      </c>
      <c r="G1245" s="231" t="s">
        <v>197</v>
      </c>
      <c r="H1245" s="232">
        <v>10</v>
      </c>
      <c r="I1245" s="233"/>
      <c r="J1245" s="232">
        <f>ROUND(I1245*H1245,2)</f>
        <v>0</v>
      </c>
      <c r="K1245" s="234"/>
      <c r="L1245" s="45"/>
      <c r="M1245" s="235" t="s">
        <v>1</v>
      </c>
      <c r="N1245" s="236" t="s">
        <v>40</v>
      </c>
      <c r="O1245" s="92"/>
      <c r="P1245" s="237">
        <f>O1245*H1245</f>
        <v>0</v>
      </c>
      <c r="Q1245" s="237">
        <v>0</v>
      </c>
      <c r="R1245" s="237">
        <f>Q1245*H1245</f>
        <v>0</v>
      </c>
      <c r="S1245" s="237">
        <v>0</v>
      </c>
      <c r="T1245" s="238">
        <f>S1245*H1245</f>
        <v>0</v>
      </c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39"/>
      <c r="AE1245" s="39"/>
      <c r="AR1245" s="239" t="s">
        <v>283</v>
      </c>
      <c r="AT1245" s="239" t="s">
        <v>184</v>
      </c>
      <c r="AU1245" s="239" t="s">
        <v>84</v>
      </c>
      <c r="AY1245" s="18" t="s">
        <v>181</v>
      </c>
      <c r="BE1245" s="240">
        <f>IF(N1245="základní",J1245,0)</f>
        <v>0</v>
      </c>
      <c r="BF1245" s="240">
        <f>IF(N1245="snížená",J1245,0)</f>
        <v>0</v>
      </c>
      <c r="BG1245" s="240">
        <f>IF(N1245="zákl. přenesená",J1245,0)</f>
        <v>0</v>
      </c>
      <c r="BH1245" s="240">
        <f>IF(N1245="sníž. přenesená",J1245,0)</f>
        <v>0</v>
      </c>
      <c r="BI1245" s="240">
        <f>IF(N1245="nulová",J1245,0)</f>
        <v>0</v>
      </c>
      <c r="BJ1245" s="18" t="s">
        <v>82</v>
      </c>
      <c r="BK1245" s="240">
        <f>ROUND(I1245*H1245,2)</f>
        <v>0</v>
      </c>
      <c r="BL1245" s="18" t="s">
        <v>283</v>
      </c>
      <c r="BM1245" s="239" t="s">
        <v>1675</v>
      </c>
    </row>
    <row r="1246" s="2" customFormat="1" ht="24.15" customHeight="1">
      <c r="A1246" s="39"/>
      <c r="B1246" s="40"/>
      <c r="C1246" s="228" t="s">
        <v>1676</v>
      </c>
      <c r="D1246" s="228" t="s">
        <v>184</v>
      </c>
      <c r="E1246" s="229" t="s">
        <v>1677</v>
      </c>
      <c r="F1246" s="230" t="s">
        <v>1678</v>
      </c>
      <c r="G1246" s="231" t="s">
        <v>242</v>
      </c>
      <c r="H1246" s="232">
        <v>2.5800000000000001</v>
      </c>
      <c r="I1246" s="233"/>
      <c r="J1246" s="232">
        <f>ROUND(I1246*H1246,2)</f>
        <v>0</v>
      </c>
      <c r="K1246" s="234"/>
      <c r="L1246" s="45"/>
      <c r="M1246" s="235" t="s">
        <v>1</v>
      </c>
      <c r="N1246" s="236" t="s">
        <v>40</v>
      </c>
      <c r="O1246" s="92"/>
      <c r="P1246" s="237">
        <f>O1246*H1246</f>
        <v>0</v>
      </c>
      <c r="Q1246" s="237">
        <v>0</v>
      </c>
      <c r="R1246" s="237">
        <f>Q1246*H1246</f>
        <v>0</v>
      </c>
      <c r="S1246" s="237">
        <v>0</v>
      </c>
      <c r="T1246" s="238">
        <f>S1246*H1246</f>
        <v>0</v>
      </c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  <c r="AR1246" s="239" t="s">
        <v>283</v>
      </c>
      <c r="AT1246" s="239" t="s">
        <v>184</v>
      </c>
      <c r="AU1246" s="239" t="s">
        <v>84</v>
      </c>
      <c r="AY1246" s="18" t="s">
        <v>181</v>
      </c>
      <c r="BE1246" s="240">
        <f>IF(N1246="základní",J1246,0)</f>
        <v>0</v>
      </c>
      <c r="BF1246" s="240">
        <f>IF(N1246="snížená",J1246,0)</f>
        <v>0</v>
      </c>
      <c r="BG1246" s="240">
        <f>IF(N1246="zákl. přenesená",J1246,0)</f>
        <v>0</v>
      </c>
      <c r="BH1246" s="240">
        <f>IF(N1246="sníž. přenesená",J1246,0)</f>
        <v>0</v>
      </c>
      <c r="BI1246" s="240">
        <f>IF(N1246="nulová",J1246,0)</f>
        <v>0</v>
      </c>
      <c r="BJ1246" s="18" t="s">
        <v>82</v>
      </c>
      <c r="BK1246" s="240">
        <f>ROUND(I1246*H1246,2)</f>
        <v>0</v>
      </c>
      <c r="BL1246" s="18" t="s">
        <v>283</v>
      </c>
      <c r="BM1246" s="239" t="s">
        <v>1679</v>
      </c>
    </row>
    <row r="1247" s="12" customFormat="1" ht="22.8" customHeight="1">
      <c r="A1247" s="12"/>
      <c r="B1247" s="212"/>
      <c r="C1247" s="213"/>
      <c r="D1247" s="214" t="s">
        <v>74</v>
      </c>
      <c r="E1247" s="226" t="s">
        <v>1680</v>
      </c>
      <c r="F1247" s="226" t="s">
        <v>1681</v>
      </c>
      <c r="G1247" s="213"/>
      <c r="H1247" s="213"/>
      <c r="I1247" s="216"/>
      <c r="J1247" s="227">
        <f>BK1247</f>
        <v>0</v>
      </c>
      <c r="K1247" s="213"/>
      <c r="L1247" s="218"/>
      <c r="M1247" s="219"/>
      <c r="N1247" s="220"/>
      <c r="O1247" s="220"/>
      <c r="P1247" s="221">
        <f>SUM(P1248:P1263)</f>
        <v>0</v>
      </c>
      <c r="Q1247" s="220"/>
      <c r="R1247" s="221">
        <f>SUM(R1248:R1263)</f>
        <v>2.4136999999999995</v>
      </c>
      <c r="S1247" s="220"/>
      <c r="T1247" s="222">
        <f>SUM(T1248:T1263)</f>
        <v>0</v>
      </c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R1247" s="223" t="s">
        <v>84</v>
      </c>
      <c r="AT1247" s="224" t="s">
        <v>74</v>
      </c>
      <c r="AU1247" s="224" t="s">
        <v>82</v>
      </c>
      <c r="AY1247" s="223" t="s">
        <v>181</v>
      </c>
      <c r="BK1247" s="225">
        <f>SUM(BK1248:BK1263)</f>
        <v>0</v>
      </c>
    </row>
    <row r="1248" s="2" customFormat="1" ht="24.15" customHeight="1">
      <c r="A1248" s="39"/>
      <c r="B1248" s="40"/>
      <c r="C1248" s="228" t="s">
        <v>1682</v>
      </c>
      <c r="D1248" s="228" t="s">
        <v>184</v>
      </c>
      <c r="E1248" s="229" t="s">
        <v>1683</v>
      </c>
      <c r="F1248" s="230" t="s">
        <v>1684</v>
      </c>
      <c r="G1248" s="231" t="s">
        <v>197</v>
      </c>
      <c r="H1248" s="232">
        <v>125</v>
      </c>
      <c r="I1248" s="233"/>
      <c r="J1248" s="232">
        <f>ROUND(I1248*H1248,2)</f>
        <v>0</v>
      </c>
      <c r="K1248" s="234"/>
      <c r="L1248" s="45"/>
      <c r="M1248" s="235" t="s">
        <v>1</v>
      </c>
      <c r="N1248" s="236" t="s">
        <v>40</v>
      </c>
      <c r="O1248" s="92"/>
      <c r="P1248" s="237">
        <f>O1248*H1248</f>
        <v>0</v>
      </c>
      <c r="Q1248" s="237">
        <v>0.0051999999999999998</v>
      </c>
      <c r="R1248" s="237">
        <f>Q1248*H1248</f>
        <v>0.65000000000000002</v>
      </c>
      <c r="S1248" s="237">
        <v>0</v>
      </c>
      <c r="T1248" s="238">
        <f>S1248*H1248</f>
        <v>0</v>
      </c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  <c r="AR1248" s="239" t="s">
        <v>283</v>
      </c>
      <c r="AT1248" s="239" t="s">
        <v>184</v>
      </c>
      <c r="AU1248" s="239" t="s">
        <v>84</v>
      </c>
      <c r="AY1248" s="18" t="s">
        <v>181</v>
      </c>
      <c r="BE1248" s="240">
        <f>IF(N1248="základní",J1248,0)</f>
        <v>0</v>
      </c>
      <c r="BF1248" s="240">
        <f>IF(N1248="snížená",J1248,0)</f>
        <v>0</v>
      </c>
      <c r="BG1248" s="240">
        <f>IF(N1248="zákl. přenesená",J1248,0)</f>
        <v>0</v>
      </c>
      <c r="BH1248" s="240">
        <f>IF(N1248="sníž. přenesená",J1248,0)</f>
        <v>0</v>
      </c>
      <c r="BI1248" s="240">
        <f>IF(N1248="nulová",J1248,0)</f>
        <v>0</v>
      </c>
      <c r="BJ1248" s="18" t="s">
        <v>82</v>
      </c>
      <c r="BK1248" s="240">
        <f>ROUND(I1248*H1248,2)</f>
        <v>0</v>
      </c>
      <c r="BL1248" s="18" t="s">
        <v>283</v>
      </c>
      <c r="BM1248" s="239" t="s">
        <v>1685</v>
      </c>
    </row>
    <row r="1249" s="13" customFormat="1">
      <c r="A1249" s="13"/>
      <c r="B1249" s="241"/>
      <c r="C1249" s="242"/>
      <c r="D1249" s="243" t="s">
        <v>190</v>
      </c>
      <c r="E1249" s="244" t="s">
        <v>1</v>
      </c>
      <c r="F1249" s="245" t="s">
        <v>201</v>
      </c>
      <c r="G1249" s="242"/>
      <c r="H1249" s="244" t="s">
        <v>1</v>
      </c>
      <c r="I1249" s="246"/>
      <c r="J1249" s="242"/>
      <c r="K1249" s="242"/>
      <c r="L1249" s="247"/>
      <c r="M1249" s="248"/>
      <c r="N1249" s="249"/>
      <c r="O1249" s="249"/>
      <c r="P1249" s="249"/>
      <c r="Q1249" s="249"/>
      <c r="R1249" s="249"/>
      <c r="S1249" s="249"/>
      <c r="T1249" s="250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51" t="s">
        <v>190</v>
      </c>
      <c r="AU1249" s="251" t="s">
        <v>84</v>
      </c>
      <c r="AV1249" s="13" t="s">
        <v>82</v>
      </c>
      <c r="AW1249" s="13" t="s">
        <v>31</v>
      </c>
      <c r="AX1249" s="13" t="s">
        <v>75</v>
      </c>
      <c r="AY1249" s="251" t="s">
        <v>181</v>
      </c>
    </row>
    <row r="1250" s="14" customFormat="1">
      <c r="A1250" s="14"/>
      <c r="B1250" s="252"/>
      <c r="C1250" s="253"/>
      <c r="D1250" s="243" t="s">
        <v>190</v>
      </c>
      <c r="E1250" s="254" t="s">
        <v>1</v>
      </c>
      <c r="F1250" s="255" t="s">
        <v>1686</v>
      </c>
      <c r="G1250" s="253"/>
      <c r="H1250" s="256">
        <v>57.799999999999997</v>
      </c>
      <c r="I1250" s="257"/>
      <c r="J1250" s="253"/>
      <c r="K1250" s="253"/>
      <c r="L1250" s="258"/>
      <c r="M1250" s="259"/>
      <c r="N1250" s="260"/>
      <c r="O1250" s="260"/>
      <c r="P1250" s="260"/>
      <c r="Q1250" s="260"/>
      <c r="R1250" s="260"/>
      <c r="S1250" s="260"/>
      <c r="T1250" s="261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62" t="s">
        <v>190</v>
      </c>
      <c r="AU1250" s="262" t="s">
        <v>84</v>
      </c>
      <c r="AV1250" s="14" t="s">
        <v>84</v>
      </c>
      <c r="AW1250" s="14" t="s">
        <v>31</v>
      </c>
      <c r="AX1250" s="14" t="s">
        <v>75</v>
      </c>
      <c r="AY1250" s="262" t="s">
        <v>181</v>
      </c>
    </row>
    <row r="1251" s="14" customFormat="1">
      <c r="A1251" s="14"/>
      <c r="B1251" s="252"/>
      <c r="C1251" s="253"/>
      <c r="D1251" s="243" t="s">
        <v>190</v>
      </c>
      <c r="E1251" s="254" t="s">
        <v>1</v>
      </c>
      <c r="F1251" s="255" t="s">
        <v>1687</v>
      </c>
      <c r="G1251" s="253"/>
      <c r="H1251" s="256">
        <v>27.800000000000001</v>
      </c>
      <c r="I1251" s="257"/>
      <c r="J1251" s="253"/>
      <c r="K1251" s="253"/>
      <c r="L1251" s="258"/>
      <c r="M1251" s="259"/>
      <c r="N1251" s="260"/>
      <c r="O1251" s="260"/>
      <c r="P1251" s="260"/>
      <c r="Q1251" s="260"/>
      <c r="R1251" s="260"/>
      <c r="S1251" s="260"/>
      <c r="T1251" s="261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62" t="s">
        <v>190</v>
      </c>
      <c r="AU1251" s="262" t="s">
        <v>84</v>
      </c>
      <c r="AV1251" s="14" t="s">
        <v>84</v>
      </c>
      <c r="AW1251" s="14" t="s">
        <v>31</v>
      </c>
      <c r="AX1251" s="14" t="s">
        <v>75</v>
      </c>
      <c r="AY1251" s="262" t="s">
        <v>181</v>
      </c>
    </row>
    <row r="1252" s="14" customFormat="1">
      <c r="A1252" s="14"/>
      <c r="B1252" s="252"/>
      <c r="C1252" s="253"/>
      <c r="D1252" s="243" t="s">
        <v>190</v>
      </c>
      <c r="E1252" s="254" t="s">
        <v>1</v>
      </c>
      <c r="F1252" s="255" t="s">
        <v>1688</v>
      </c>
      <c r="G1252" s="253"/>
      <c r="H1252" s="256">
        <v>4.4000000000000004</v>
      </c>
      <c r="I1252" s="257"/>
      <c r="J1252" s="253"/>
      <c r="K1252" s="253"/>
      <c r="L1252" s="258"/>
      <c r="M1252" s="259"/>
      <c r="N1252" s="260"/>
      <c r="O1252" s="260"/>
      <c r="P1252" s="260"/>
      <c r="Q1252" s="260"/>
      <c r="R1252" s="260"/>
      <c r="S1252" s="260"/>
      <c r="T1252" s="261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62" t="s">
        <v>190</v>
      </c>
      <c r="AU1252" s="262" t="s">
        <v>84</v>
      </c>
      <c r="AV1252" s="14" t="s">
        <v>84</v>
      </c>
      <c r="AW1252" s="14" t="s">
        <v>31</v>
      </c>
      <c r="AX1252" s="14" t="s">
        <v>75</v>
      </c>
      <c r="AY1252" s="262" t="s">
        <v>181</v>
      </c>
    </row>
    <row r="1253" s="13" customFormat="1">
      <c r="A1253" s="13"/>
      <c r="B1253" s="241"/>
      <c r="C1253" s="242"/>
      <c r="D1253" s="243" t="s">
        <v>190</v>
      </c>
      <c r="E1253" s="244" t="s">
        <v>1</v>
      </c>
      <c r="F1253" s="245" t="s">
        <v>191</v>
      </c>
      <c r="G1253" s="242"/>
      <c r="H1253" s="244" t="s">
        <v>1</v>
      </c>
      <c r="I1253" s="246"/>
      <c r="J1253" s="242"/>
      <c r="K1253" s="242"/>
      <c r="L1253" s="247"/>
      <c r="M1253" s="248"/>
      <c r="N1253" s="249"/>
      <c r="O1253" s="249"/>
      <c r="P1253" s="249"/>
      <c r="Q1253" s="249"/>
      <c r="R1253" s="249"/>
      <c r="S1253" s="249"/>
      <c r="T1253" s="250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51" t="s">
        <v>190</v>
      </c>
      <c r="AU1253" s="251" t="s">
        <v>84</v>
      </c>
      <c r="AV1253" s="13" t="s">
        <v>82</v>
      </c>
      <c r="AW1253" s="13" t="s">
        <v>31</v>
      </c>
      <c r="AX1253" s="13" t="s">
        <v>75</v>
      </c>
      <c r="AY1253" s="251" t="s">
        <v>181</v>
      </c>
    </row>
    <row r="1254" s="14" customFormat="1">
      <c r="A1254" s="14"/>
      <c r="B1254" s="252"/>
      <c r="C1254" s="253"/>
      <c r="D1254" s="243" t="s">
        <v>190</v>
      </c>
      <c r="E1254" s="254" t="s">
        <v>1</v>
      </c>
      <c r="F1254" s="255" t="s">
        <v>1689</v>
      </c>
      <c r="G1254" s="253"/>
      <c r="H1254" s="256">
        <v>28.800000000000001</v>
      </c>
      <c r="I1254" s="257"/>
      <c r="J1254" s="253"/>
      <c r="K1254" s="253"/>
      <c r="L1254" s="258"/>
      <c r="M1254" s="259"/>
      <c r="N1254" s="260"/>
      <c r="O1254" s="260"/>
      <c r="P1254" s="260"/>
      <c r="Q1254" s="260"/>
      <c r="R1254" s="260"/>
      <c r="S1254" s="260"/>
      <c r="T1254" s="261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62" t="s">
        <v>190</v>
      </c>
      <c r="AU1254" s="262" t="s">
        <v>84</v>
      </c>
      <c r="AV1254" s="14" t="s">
        <v>84</v>
      </c>
      <c r="AW1254" s="14" t="s">
        <v>31</v>
      </c>
      <c r="AX1254" s="14" t="s">
        <v>75</v>
      </c>
      <c r="AY1254" s="262" t="s">
        <v>181</v>
      </c>
    </row>
    <row r="1255" s="14" customFormat="1">
      <c r="A1255" s="14"/>
      <c r="B1255" s="252"/>
      <c r="C1255" s="253"/>
      <c r="D1255" s="243" t="s">
        <v>190</v>
      </c>
      <c r="E1255" s="254" t="s">
        <v>1</v>
      </c>
      <c r="F1255" s="255" t="s">
        <v>1690</v>
      </c>
      <c r="G1255" s="253"/>
      <c r="H1255" s="256">
        <v>6.2000000000000002</v>
      </c>
      <c r="I1255" s="257"/>
      <c r="J1255" s="253"/>
      <c r="K1255" s="253"/>
      <c r="L1255" s="258"/>
      <c r="M1255" s="259"/>
      <c r="N1255" s="260"/>
      <c r="O1255" s="260"/>
      <c r="P1255" s="260"/>
      <c r="Q1255" s="260"/>
      <c r="R1255" s="260"/>
      <c r="S1255" s="260"/>
      <c r="T1255" s="261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62" t="s">
        <v>190</v>
      </c>
      <c r="AU1255" s="262" t="s">
        <v>84</v>
      </c>
      <c r="AV1255" s="14" t="s">
        <v>84</v>
      </c>
      <c r="AW1255" s="14" t="s">
        <v>31</v>
      </c>
      <c r="AX1255" s="14" t="s">
        <v>75</v>
      </c>
      <c r="AY1255" s="262" t="s">
        <v>181</v>
      </c>
    </row>
    <row r="1256" s="15" customFormat="1">
      <c r="A1256" s="15"/>
      <c r="B1256" s="267"/>
      <c r="C1256" s="268"/>
      <c r="D1256" s="243" t="s">
        <v>190</v>
      </c>
      <c r="E1256" s="269" t="s">
        <v>1</v>
      </c>
      <c r="F1256" s="270" t="s">
        <v>208</v>
      </c>
      <c r="G1256" s="268"/>
      <c r="H1256" s="271">
        <v>125</v>
      </c>
      <c r="I1256" s="272"/>
      <c r="J1256" s="268"/>
      <c r="K1256" s="268"/>
      <c r="L1256" s="273"/>
      <c r="M1256" s="274"/>
      <c r="N1256" s="275"/>
      <c r="O1256" s="275"/>
      <c r="P1256" s="275"/>
      <c r="Q1256" s="275"/>
      <c r="R1256" s="275"/>
      <c r="S1256" s="275"/>
      <c r="T1256" s="276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T1256" s="277" t="s">
        <v>190</v>
      </c>
      <c r="AU1256" s="277" t="s">
        <v>84</v>
      </c>
      <c r="AV1256" s="15" t="s">
        <v>188</v>
      </c>
      <c r="AW1256" s="15" t="s">
        <v>31</v>
      </c>
      <c r="AX1256" s="15" t="s">
        <v>82</v>
      </c>
      <c r="AY1256" s="277" t="s">
        <v>181</v>
      </c>
    </row>
    <row r="1257" s="2" customFormat="1" ht="16.5" customHeight="1">
      <c r="A1257" s="39"/>
      <c r="B1257" s="40"/>
      <c r="C1257" s="289" t="s">
        <v>1691</v>
      </c>
      <c r="D1257" s="289" t="s">
        <v>396</v>
      </c>
      <c r="E1257" s="290" t="s">
        <v>1692</v>
      </c>
      <c r="F1257" s="291" t="s">
        <v>1693</v>
      </c>
      <c r="G1257" s="292" t="s">
        <v>197</v>
      </c>
      <c r="H1257" s="293">
        <v>138</v>
      </c>
      <c r="I1257" s="294"/>
      <c r="J1257" s="293">
        <f>ROUND(I1257*H1257,2)</f>
        <v>0</v>
      </c>
      <c r="K1257" s="295"/>
      <c r="L1257" s="296"/>
      <c r="M1257" s="297" t="s">
        <v>1</v>
      </c>
      <c r="N1257" s="298" t="s">
        <v>40</v>
      </c>
      <c r="O1257" s="92"/>
      <c r="P1257" s="237">
        <f>O1257*H1257</f>
        <v>0</v>
      </c>
      <c r="Q1257" s="237">
        <v>0.0126</v>
      </c>
      <c r="R1257" s="237">
        <f>Q1257*H1257</f>
        <v>1.7387999999999999</v>
      </c>
      <c r="S1257" s="237">
        <v>0</v>
      </c>
      <c r="T1257" s="238">
        <f>S1257*H1257</f>
        <v>0</v>
      </c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  <c r="AR1257" s="239" t="s">
        <v>379</v>
      </c>
      <c r="AT1257" s="239" t="s">
        <v>396</v>
      </c>
      <c r="AU1257" s="239" t="s">
        <v>84</v>
      </c>
      <c r="AY1257" s="18" t="s">
        <v>181</v>
      </c>
      <c r="BE1257" s="240">
        <f>IF(N1257="základní",J1257,0)</f>
        <v>0</v>
      </c>
      <c r="BF1257" s="240">
        <f>IF(N1257="snížená",J1257,0)</f>
        <v>0</v>
      </c>
      <c r="BG1257" s="240">
        <f>IF(N1257="zákl. přenesená",J1257,0)</f>
        <v>0</v>
      </c>
      <c r="BH1257" s="240">
        <f>IF(N1257="sníž. přenesená",J1257,0)</f>
        <v>0</v>
      </c>
      <c r="BI1257" s="240">
        <f>IF(N1257="nulová",J1257,0)</f>
        <v>0</v>
      </c>
      <c r="BJ1257" s="18" t="s">
        <v>82</v>
      </c>
      <c r="BK1257" s="240">
        <f>ROUND(I1257*H1257,2)</f>
        <v>0</v>
      </c>
      <c r="BL1257" s="18" t="s">
        <v>283</v>
      </c>
      <c r="BM1257" s="239" t="s">
        <v>1694</v>
      </c>
    </row>
    <row r="1258" s="14" customFormat="1">
      <c r="A1258" s="14"/>
      <c r="B1258" s="252"/>
      <c r="C1258" s="253"/>
      <c r="D1258" s="243" t="s">
        <v>190</v>
      </c>
      <c r="E1258" s="254" t="s">
        <v>1</v>
      </c>
      <c r="F1258" s="255" t="s">
        <v>1695</v>
      </c>
      <c r="G1258" s="253"/>
      <c r="H1258" s="256">
        <v>138</v>
      </c>
      <c r="I1258" s="257"/>
      <c r="J1258" s="253"/>
      <c r="K1258" s="253"/>
      <c r="L1258" s="258"/>
      <c r="M1258" s="259"/>
      <c r="N1258" s="260"/>
      <c r="O1258" s="260"/>
      <c r="P1258" s="260"/>
      <c r="Q1258" s="260"/>
      <c r="R1258" s="260"/>
      <c r="S1258" s="260"/>
      <c r="T1258" s="261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62" t="s">
        <v>190</v>
      </c>
      <c r="AU1258" s="262" t="s">
        <v>84</v>
      </c>
      <c r="AV1258" s="14" t="s">
        <v>84</v>
      </c>
      <c r="AW1258" s="14" t="s">
        <v>31</v>
      </c>
      <c r="AX1258" s="14" t="s">
        <v>82</v>
      </c>
      <c r="AY1258" s="262" t="s">
        <v>181</v>
      </c>
    </row>
    <row r="1259" s="2" customFormat="1" ht="24.15" customHeight="1">
      <c r="A1259" s="39"/>
      <c r="B1259" s="40"/>
      <c r="C1259" s="228" t="s">
        <v>1696</v>
      </c>
      <c r="D1259" s="228" t="s">
        <v>184</v>
      </c>
      <c r="E1259" s="229" t="s">
        <v>1697</v>
      </c>
      <c r="F1259" s="230" t="s">
        <v>1698</v>
      </c>
      <c r="G1259" s="231" t="s">
        <v>320</v>
      </c>
      <c r="H1259" s="232">
        <v>48</v>
      </c>
      <c r="I1259" s="233"/>
      <c r="J1259" s="232">
        <f>ROUND(I1259*H1259,2)</f>
        <v>0</v>
      </c>
      <c r="K1259" s="234"/>
      <c r="L1259" s="45"/>
      <c r="M1259" s="235" t="s">
        <v>1</v>
      </c>
      <c r="N1259" s="236" t="s">
        <v>40</v>
      </c>
      <c r="O1259" s="92"/>
      <c r="P1259" s="237">
        <f>O1259*H1259</f>
        <v>0</v>
      </c>
      <c r="Q1259" s="237">
        <v>0.00020000000000000001</v>
      </c>
      <c r="R1259" s="237">
        <f>Q1259*H1259</f>
        <v>0.0096000000000000009</v>
      </c>
      <c r="S1259" s="237">
        <v>0</v>
      </c>
      <c r="T1259" s="238">
        <f>S1259*H1259</f>
        <v>0</v>
      </c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  <c r="AR1259" s="239" t="s">
        <v>283</v>
      </c>
      <c r="AT1259" s="239" t="s">
        <v>184</v>
      </c>
      <c r="AU1259" s="239" t="s">
        <v>84</v>
      </c>
      <c r="AY1259" s="18" t="s">
        <v>181</v>
      </c>
      <c r="BE1259" s="240">
        <f>IF(N1259="základní",J1259,0)</f>
        <v>0</v>
      </c>
      <c r="BF1259" s="240">
        <f>IF(N1259="snížená",J1259,0)</f>
        <v>0</v>
      </c>
      <c r="BG1259" s="240">
        <f>IF(N1259="zákl. přenesená",J1259,0)</f>
        <v>0</v>
      </c>
      <c r="BH1259" s="240">
        <f>IF(N1259="sníž. přenesená",J1259,0)</f>
        <v>0</v>
      </c>
      <c r="BI1259" s="240">
        <f>IF(N1259="nulová",J1259,0)</f>
        <v>0</v>
      </c>
      <c r="BJ1259" s="18" t="s">
        <v>82</v>
      </c>
      <c r="BK1259" s="240">
        <f>ROUND(I1259*H1259,2)</f>
        <v>0</v>
      </c>
      <c r="BL1259" s="18" t="s">
        <v>283</v>
      </c>
      <c r="BM1259" s="239" t="s">
        <v>1699</v>
      </c>
    </row>
    <row r="1260" s="14" customFormat="1">
      <c r="A1260" s="14"/>
      <c r="B1260" s="252"/>
      <c r="C1260" s="253"/>
      <c r="D1260" s="243" t="s">
        <v>190</v>
      </c>
      <c r="E1260" s="254" t="s">
        <v>1</v>
      </c>
      <c r="F1260" s="255" t="s">
        <v>1700</v>
      </c>
      <c r="G1260" s="253"/>
      <c r="H1260" s="256">
        <v>48</v>
      </c>
      <c r="I1260" s="257"/>
      <c r="J1260" s="253"/>
      <c r="K1260" s="253"/>
      <c r="L1260" s="258"/>
      <c r="M1260" s="259"/>
      <c r="N1260" s="260"/>
      <c r="O1260" s="260"/>
      <c r="P1260" s="260"/>
      <c r="Q1260" s="260"/>
      <c r="R1260" s="260"/>
      <c r="S1260" s="260"/>
      <c r="T1260" s="261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62" t="s">
        <v>190</v>
      </c>
      <c r="AU1260" s="262" t="s">
        <v>84</v>
      </c>
      <c r="AV1260" s="14" t="s">
        <v>84</v>
      </c>
      <c r="AW1260" s="14" t="s">
        <v>31</v>
      </c>
      <c r="AX1260" s="14" t="s">
        <v>82</v>
      </c>
      <c r="AY1260" s="262" t="s">
        <v>181</v>
      </c>
    </row>
    <row r="1261" s="2" customFormat="1" ht="16.5" customHeight="1">
      <c r="A1261" s="39"/>
      <c r="B1261" s="40"/>
      <c r="C1261" s="289" t="s">
        <v>1701</v>
      </c>
      <c r="D1261" s="289" t="s">
        <v>396</v>
      </c>
      <c r="E1261" s="290" t="s">
        <v>1702</v>
      </c>
      <c r="F1261" s="291" t="s">
        <v>1703</v>
      </c>
      <c r="G1261" s="292" t="s">
        <v>320</v>
      </c>
      <c r="H1261" s="293">
        <v>51</v>
      </c>
      <c r="I1261" s="294"/>
      <c r="J1261" s="293">
        <f>ROUND(I1261*H1261,2)</f>
        <v>0</v>
      </c>
      <c r="K1261" s="295"/>
      <c r="L1261" s="296"/>
      <c r="M1261" s="297" t="s">
        <v>1</v>
      </c>
      <c r="N1261" s="298" t="s">
        <v>40</v>
      </c>
      <c r="O1261" s="92"/>
      <c r="P1261" s="237">
        <f>O1261*H1261</f>
        <v>0</v>
      </c>
      <c r="Q1261" s="237">
        <v>0.00029999999999999997</v>
      </c>
      <c r="R1261" s="237">
        <f>Q1261*H1261</f>
        <v>0.015299999999999999</v>
      </c>
      <c r="S1261" s="237">
        <v>0</v>
      </c>
      <c r="T1261" s="238">
        <f>S1261*H1261</f>
        <v>0</v>
      </c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  <c r="AR1261" s="239" t="s">
        <v>379</v>
      </c>
      <c r="AT1261" s="239" t="s">
        <v>396</v>
      </c>
      <c r="AU1261" s="239" t="s">
        <v>84</v>
      </c>
      <c r="AY1261" s="18" t="s">
        <v>181</v>
      </c>
      <c r="BE1261" s="240">
        <f>IF(N1261="základní",J1261,0)</f>
        <v>0</v>
      </c>
      <c r="BF1261" s="240">
        <f>IF(N1261="snížená",J1261,0)</f>
        <v>0</v>
      </c>
      <c r="BG1261" s="240">
        <f>IF(N1261="zákl. přenesená",J1261,0)</f>
        <v>0</v>
      </c>
      <c r="BH1261" s="240">
        <f>IF(N1261="sníž. přenesená",J1261,0)</f>
        <v>0</v>
      </c>
      <c r="BI1261" s="240">
        <f>IF(N1261="nulová",J1261,0)</f>
        <v>0</v>
      </c>
      <c r="BJ1261" s="18" t="s">
        <v>82</v>
      </c>
      <c r="BK1261" s="240">
        <f>ROUND(I1261*H1261,2)</f>
        <v>0</v>
      </c>
      <c r="BL1261" s="18" t="s">
        <v>283</v>
      </c>
      <c r="BM1261" s="239" t="s">
        <v>1704</v>
      </c>
    </row>
    <row r="1262" s="14" customFormat="1">
      <c r="A1262" s="14"/>
      <c r="B1262" s="252"/>
      <c r="C1262" s="253"/>
      <c r="D1262" s="243" t="s">
        <v>190</v>
      </c>
      <c r="E1262" s="254" t="s">
        <v>1</v>
      </c>
      <c r="F1262" s="255" t="s">
        <v>1705</v>
      </c>
      <c r="G1262" s="253"/>
      <c r="H1262" s="256">
        <v>51</v>
      </c>
      <c r="I1262" s="257"/>
      <c r="J1262" s="253"/>
      <c r="K1262" s="253"/>
      <c r="L1262" s="258"/>
      <c r="M1262" s="259"/>
      <c r="N1262" s="260"/>
      <c r="O1262" s="260"/>
      <c r="P1262" s="260"/>
      <c r="Q1262" s="260"/>
      <c r="R1262" s="260"/>
      <c r="S1262" s="260"/>
      <c r="T1262" s="261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62" t="s">
        <v>190</v>
      </c>
      <c r="AU1262" s="262" t="s">
        <v>84</v>
      </c>
      <c r="AV1262" s="14" t="s">
        <v>84</v>
      </c>
      <c r="AW1262" s="14" t="s">
        <v>31</v>
      </c>
      <c r="AX1262" s="14" t="s">
        <v>82</v>
      </c>
      <c r="AY1262" s="262" t="s">
        <v>181</v>
      </c>
    </row>
    <row r="1263" s="2" customFormat="1" ht="24.15" customHeight="1">
      <c r="A1263" s="39"/>
      <c r="B1263" s="40"/>
      <c r="C1263" s="228" t="s">
        <v>1706</v>
      </c>
      <c r="D1263" s="228" t="s">
        <v>184</v>
      </c>
      <c r="E1263" s="229" t="s">
        <v>1707</v>
      </c>
      <c r="F1263" s="230" t="s">
        <v>1708</v>
      </c>
      <c r="G1263" s="231" t="s">
        <v>242</v>
      </c>
      <c r="H1263" s="232">
        <v>2.4100000000000001</v>
      </c>
      <c r="I1263" s="233"/>
      <c r="J1263" s="232">
        <f>ROUND(I1263*H1263,2)</f>
        <v>0</v>
      </c>
      <c r="K1263" s="234"/>
      <c r="L1263" s="45"/>
      <c r="M1263" s="235" t="s">
        <v>1</v>
      </c>
      <c r="N1263" s="236" t="s">
        <v>40</v>
      </c>
      <c r="O1263" s="92"/>
      <c r="P1263" s="237">
        <f>O1263*H1263</f>
        <v>0</v>
      </c>
      <c r="Q1263" s="237">
        <v>0</v>
      </c>
      <c r="R1263" s="237">
        <f>Q1263*H1263</f>
        <v>0</v>
      </c>
      <c r="S1263" s="237">
        <v>0</v>
      </c>
      <c r="T1263" s="238">
        <f>S1263*H1263</f>
        <v>0</v>
      </c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  <c r="AR1263" s="239" t="s">
        <v>283</v>
      </c>
      <c r="AT1263" s="239" t="s">
        <v>184</v>
      </c>
      <c r="AU1263" s="239" t="s">
        <v>84</v>
      </c>
      <c r="AY1263" s="18" t="s">
        <v>181</v>
      </c>
      <c r="BE1263" s="240">
        <f>IF(N1263="základní",J1263,0)</f>
        <v>0</v>
      </c>
      <c r="BF1263" s="240">
        <f>IF(N1263="snížená",J1263,0)</f>
        <v>0</v>
      </c>
      <c r="BG1263" s="240">
        <f>IF(N1263="zákl. přenesená",J1263,0)</f>
        <v>0</v>
      </c>
      <c r="BH1263" s="240">
        <f>IF(N1263="sníž. přenesená",J1263,0)</f>
        <v>0</v>
      </c>
      <c r="BI1263" s="240">
        <f>IF(N1263="nulová",J1263,0)</f>
        <v>0</v>
      </c>
      <c r="BJ1263" s="18" t="s">
        <v>82</v>
      </c>
      <c r="BK1263" s="240">
        <f>ROUND(I1263*H1263,2)</f>
        <v>0</v>
      </c>
      <c r="BL1263" s="18" t="s">
        <v>283</v>
      </c>
      <c r="BM1263" s="239" t="s">
        <v>1709</v>
      </c>
    </row>
    <row r="1264" s="12" customFormat="1" ht="22.8" customHeight="1">
      <c r="A1264" s="12"/>
      <c r="B1264" s="212"/>
      <c r="C1264" s="213"/>
      <c r="D1264" s="214" t="s">
        <v>74</v>
      </c>
      <c r="E1264" s="226" t="s">
        <v>1710</v>
      </c>
      <c r="F1264" s="226" t="s">
        <v>1711</v>
      </c>
      <c r="G1264" s="213"/>
      <c r="H1264" s="213"/>
      <c r="I1264" s="216"/>
      <c r="J1264" s="227">
        <f>BK1264</f>
        <v>0</v>
      </c>
      <c r="K1264" s="213"/>
      <c r="L1264" s="218"/>
      <c r="M1264" s="219"/>
      <c r="N1264" s="220"/>
      <c r="O1264" s="220"/>
      <c r="P1264" s="221">
        <f>SUM(P1265:P1277)</f>
        <v>0</v>
      </c>
      <c r="Q1264" s="220"/>
      <c r="R1264" s="221">
        <f>SUM(R1265:R1277)</f>
        <v>0</v>
      </c>
      <c r="S1264" s="220"/>
      <c r="T1264" s="222">
        <f>SUM(T1265:T1277)</f>
        <v>0</v>
      </c>
      <c r="U1264" s="12"/>
      <c r="V1264" s="12"/>
      <c r="W1264" s="12"/>
      <c r="X1264" s="12"/>
      <c r="Y1264" s="12"/>
      <c r="Z1264" s="12"/>
      <c r="AA1264" s="12"/>
      <c r="AB1264" s="12"/>
      <c r="AC1264" s="12"/>
      <c r="AD1264" s="12"/>
      <c r="AE1264" s="12"/>
      <c r="AR1264" s="223" t="s">
        <v>84</v>
      </c>
      <c r="AT1264" s="224" t="s">
        <v>74</v>
      </c>
      <c r="AU1264" s="224" t="s">
        <v>82</v>
      </c>
      <c r="AY1264" s="223" t="s">
        <v>181</v>
      </c>
      <c r="BK1264" s="225">
        <f>SUM(BK1265:BK1277)</f>
        <v>0</v>
      </c>
    </row>
    <row r="1265" s="2" customFormat="1" ht="33" customHeight="1">
      <c r="A1265" s="39"/>
      <c r="B1265" s="40"/>
      <c r="C1265" s="228" t="s">
        <v>1712</v>
      </c>
      <c r="D1265" s="228" t="s">
        <v>184</v>
      </c>
      <c r="E1265" s="229" t="s">
        <v>1713</v>
      </c>
      <c r="F1265" s="230" t="s">
        <v>1714</v>
      </c>
      <c r="G1265" s="231" t="s">
        <v>197</v>
      </c>
      <c r="H1265" s="232">
        <v>30.899999999999999</v>
      </c>
      <c r="I1265" s="233"/>
      <c r="J1265" s="232">
        <f>ROUND(I1265*H1265,2)</f>
        <v>0</v>
      </c>
      <c r="K1265" s="234"/>
      <c r="L1265" s="45"/>
      <c r="M1265" s="235" t="s">
        <v>1</v>
      </c>
      <c r="N1265" s="236" t="s">
        <v>40</v>
      </c>
      <c r="O1265" s="92"/>
      <c r="P1265" s="237">
        <f>O1265*H1265</f>
        <v>0</v>
      </c>
      <c r="Q1265" s="237">
        <v>0</v>
      </c>
      <c r="R1265" s="237">
        <f>Q1265*H1265</f>
        <v>0</v>
      </c>
      <c r="S1265" s="237">
        <v>0</v>
      </c>
      <c r="T1265" s="238">
        <f>S1265*H1265</f>
        <v>0</v>
      </c>
      <c r="U1265" s="39"/>
      <c r="V1265" s="39"/>
      <c r="W1265" s="39"/>
      <c r="X1265" s="39"/>
      <c r="Y1265" s="39"/>
      <c r="Z1265" s="39"/>
      <c r="AA1265" s="39"/>
      <c r="AB1265" s="39"/>
      <c r="AC1265" s="39"/>
      <c r="AD1265" s="39"/>
      <c r="AE1265" s="39"/>
      <c r="AR1265" s="239" t="s">
        <v>283</v>
      </c>
      <c r="AT1265" s="239" t="s">
        <v>184</v>
      </c>
      <c r="AU1265" s="239" t="s">
        <v>84</v>
      </c>
      <c r="AY1265" s="18" t="s">
        <v>181</v>
      </c>
      <c r="BE1265" s="240">
        <f>IF(N1265="základní",J1265,0)</f>
        <v>0</v>
      </c>
      <c r="BF1265" s="240">
        <f>IF(N1265="snížená",J1265,0)</f>
        <v>0</v>
      </c>
      <c r="BG1265" s="240">
        <f>IF(N1265="zákl. přenesená",J1265,0)</f>
        <v>0</v>
      </c>
      <c r="BH1265" s="240">
        <f>IF(N1265="sníž. přenesená",J1265,0)</f>
        <v>0</v>
      </c>
      <c r="BI1265" s="240">
        <f>IF(N1265="nulová",J1265,0)</f>
        <v>0</v>
      </c>
      <c r="BJ1265" s="18" t="s">
        <v>82</v>
      </c>
      <c r="BK1265" s="240">
        <f>ROUND(I1265*H1265,2)</f>
        <v>0</v>
      </c>
      <c r="BL1265" s="18" t="s">
        <v>283</v>
      </c>
      <c r="BM1265" s="239" t="s">
        <v>1715</v>
      </c>
    </row>
    <row r="1266" s="2" customFormat="1">
      <c r="A1266" s="39"/>
      <c r="B1266" s="40"/>
      <c r="C1266" s="41"/>
      <c r="D1266" s="243" t="s">
        <v>199</v>
      </c>
      <c r="E1266" s="41"/>
      <c r="F1266" s="263" t="s">
        <v>1716</v>
      </c>
      <c r="G1266" s="41"/>
      <c r="H1266" s="41"/>
      <c r="I1266" s="264"/>
      <c r="J1266" s="41"/>
      <c r="K1266" s="41"/>
      <c r="L1266" s="45"/>
      <c r="M1266" s="265"/>
      <c r="N1266" s="266"/>
      <c r="O1266" s="92"/>
      <c r="P1266" s="92"/>
      <c r="Q1266" s="92"/>
      <c r="R1266" s="92"/>
      <c r="S1266" s="92"/>
      <c r="T1266" s="93"/>
      <c r="U1266" s="39"/>
      <c r="V1266" s="39"/>
      <c r="W1266" s="39"/>
      <c r="X1266" s="39"/>
      <c r="Y1266" s="39"/>
      <c r="Z1266" s="39"/>
      <c r="AA1266" s="39"/>
      <c r="AB1266" s="39"/>
      <c r="AC1266" s="39"/>
      <c r="AD1266" s="39"/>
      <c r="AE1266" s="39"/>
      <c r="AT1266" s="18" t="s">
        <v>199</v>
      </c>
      <c r="AU1266" s="18" t="s">
        <v>84</v>
      </c>
    </row>
    <row r="1267" s="13" customFormat="1">
      <c r="A1267" s="13"/>
      <c r="B1267" s="241"/>
      <c r="C1267" s="242"/>
      <c r="D1267" s="243" t="s">
        <v>190</v>
      </c>
      <c r="E1267" s="244" t="s">
        <v>1</v>
      </c>
      <c r="F1267" s="245" t="s">
        <v>1017</v>
      </c>
      <c r="G1267" s="242"/>
      <c r="H1267" s="244" t="s">
        <v>1</v>
      </c>
      <c r="I1267" s="246"/>
      <c r="J1267" s="242"/>
      <c r="K1267" s="242"/>
      <c r="L1267" s="247"/>
      <c r="M1267" s="248"/>
      <c r="N1267" s="249"/>
      <c r="O1267" s="249"/>
      <c r="P1267" s="249"/>
      <c r="Q1267" s="249"/>
      <c r="R1267" s="249"/>
      <c r="S1267" s="249"/>
      <c r="T1267" s="250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51" t="s">
        <v>190</v>
      </c>
      <c r="AU1267" s="251" t="s">
        <v>84</v>
      </c>
      <c r="AV1267" s="13" t="s">
        <v>82</v>
      </c>
      <c r="AW1267" s="13" t="s">
        <v>31</v>
      </c>
      <c r="AX1267" s="13" t="s">
        <v>75</v>
      </c>
      <c r="AY1267" s="251" t="s">
        <v>181</v>
      </c>
    </row>
    <row r="1268" s="13" customFormat="1">
      <c r="A1268" s="13"/>
      <c r="B1268" s="241"/>
      <c r="C1268" s="242"/>
      <c r="D1268" s="243" t="s">
        <v>190</v>
      </c>
      <c r="E1268" s="244" t="s">
        <v>1</v>
      </c>
      <c r="F1268" s="245" t="s">
        <v>618</v>
      </c>
      <c r="G1268" s="242"/>
      <c r="H1268" s="244" t="s">
        <v>1</v>
      </c>
      <c r="I1268" s="246"/>
      <c r="J1268" s="242"/>
      <c r="K1268" s="242"/>
      <c r="L1268" s="247"/>
      <c r="M1268" s="248"/>
      <c r="N1268" s="249"/>
      <c r="O1268" s="249"/>
      <c r="P1268" s="249"/>
      <c r="Q1268" s="249"/>
      <c r="R1268" s="249"/>
      <c r="S1268" s="249"/>
      <c r="T1268" s="250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51" t="s">
        <v>190</v>
      </c>
      <c r="AU1268" s="251" t="s">
        <v>84</v>
      </c>
      <c r="AV1268" s="13" t="s">
        <v>82</v>
      </c>
      <c r="AW1268" s="13" t="s">
        <v>31</v>
      </c>
      <c r="AX1268" s="13" t="s">
        <v>75</v>
      </c>
      <c r="AY1268" s="251" t="s">
        <v>181</v>
      </c>
    </row>
    <row r="1269" s="14" customFormat="1">
      <c r="A1269" s="14"/>
      <c r="B1269" s="252"/>
      <c r="C1269" s="253"/>
      <c r="D1269" s="243" t="s">
        <v>190</v>
      </c>
      <c r="E1269" s="254" t="s">
        <v>1</v>
      </c>
      <c r="F1269" s="255" t="s">
        <v>1717</v>
      </c>
      <c r="G1269" s="253"/>
      <c r="H1269" s="256">
        <v>30.899999999999999</v>
      </c>
      <c r="I1269" s="257"/>
      <c r="J1269" s="253"/>
      <c r="K1269" s="253"/>
      <c r="L1269" s="258"/>
      <c r="M1269" s="259"/>
      <c r="N1269" s="260"/>
      <c r="O1269" s="260"/>
      <c r="P1269" s="260"/>
      <c r="Q1269" s="260"/>
      <c r="R1269" s="260"/>
      <c r="S1269" s="260"/>
      <c r="T1269" s="261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62" t="s">
        <v>190</v>
      </c>
      <c r="AU1269" s="262" t="s">
        <v>84</v>
      </c>
      <c r="AV1269" s="14" t="s">
        <v>84</v>
      </c>
      <c r="AW1269" s="14" t="s">
        <v>31</v>
      </c>
      <c r="AX1269" s="14" t="s">
        <v>82</v>
      </c>
      <c r="AY1269" s="262" t="s">
        <v>181</v>
      </c>
    </row>
    <row r="1270" s="2" customFormat="1" ht="33" customHeight="1">
      <c r="A1270" s="39"/>
      <c r="B1270" s="40"/>
      <c r="C1270" s="228" t="s">
        <v>1718</v>
      </c>
      <c r="D1270" s="228" t="s">
        <v>184</v>
      </c>
      <c r="E1270" s="229" t="s">
        <v>1719</v>
      </c>
      <c r="F1270" s="230" t="s">
        <v>1720</v>
      </c>
      <c r="G1270" s="231" t="s">
        <v>320</v>
      </c>
      <c r="H1270" s="232">
        <v>70</v>
      </c>
      <c r="I1270" s="233"/>
      <c r="J1270" s="232">
        <f>ROUND(I1270*H1270,2)</f>
        <v>0</v>
      </c>
      <c r="K1270" s="234"/>
      <c r="L1270" s="45"/>
      <c r="M1270" s="235" t="s">
        <v>1</v>
      </c>
      <c r="N1270" s="236" t="s">
        <v>40</v>
      </c>
      <c r="O1270" s="92"/>
      <c r="P1270" s="237">
        <f>O1270*H1270</f>
        <v>0</v>
      </c>
      <c r="Q1270" s="237">
        <v>0</v>
      </c>
      <c r="R1270" s="237">
        <f>Q1270*H1270</f>
        <v>0</v>
      </c>
      <c r="S1270" s="237">
        <v>0</v>
      </c>
      <c r="T1270" s="238">
        <f>S1270*H1270</f>
        <v>0</v>
      </c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  <c r="AR1270" s="239" t="s">
        <v>283</v>
      </c>
      <c r="AT1270" s="239" t="s">
        <v>184</v>
      </c>
      <c r="AU1270" s="239" t="s">
        <v>84</v>
      </c>
      <c r="AY1270" s="18" t="s">
        <v>181</v>
      </c>
      <c r="BE1270" s="240">
        <f>IF(N1270="základní",J1270,0)</f>
        <v>0</v>
      </c>
      <c r="BF1270" s="240">
        <f>IF(N1270="snížená",J1270,0)</f>
        <v>0</v>
      </c>
      <c r="BG1270" s="240">
        <f>IF(N1270="zákl. přenesená",J1270,0)</f>
        <v>0</v>
      </c>
      <c r="BH1270" s="240">
        <f>IF(N1270="sníž. přenesená",J1270,0)</f>
        <v>0</v>
      </c>
      <c r="BI1270" s="240">
        <f>IF(N1270="nulová",J1270,0)</f>
        <v>0</v>
      </c>
      <c r="BJ1270" s="18" t="s">
        <v>82</v>
      </c>
      <c r="BK1270" s="240">
        <f>ROUND(I1270*H1270,2)</f>
        <v>0</v>
      </c>
      <c r="BL1270" s="18" t="s">
        <v>283</v>
      </c>
      <c r="BM1270" s="239" t="s">
        <v>1721</v>
      </c>
    </row>
    <row r="1271" s="13" customFormat="1">
      <c r="A1271" s="13"/>
      <c r="B1271" s="241"/>
      <c r="C1271" s="242"/>
      <c r="D1271" s="243" t="s">
        <v>190</v>
      </c>
      <c r="E1271" s="244" t="s">
        <v>1</v>
      </c>
      <c r="F1271" s="245" t="s">
        <v>1017</v>
      </c>
      <c r="G1271" s="242"/>
      <c r="H1271" s="244" t="s">
        <v>1</v>
      </c>
      <c r="I1271" s="246"/>
      <c r="J1271" s="242"/>
      <c r="K1271" s="242"/>
      <c r="L1271" s="247"/>
      <c r="M1271" s="248"/>
      <c r="N1271" s="249"/>
      <c r="O1271" s="249"/>
      <c r="P1271" s="249"/>
      <c r="Q1271" s="249"/>
      <c r="R1271" s="249"/>
      <c r="S1271" s="249"/>
      <c r="T1271" s="250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51" t="s">
        <v>190</v>
      </c>
      <c r="AU1271" s="251" t="s">
        <v>84</v>
      </c>
      <c r="AV1271" s="13" t="s">
        <v>82</v>
      </c>
      <c r="AW1271" s="13" t="s">
        <v>31</v>
      </c>
      <c r="AX1271" s="13" t="s">
        <v>75</v>
      </c>
      <c r="AY1271" s="251" t="s">
        <v>181</v>
      </c>
    </row>
    <row r="1272" s="13" customFormat="1">
      <c r="A1272" s="13"/>
      <c r="B1272" s="241"/>
      <c r="C1272" s="242"/>
      <c r="D1272" s="243" t="s">
        <v>190</v>
      </c>
      <c r="E1272" s="244" t="s">
        <v>1</v>
      </c>
      <c r="F1272" s="245" t="s">
        <v>1722</v>
      </c>
      <c r="G1272" s="242"/>
      <c r="H1272" s="244" t="s">
        <v>1</v>
      </c>
      <c r="I1272" s="246"/>
      <c r="J1272" s="242"/>
      <c r="K1272" s="242"/>
      <c r="L1272" s="247"/>
      <c r="M1272" s="248"/>
      <c r="N1272" s="249"/>
      <c r="O1272" s="249"/>
      <c r="P1272" s="249"/>
      <c r="Q1272" s="249"/>
      <c r="R1272" s="249"/>
      <c r="S1272" s="249"/>
      <c r="T1272" s="250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51" t="s">
        <v>190</v>
      </c>
      <c r="AU1272" s="251" t="s">
        <v>84</v>
      </c>
      <c r="AV1272" s="13" t="s">
        <v>82</v>
      </c>
      <c r="AW1272" s="13" t="s">
        <v>31</v>
      </c>
      <c r="AX1272" s="13" t="s">
        <v>75</v>
      </c>
      <c r="AY1272" s="251" t="s">
        <v>181</v>
      </c>
    </row>
    <row r="1273" s="14" customFormat="1">
      <c r="A1273" s="14"/>
      <c r="B1273" s="252"/>
      <c r="C1273" s="253"/>
      <c r="D1273" s="243" t="s">
        <v>190</v>
      </c>
      <c r="E1273" s="254" t="s">
        <v>1</v>
      </c>
      <c r="F1273" s="255" t="s">
        <v>1723</v>
      </c>
      <c r="G1273" s="253"/>
      <c r="H1273" s="256">
        <v>70</v>
      </c>
      <c r="I1273" s="257"/>
      <c r="J1273" s="253"/>
      <c r="K1273" s="253"/>
      <c r="L1273" s="258"/>
      <c r="M1273" s="259"/>
      <c r="N1273" s="260"/>
      <c r="O1273" s="260"/>
      <c r="P1273" s="260"/>
      <c r="Q1273" s="260"/>
      <c r="R1273" s="260"/>
      <c r="S1273" s="260"/>
      <c r="T1273" s="261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62" t="s">
        <v>190</v>
      </c>
      <c r="AU1273" s="262" t="s">
        <v>84</v>
      </c>
      <c r="AV1273" s="14" t="s">
        <v>84</v>
      </c>
      <c r="AW1273" s="14" t="s">
        <v>31</v>
      </c>
      <c r="AX1273" s="14" t="s">
        <v>82</v>
      </c>
      <c r="AY1273" s="262" t="s">
        <v>181</v>
      </c>
    </row>
    <row r="1274" s="2" customFormat="1" ht="24.15" customHeight="1">
      <c r="A1274" s="39"/>
      <c r="B1274" s="40"/>
      <c r="C1274" s="228" t="s">
        <v>1724</v>
      </c>
      <c r="D1274" s="228" t="s">
        <v>184</v>
      </c>
      <c r="E1274" s="229" t="s">
        <v>1725</v>
      </c>
      <c r="F1274" s="230" t="s">
        <v>1726</v>
      </c>
      <c r="G1274" s="231" t="s">
        <v>197</v>
      </c>
      <c r="H1274" s="232">
        <v>19.399999999999999</v>
      </c>
      <c r="I1274" s="233"/>
      <c r="J1274" s="232">
        <f>ROUND(I1274*H1274,2)</f>
        <v>0</v>
      </c>
      <c r="K1274" s="234"/>
      <c r="L1274" s="45"/>
      <c r="M1274" s="235" t="s">
        <v>1</v>
      </c>
      <c r="N1274" s="236" t="s">
        <v>40</v>
      </c>
      <c r="O1274" s="92"/>
      <c r="P1274" s="237">
        <f>O1274*H1274</f>
        <v>0</v>
      </c>
      <c r="Q1274" s="237">
        <v>0</v>
      </c>
      <c r="R1274" s="237">
        <f>Q1274*H1274</f>
        <v>0</v>
      </c>
      <c r="S1274" s="237">
        <v>0</v>
      </c>
      <c r="T1274" s="238">
        <f>S1274*H1274</f>
        <v>0</v>
      </c>
      <c r="U1274" s="39"/>
      <c r="V1274" s="39"/>
      <c r="W1274" s="39"/>
      <c r="X1274" s="39"/>
      <c r="Y1274" s="39"/>
      <c r="Z1274" s="39"/>
      <c r="AA1274" s="39"/>
      <c r="AB1274" s="39"/>
      <c r="AC1274" s="39"/>
      <c r="AD1274" s="39"/>
      <c r="AE1274" s="39"/>
      <c r="AR1274" s="239" t="s">
        <v>283</v>
      </c>
      <c r="AT1274" s="239" t="s">
        <v>184</v>
      </c>
      <c r="AU1274" s="239" t="s">
        <v>84</v>
      </c>
      <c r="AY1274" s="18" t="s">
        <v>181</v>
      </c>
      <c r="BE1274" s="240">
        <f>IF(N1274="základní",J1274,0)</f>
        <v>0</v>
      </c>
      <c r="BF1274" s="240">
        <f>IF(N1274="snížená",J1274,0)</f>
        <v>0</v>
      </c>
      <c r="BG1274" s="240">
        <f>IF(N1274="zákl. přenesená",J1274,0)</f>
        <v>0</v>
      </c>
      <c r="BH1274" s="240">
        <f>IF(N1274="sníž. přenesená",J1274,0)</f>
        <v>0</v>
      </c>
      <c r="BI1274" s="240">
        <f>IF(N1274="nulová",J1274,0)</f>
        <v>0</v>
      </c>
      <c r="BJ1274" s="18" t="s">
        <v>82</v>
      </c>
      <c r="BK1274" s="240">
        <f>ROUND(I1274*H1274,2)</f>
        <v>0</v>
      </c>
      <c r="BL1274" s="18" t="s">
        <v>283</v>
      </c>
      <c r="BM1274" s="239" t="s">
        <v>1727</v>
      </c>
    </row>
    <row r="1275" s="13" customFormat="1">
      <c r="A1275" s="13"/>
      <c r="B1275" s="241"/>
      <c r="C1275" s="242"/>
      <c r="D1275" s="243" t="s">
        <v>190</v>
      </c>
      <c r="E1275" s="244" t="s">
        <v>1</v>
      </c>
      <c r="F1275" s="245" t="s">
        <v>1017</v>
      </c>
      <c r="G1275" s="242"/>
      <c r="H1275" s="244" t="s">
        <v>1</v>
      </c>
      <c r="I1275" s="246"/>
      <c r="J1275" s="242"/>
      <c r="K1275" s="242"/>
      <c r="L1275" s="247"/>
      <c r="M1275" s="248"/>
      <c r="N1275" s="249"/>
      <c r="O1275" s="249"/>
      <c r="P1275" s="249"/>
      <c r="Q1275" s="249"/>
      <c r="R1275" s="249"/>
      <c r="S1275" s="249"/>
      <c r="T1275" s="250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51" t="s">
        <v>190</v>
      </c>
      <c r="AU1275" s="251" t="s">
        <v>84</v>
      </c>
      <c r="AV1275" s="13" t="s">
        <v>82</v>
      </c>
      <c r="AW1275" s="13" t="s">
        <v>31</v>
      </c>
      <c r="AX1275" s="13" t="s">
        <v>75</v>
      </c>
      <c r="AY1275" s="251" t="s">
        <v>181</v>
      </c>
    </row>
    <row r="1276" s="13" customFormat="1">
      <c r="A1276" s="13"/>
      <c r="B1276" s="241"/>
      <c r="C1276" s="242"/>
      <c r="D1276" s="243" t="s">
        <v>190</v>
      </c>
      <c r="E1276" s="244" t="s">
        <v>1</v>
      </c>
      <c r="F1276" s="245" t="s">
        <v>1728</v>
      </c>
      <c r="G1276" s="242"/>
      <c r="H1276" s="244" t="s">
        <v>1</v>
      </c>
      <c r="I1276" s="246"/>
      <c r="J1276" s="242"/>
      <c r="K1276" s="242"/>
      <c r="L1276" s="247"/>
      <c r="M1276" s="248"/>
      <c r="N1276" s="249"/>
      <c r="O1276" s="249"/>
      <c r="P1276" s="249"/>
      <c r="Q1276" s="249"/>
      <c r="R1276" s="249"/>
      <c r="S1276" s="249"/>
      <c r="T1276" s="250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51" t="s">
        <v>190</v>
      </c>
      <c r="AU1276" s="251" t="s">
        <v>84</v>
      </c>
      <c r="AV1276" s="13" t="s">
        <v>82</v>
      </c>
      <c r="AW1276" s="13" t="s">
        <v>31</v>
      </c>
      <c r="AX1276" s="13" t="s">
        <v>75</v>
      </c>
      <c r="AY1276" s="251" t="s">
        <v>181</v>
      </c>
    </row>
    <row r="1277" s="14" customFormat="1">
      <c r="A1277" s="14"/>
      <c r="B1277" s="252"/>
      <c r="C1277" s="253"/>
      <c r="D1277" s="243" t="s">
        <v>190</v>
      </c>
      <c r="E1277" s="254" t="s">
        <v>1</v>
      </c>
      <c r="F1277" s="255" t="s">
        <v>1729</v>
      </c>
      <c r="G1277" s="253"/>
      <c r="H1277" s="256">
        <v>19.399999999999999</v>
      </c>
      <c r="I1277" s="257"/>
      <c r="J1277" s="253"/>
      <c r="K1277" s="253"/>
      <c r="L1277" s="258"/>
      <c r="M1277" s="259"/>
      <c r="N1277" s="260"/>
      <c r="O1277" s="260"/>
      <c r="P1277" s="260"/>
      <c r="Q1277" s="260"/>
      <c r="R1277" s="260"/>
      <c r="S1277" s="260"/>
      <c r="T1277" s="261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62" t="s">
        <v>190</v>
      </c>
      <c r="AU1277" s="262" t="s">
        <v>84</v>
      </c>
      <c r="AV1277" s="14" t="s">
        <v>84</v>
      </c>
      <c r="AW1277" s="14" t="s">
        <v>31</v>
      </c>
      <c r="AX1277" s="14" t="s">
        <v>82</v>
      </c>
      <c r="AY1277" s="262" t="s">
        <v>181</v>
      </c>
    </row>
    <row r="1278" s="12" customFormat="1" ht="22.8" customHeight="1">
      <c r="A1278" s="12"/>
      <c r="B1278" s="212"/>
      <c r="C1278" s="213"/>
      <c r="D1278" s="214" t="s">
        <v>74</v>
      </c>
      <c r="E1278" s="226" t="s">
        <v>1730</v>
      </c>
      <c r="F1278" s="226" t="s">
        <v>1731</v>
      </c>
      <c r="G1278" s="213"/>
      <c r="H1278" s="213"/>
      <c r="I1278" s="216"/>
      <c r="J1278" s="227">
        <f>BK1278</f>
        <v>0</v>
      </c>
      <c r="K1278" s="213"/>
      <c r="L1278" s="218"/>
      <c r="M1278" s="219"/>
      <c r="N1278" s="220"/>
      <c r="O1278" s="220"/>
      <c r="P1278" s="221">
        <f>SUM(P1279:P1281)</f>
        <v>0</v>
      </c>
      <c r="Q1278" s="220"/>
      <c r="R1278" s="221">
        <f>SUM(R1279:R1281)</f>
        <v>0</v>
      </c>
      <c r="S1278" s="220"/>
      <c r="T1278" s="222">
        <f>SUM(T1279:T1281)</f>
        <v>0</v>
      </c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  <c r="AR1278" s="223" t="s">
        <v>84</v>
      </c>
      <c r="AT1278" s="224" t="s">
        <v>74</v>
      </c>
      <c r="AU1278" s="224" t="s">
        <v>82</v>
      </c>
      <c r="AY1278" s="223" t="s">
        <v>181</v>
      </c>
      <c r="BK1278" s="225">
        <f>SUM(BK1279:BK1281)</f>
        <v>0</v>
      </c>
    </row>
    <row r="1279" s="2" customFormat="1" ht="16.5" customHeight="1">
      <c r="A1279" s="39"/>
      <c r="B1279" s="40"/>
      <c r="C1279" s="228" t="s">
        <v>1732</v>
      </c>
      <c r="D1279" s="228" t="s">
        <v>184</v>
      </c>
      <c r="E1279" s="229" t="s">
        <v>1733</v>
      </c>
      <c r="F1279" s="230" t="s">
        <v>1734</v>
      </c>
      <c r="G1279" s="231" t="s">
        <v>197</v>
      </c>
      <c r="H1279" s="232">
        <v>1</v>
      </c>
      <c r="I1279" s="233"/>
      <c r="J1279" s="232">
        <f>ROUND(I1279*H1279,2)</f>
        <v>0</v>
      </c>
      <c r="K1279" s="234"/>
      <c r="L1279" s="45"/>
      <c r="M1279" s="235" t="s">
        <v>1</v>
      </c>
      <c r="N1279" s="236" t="s">
        <v>40</v>
      </c>
      <c r="O1279" s="92"/>
      <c r="P1279" s="237">
        <f>O1279*H1279</f>
        <v>0</v>
      </c>
      <c r="Q1279" s="237">
        <v>0</v>
      </c>
      <c r="R1279" s="237">
        <f>Q1279*H1279</f>
        <v>0</v>
      </c>
      <c r="S1279" s="237">
        <v>0</v>
      </c>
      <c r="T1279" s="238">
        <f>S1279*H1279</f>
        <v>0</v>
      </c>
      <c r="U1279" s="39"/>
      <c r="V1279" s="39"/>
      <c r="W1279" s="39"/>
      <c r="X1279" s="39"/>
      <c r="Y1279" s="39"/>
      <c r="Z1279" s="39"/>
      <c r="AA1279" s="39"/>
      <c r="AB1279" s="39"/>
      <c r="AC1279" s="39"/>
      <c r="AD1279" s="39"/>
      <c r="AE1279" s="39"/>
      <c r="AR1279" s="239" t="s">
        <v>283</v>
      </c>
      <c r="AT1279" s="239" t="s">
        <v>184</v>
      </c>
      <c r="AU1279" s="239" t="s">
        <v>84</v>
      </c>
      <c r="AY1279" s="18" t="s">
        <v>181</v>
      </c>
      <c r="BE1279" s="240">
        <f>IF(N1279="základní",J1279,0)</f>
        <v>0</v>
      </c>
      <c r="BF1279" s="240">
        <f>IF(N1279="snížená",J1279,0)</f>
        <v>0</v>
      </c>
      <c r="BG1279" s="240">
        <f>IF(N1279="zákl. přenesená",J1279,0)</f>
        <v>0</v>
      </c>
      <c r="BH1279" s="240">
        <f>IF(N1279="sníž. přenesená",J1279,0)</f>
        <v>0</v>
      </c>
      <c r="BI1279" s="240">
        <f>IF(N1279="nulová",J1279,0)</f>
        <v>0</v>
      </c>
      <c r="BJ1279" s="18" t="s">
        <v>82</v>
      </c>
      <c r="BK1279" s="240">
        <f>ROUND(I1279*H1279,2)</f>
        <v>0</v>
      </c>
      <c r="BL1279" s="18" t="s">
        <v>283</v>
      </c>
      <c r="BM1279" s="239" t="s">
        <v>1735</v>
      </c>
    </row>
    <row r="1280" s="13" customFormat="1">
      <c r="A1280" s="13"/>
      <c r="B1280" s="241"/>
      <c r="C1280" s="242"/>
      <c r="D1280" s="243" t="s">
        <v>190</v>
      </c>
      <c r="E1280" s="244" t="s">
        <v>1</v>
      </c>
      <c r="F1280" s="245" t="s">
        <v>1736</v>
      </c>
      <c r="G1280" s="242"/>
      <c r="H1280" s="244" t="s">
        <v>1</v>
      </c>
      <c r="I1280" s="246"/>
      <c r="J1280" s="242"/>
      <c r="K1280" s="242"/>
      <c r="L1280" s="247"/>
      <c r="M1280" s="248"/>
      <c r="N1280" s="249"/>
      <c r="O1280" s="249"/>
      <c r="P1280" s="249"/>
      <c r="Q1280" s="249"/>
      <c r="R1280" s="249"/>
      <c r="S1280" s="249"/>
      <c r="T1280" s="250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51" t="s">
        <v>190</v>
      </c>
      <c r="AU1280" s="251" t="s">
        <v>84</v>
      </c>
      <c r="AV1280" s="13" t="s">
        <v>82</v>
      </c>
      <c r="AW1280" s="13" t="s">
        <v>31</v>
      </c>
      <c r="AX1280" s="13" t="s">
        <v>75</v>
      </c>
      <c r="AY1280" s="251" t="s">
        <v>181</v>
      </c>
    </row>
    <row r="1281" s="14" customFormat="1">
      <c r="A1281" s="14"/>
      <c r="B1281" s="252"/>
      <c r="C1281" s="253"/>
      <c r="D1281" s="243" t="s">
        <v>190</v>
      </c>
      <c r="E1281" s="254" t="s">
        <v>1</v>
      </c>
      <c r="F1281" s="255" t="s">
        <v>1737</v>
      </c>
      <c r="G1281" s="253"/>
      <c r="H1281" s="256">
        <v>1</v>
      </c>
      <c r="I1281" s="257"/>
      <c r="J1281" s="253"/>
      <c r="K1281" s="253"/>
      <c r="L1281" s="258"/>
      <c r="M1281" s="259"/>
      <c r="N1281" s="260"/>
      <c r="O1281" s="260"/>
      <c r="P1281" s="260"/>
      <c r="Q1281" s="260"/>
      <c r="R1281" s="260"/>
      <c r="S1281" s="260"/>
      <c r="T1281" s="261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62" t="s">
        <v>190</v>
      </c>
      <c r="AU1281" s="262" t="s">
        <v>84</v>
      </c>
      <c r="AV1281" s="14" t="s">
        <v>84</v>
      </c>
      <c r="AW1281" s="14" t="s">
        <v>31</v>
      </c>
      <c r="AX1281" s="14" t="s">
        <v>82</v>
      </c>
      <c r="AY1281" s="262" t="s">
        <v>181</v>
      </c>
    </row>
    <row r="1282" s="12" customFormat="1" ht="22.8" customHeight="1">
      <c r="A1282" s="12"/>
      <c r="B1282" s="212"/>
      <c r="C1282" s="213"/>
      <c r="D1282" s="214" t="s">
        <v>74</v>
      </c>
      <c r="E1282" s="226" t="s">
        <v>1738</v>
      </c>
      <c r="F1282" s="226" t="s">
        <v>1739</v>
      </c>
      <c r="G1282" s="213"/>
      <c r="H1282" s="213"/>
      <c r="I1282" s="216"/>
      <c r="J1282" s="227">
        <f>BK1282</f>
        <v>0</v>
      </c>
      <c r="K1282" s="213"/>
      <c r="L1282" s="218"/>
      <c r="M1282" s="219"/>
      <c r="N1282" s="220"/>
      <c r="O1282" s="220"/>
      <c r="P1282" s="221">
        <f>SUM(P1283:P1303)</f>
        <v>0</v>
      </c>
      <c r="Q1282" s="220"/>
      <c r="R1282" s="221">
        <f>SUM(R1283:R1303)</f>
        <v>0.24569999999999997</v>
      </c>
      <c r="S1282" s="220"/>
      <c r="T1282" s="222">
        <f>SUM(T1283:T1303)</f>
        <v>0</v>
      </c>
      <c r="U1282" s="12"/>
      <c r="V1282" s="12"/>
      <c r="W1282" s="12"/>
      <c r="X1282" s="12"/>
      <c r="Y1282" s="12"/>
      <c r="Z1282" s="12"/>
      <c r="AA1282" s="12"/>
      <c r="AB1282" s="12"/>
      <c r="AC1282" s="12"/>
      <c r="AD1282" s="12"/>
      <c r="AE1282" s="12"/>
      <c r="AR1282" s="223" t="s">
        <v>84</v>
      </c>
      <c r="AT1282" s="224" t="s">
        <v>74</v>
      </c>
      <c r="AU1282" s="224" t="s">
        <v>82</v>
      </c>
      <c r="AY1282" s="223" t="s">
        <v>181</v>
      </c>
      <c r="BK1282" s="225">
        <f>SUM(BK1283:BK1303)</f>
        <v>0</v>
      </c>
    </row>
    <row r="1283" s="2" customFormat="1" ht="16.5" customHeight="1">
      <c r="A1283" s="39"/>
      <c r="B1283" s="40"/>
      <c r="C1283" s="228" t="s">
        <v>1740</v>
      </c>
      <c r="D1283" s="228" t="s">
        <v>184</v>
      </c>
      <c r="E1283" s="229" t="s">
        <v>1741</v>
      </c>
      <c r="F1283" s="230" t="s">
        <v>1742</v>
      </c>
      <c r="G1283" s="231" t="s">
        <v>197</v>
      </c>
      <c r="H1283" s="232">
        <v>945</v>
      </c>
      <c r="I1283" s="233"/>
      <c r="J1283" s="232">
        <f>ROUND(I1283*H1283,2)</f>
        <v>0</v>
      </c>
      <c r="K1283" s="234"/>
      <c r="L1283" s="45"/>
      <c r="M1283" s="235" t="s">
        <v>1</v>
      </c>
      <c r="N1283" s="236" t="s">
        <v>40</v>
      </c>
      <c r="O1283" s="92"/>
      <c r="P1283" s="237">
        <f>O1283*H1283</f>
        <v>0</v>
      </c>
      <c r="Q1283" s="237">
        <v>0.00025999999999999998</v>
      </c>
      <c r="R1283" s="237">
        <f>Q1283*H1283</f>
        <v>0.24569999999999997</v>
      </c>
      <c r="S1283" s="237">
        <v>0</v>
      </c>
      <c r="T1283" s="238">
        <f>S1283*H1283</f>
        <v>0</v>
      </c>
      <c r="U1283" s="39"/>
      <c r="V1283" s="39"/>
      <c r="W1283" s="39"/>
      <c r="X1283" s="39"/>
      <c r="Y1283" s="39"/>
      <c r="Z1283" s="39"/>
      <c r="AA1283" s="39"/>
      <c r="AB1283" s="39"/>
      <c r="AC1283" s="39"/>
      <c r="AD1283" s="39"/>
      <c r="AE1283" s="39"/>
      <c r="AR1283" s="239" t="s">
        <v>283</v>
      </c>
      <c r="AT1283" s="239" t="s">
        <v>184</v>
      </c>
      <c r="AU1283" s="239" t="s">
        <v>84</v>
      </c>
      <c r="AY1283" s="18" t="s">
        <v>181</v>
      </c>
      <c r="BE1283" s="240">
        <f>IF(N1283="základní",J1283,0)</f>
        <v>0</v>
      </c>
      <c r="BF1283" s="240">
        <f>IF(N1283="snížená",J1283,0)</f>
        <v>0</v>
      </c>
      <c r="BG1283" s="240">
        <f>IF(N1283="zákl. přenesená",J1283,0)</f>
        <v>0</v>
      </c>
      <c r="BH1283" s="240">
        <f>IF(N1283="sníž. přenesená",J1283,0)</f>
        <v>0</v>
      </c>
      <c r="BI1283" s="240">
        <f>IF(N1283="nulová",J1283,0)</f>
        <v>0</v>
      </c>
      <c r="BJ1283" s="18" t="s">
        <v>82</v>
      </c>
      <c r="BK1283" s="240">
        <f>ROUND(I1283*H1283,2)</f>
        <v>0</v>
      </c>
      <c r="BL1283" s="18" t="s">
        <v>283</v>
      </c>
      <c r="BM1283" s="239" t="s">
        <v>1743</v>
      </c>
    </row>
    <row r="1284" s="13" customFormat="1">
      <c r="A1284" s="13"/>
      <c r="B1284" s="241"/>
      <c r="C1284" s="242"/>
      <c r="D1284" s="243" t="s">
        <v>190</v>
      </c>
      <c r="E1284" s="244" t="s">
        <v>1</v>
      </c>
      <c r="F1284" s="245" t="s">
        <v>1744</v>
      </c>
      <c r="G1284" s="242"/>
      <c r="H1284" s="244" t="s">
        <v>1</v>
      </c>
      <c r="I1284" s="246"/>
      <c r="J1284" s="242"/>
      <c r="K1284" s="242"/>
      <c r="L1284" s="247"/>
      <c r="M1284" s="248"/>
      <c r="N1284" s="249"/>
      <c r="O1284" s="249"/>
      <c r="P1284" s="249"/>
      <c r="Q1284" s="249"/>
      <c r="R1284" s="249"/>
      <c r="S1284" s="249"/>
      <c r="T1284" s="250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51" t="s">
        <v>190</v>
      </c>
      <c r="AU1284" s="251" t="s">
        <v>84</v>
      </c>
      <c r="AV1284" s="13" t="s">
        <v>82</v>
      </c>
      <c r="AW1284" s="13" t="s">
        <v>31</v>
      </c>
      <c r="AX1284" s="13" t="s">
        <v>75</v>
      </c>
      <c r="AY1284" s="251" t="s">
        <v>181</v>
      </c>
    </row>
    <row r="1285" s="13" customFormat="1">
      <c r="A1285" s="13"/>
      <c r="B1285" s="241"/>
      <c r="C1285" s="242"/>
      <c r="D1285" s="243" t="s">
        <v>190</v>
      </c>
      <c r="E1285" s="244" t="s">
        <v>1</v>
      </c>
      <c r="F1285" s="245" t="s">
        <v>201</v>
      </c>
      <c r="G1285" s="242"/>
      <c r="H1285" s="244" t="s">
        <v>1</v>
      </c>
      <c r="I1285" s="246"/>
      <c r="J1285" s="242"/>
      <c r="K1285" s="242"/>
      <c r="L1285" s="247"/>
      <c r="M1285" s="248"/>
      <c r="N1285" s="249"/>
      <c r="O1285" s="249"/>
      <c r="P1285" s="249"/>
      <c r="Q1285" s="249"/>
      <c r="R1285" s="249"/>
      <c r="S1285" s="249"/>
      <c r="T1285" s="250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51" t="s">
        <v>190</v>
      </c>
      <c r="AU1285" s="251" t="s">
        <v>84</v>
      </c>
      <c r="AV1285" s="13" t="s">
        <v>82</v>
      </c>
      <c r="AW1285" s="13" t="s">
        <v>31</v>
      </c>
      <c r="AX1285" s="13" t="s">
        <v>75</v>
      </c>
      <c r="AY1285" s="251" t="s">
        <v>181</v>
      </c>
    </row>
    <row r="1286" s="14" customFormat="1">
      <c r="A1286" s="14"/>
      <c r="B1286" s="252"/>
      <c r="C1286" s="253"/>
      <c r="D1286" s="243" t="s">
        <v>190</v>
      </c>
      <c r="E1286" s="254" t="s">
        <v>1</v>
      </c>
      <c r="F1286" s="255" t="s">
        <v>1745</v>
      </c>
      <c r="G1286" s="253"/>
      <c r="H1286" s="256">
        <v>41.850000000000001</v>
      </c>
      <c r="I1286" s="257"/>
      <c r="J1286" s="253"/>
      <c r="K1286" s="253"/>
      <c r="L1286" s="258"/>
      <c r="M1286" s="259"/>
      <c r="N1286" s="260"/>
      <c r="O1286" s="260"/>
      <c r="P1286" s="260"/>
      <c r="Q1286" s="260"/>
      <c r="R1286" s="260"/>
      <c r="S1286" s="260"/>
      <c r="T1286" s="261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62" t="s">
        <v>190</v>
      </c>
      <c r="AU1286" s="262" t="s">
        <v>84</v>
      </c>
      <c r="AV1286" s="14" t="s">
        <v>84</v>
      </c>
      <c r="AW1286" s="14" t="s">
        <v>31</v>
      </c>
      <c r="AX1286" s="14" t="s">
        <v>75</v>
      </c>
      <c r="AY1286" s="262" t="s">
        <v>181</v>
      </c>
    </row>
    <row r="1287" s="14" customFormat="1">
      <c r="A1287" s="14"/>
      <c r="B1287" s="252"/>
      <c r="C1287" s="253"/>
      <c r="D1287" s="243" t="s">
        <v>190</v>
      </c>
      <c r="E1287" s="254" t="s">
        <v>1</v>
      </c>
      <c r="F1287" s="255" t="s">
        <v>1746</v>
      </c>
      <c r="G1287" s="253"/>
      <c r="H1287" s="256">
        <v>66.670000000000002</v>
      </c>
      <c r="I1287" s="257"/>
      <c r="J1287" s="253"/>
      <c r="K1287" s="253"/>
      <c r="L1287" s="258"/>
      <c r="M1287" s="259"/>
      <c r="N1287" s="260"/>
      <c r="O1287" s="260"/>
      <c r="P1287" s="260"/>
      <c r="Q1287" s="260"/>
      <c r="R1287" s="260"/>
      <c r="S1287" s="260"/>
      <c r="T1287" s="261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62" t="s">
        <v>190</v>
      </c>
      <c r="AU1287" s="262" t="s">
        <v>84</v>
      </c>
      <c r="AV1287" s="14" t="s">
        <v>84</v>
      </c>
      <c r="AW1287" s="14" t="s">
        <v>31</v>
      </c>
      <c r="AX1287" s="14" t="s">
        <v>75</v>
      </c>
      <c r="AY1287" s="262" t="s">
        <v>181</v>
      </c>
    </row>
    <row r="1288" s="14" customFormat="1">
      <c r="A1288" s="14"/>
      <c r="B1288" s="252"/>
      <c r="C1288" s="253"/>
      <c r="D1288" s="243" t="s">
        <v>190</v>
      </c>
      <c r="E1288" s="254" t="s">
        <v>1</v>
      </c>
      <c r="F1288" s="255" t="s">
        <v>439</v>
      </c>
      <c r="G1288" s="253"/>
      <c r="H1288" s="256">
        <v>14.449999999999999</v>
      </c>
      <c r="I1288" s="257"/>
      <c r="J1288" s="253"/>
      <c r="K1288" s="253"/>
      <c r="L1288" s="258"/>
      <c r="M1288" s="259"/>
      <c r="N1288" s="260"/>
      <c r="O1288" s="260"/>
      <c r="P1288" s="260"/>
      <c r="Q1288" s="260"/>
      <c r="R1288" s="260"/>
      <c r="S1288" s="260"/>
      <c r="T1288" s="261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62" t="s">
        <v>190</v>
      </c>
      <c r="AU1288" s="262" t="s">
        <v>84</v>
      </c>
      <c r="AV1288" s="14" t="s">
        <v>84</v>
      </c>
      <c r="AW1288" s="14" t="s">
        <v>31</v>
      </c>
      <c r="AX1288" s="14" t="s">
        <v>75</v>
      </c>
      <c r="AY1288" s="262" t="s">
        <v>181</v>
      </c>
    </row>
    <row r="1289" s="14" customFormat="1">
      <c r="A1289" s="14"/>
      <c r="B1289" s="252"/>
      <c r="C1289" s="253"/>
      <c r="D1289" s="243" t="s">
        <v>190</v>
      </c>
      <c r="E1289" s="254" t="s">
        <v>1</v>
      </c>
      <c r="F1289" s="255" t="s">
        <v>1747</v>
      </c>
      <c r="G1289" s="253"/>
      <c r="H1289" s="256">
        <v>8.0299999999999994</v>
      </c>
      <c r="I1289" s="257"/>
      <c r="J1289" s="253"/>
      <c r="K1289" s="253"/>
      <c r="L1289" s="258"/>
      <c r="M1289" s="259"/>
      <c r="N1289" s="260"/>
      <c r="O1289" s="260"/>
      <c r="P1289" s="260"/>
      <c r="Q1289" s="260"/>
      <c r="R1289" s="260"/>
      <c r="S1289" s="260"/>
      <c r="T1289" s="261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62" t="s">
        <v>190</v>
      </c>
      <c r="AU1289" s="262" t="s">
        <v>84</v>
      </c>
      <c r="AV1289" s="14" t="s">
        <v>84</v>
      </c>
      <c r="AW1289" s="14" t="s">
        <v>31</v>
      </c>
      <c r="AX1289" s="14" t="s">
        <v>75</v>
      </c>
      <c r="AY1289" s="262" t="s">
        <v>181</v>
      </c>
    </row>
    <row r="1290" s="13" customFormat="1">
      <c r="A1290" s="13"/>
      <c r="B1290" s="241"/>
      <c r="C1290" s="242"/>
      <c r="D1290" s="243" t="s">
        <v>190</v>
      </c>
      <c r="E1290" s="244" t="s">
        <v>1</v>
      </c>
      <c r="F1290" s="245" t="s">
        <v>423</v>
      </c>
      <c r="G1290" s="242"/>
      <c r="H1290" s="244" t="s">
        <v>1</v>
      </c>
      <c r="I1290" s="246"/>
      <c r="J1290" s="242"/>
      <c r="K1290" s="242"/>
      <c r="L1290" s="247"/>
      <c r="M1290" s="248"/>
      <c r="N1290" s="249"/>
      <c r="O1290" s="249"/>
      <c r="P1290" s="249"/>
      <c r="Q1290" s="249"/>
      <c r="R1290" s="249"/>
      <c r="S1290" s="249"/>
      <c r="T1290" s="250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51" t="s">
        <v>190</v>
      </c>
      <c r="AU1290" s="251" t="s">
        <v>84</v>
      </c>
      <c r="AV1290" s="13" t="s">
        <v>82</v>
      </c>
      <c r="AW1290" s="13" t="s">
        <v>31</v>
      </c>
      <c r="AX1290" s="13" t="s">
        <v>75</v>
      </c>
      <c r="AY1290" s="251" t="s">
        <v>181</v>
      </c>
    </row>
    <row r="1291" s="13" customFormat="1">
      <c r="A1291" s="13"/>
      <c r="B1291" s="241"/>
      <c r="C1291" s="242"/>
      <c r="D1291" s="243" t="s">
        <v>190</v>
      </c>
      <c r="E1291" s="244" t="s">
        <v>1</v>
      </c>
      <c r="F1291" s="245" t="s">
        <v>424</v>
      </c>
      <c r="G1291" s="242"/>
      <c r="H1291" s="244" t="s">
        <v>1</v>
      </c>
      <c r="I1291" s="246"/>
      <c r="J1291" s="242"/>
      <c r="K1291" s="242"/>
      <c r="L1291" s="247"/>
      <c r="M1291" s="248"/>
      <c r="N1291" s="249"/>
      <c r="O1291" s="249"/>
      <c r="P1291" s="249"/>
      <c r="Q1291" s="249"/>
      <c r="R1291" s="249"/>
      <c r="S1291" s="249"/>
      <c r="T1291" s="250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51" t="s">
        <v>190</v>
      </c>
      <c r="AU1291" s="251" t="s">
        <v>84</v>
      </c>
      <c r="AV1291" s="13" t="s">
        <v>82</v>
      </c>
      <c r="AW1291" s="13" t="s">
        <v>31</v>
      </c>
      <c r="AX1291" s="13" t="s">
        <v>75</v>
      </c>
      <c r="AY1291" s="251" t="s">
        <v>181</v>
      </c>
    </row>
    <row r="1292" s="14" customFormat="1">
      <c r="A1292" s="14"/>
      <c r="B1292" s="252"/>
      <c r="C1292" s="253"/>
      <c r="D1292" s="243" t="s">
        <v>190</v>
      </c>
      <c r="E1292" s="254" t="s">
        <v>1</v>
      </c>
      <c r="F1292" s="255" t="s">
        <v>425</v>
      </c>
      <c r="G1292" s="253"/>
      <c r="H1292" s="256">
        <v>18</v>
      </c>
      <c r="I1292" s="257"/>
      <c r="J1292" s="253"/>
      <c r="K1292" s="253"/>
      <c r="L1292" s="258"/>
      <c r="M1292" s="259"/>
      <c r="N1292" s="260"/>
      <c r="O1292" s="260"/>
      <c r="P1292" s="260"/>
      <c r="Q1292" s="260"/>
      <c r="R1292" s="260"/>
      <c r="S1292" s="260"/>
      <c r="T1292" s="261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62" t="s">
        <v>190</v>
      </c>
      <c r="AU1292" s="262" t="s">
        <v>84</v>
      </c>
      <c r="AV1292" s="14" t="s">
        <v>84</v>
      </c>
      <c r="AW1292" s="14" t="s">
        <v>31</v>
      </c>
      <c r="AX1292" s="14" t="s">
        <v>75</v>
      </c>
      <c r="AY1292" s="262" t="s">
        <v>181</v>
      </c>
    </row>
    <row r="1293" s="13" customFormat="1">
      <c r="A1293" s="13"/>
      <c r="B1293" s="241"/>
      <c r="C1293" s="242"/>
      <c r="D1293" s="243" t="s">
        <v>190</v>
      </c>
      <c r="E1293" s="244" t="s">
        <v>1</v>
      </c>
      <c r="F1293" s="245" t="s">
        <v>191</v>
      </c>
      <c r="G1293" s="242"/>
      <c r="H1293" s="244" t="s">
        <v>1</v>
      </c>
      <c r="I1293" s="246"/>
      <c r="J1293" s="242"/>
      <c r="K1293" s="242"/>
      <c r="L1293" s="247"/>
      <c r="M1293" s="248"/>
      <c r="N1293" s="249"/>
      <c r="O1293" s="249"/>
      <c r="P1293" s="249"/>
      <c r="Q1293" s="249"/>
      <c r="R1293" s="249"/>
      <c r="S1293" s="249"/>
      <c r="T1293" s="250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51" t="s">
        <v>190</v>
      </c>
      <c r="AU1293" s="251" t="s">
        <v>84</v>
      </c>
      <c r="AV1293" s="13" t="s">
        <v>82</v>
      </c>
      <c r="AW1293" s="13" t="s">
        <v>31</v>
      </c>
      <c r="AX1293" s="13" t="s">
        <v>75</v>
      </c>
      <c r="AY1293" s="251" t="s">
        <v>181</v>
      </c>
    </row>
    <row r="1294" s="13" customFormat="1">
      <c r="A1294" s="13"/>
      <c r="B1294" s="241"/>
      <c r="C1294" s="242"/>
      <c r="D1294" s="243" t="s">
        <v>190</v>
      </c>
      <c r="E1294" s="244" t="s">
        <v>1</v>
      </c>
      <c r="F1294" s="245" t="s">
        <v>1748</v>
      </c>
      <c r="G1294" s="242"/>
      <c r="H1294" s="244" t="s">
        <v>1</v>
      </c>
      <c r="I1294" s="246"/>
      <c r="J1294" s="242"/>
      <c r="K1294" s="242"/>
      <c r="L1294" s="247"/>
      <c r="M1294" s="248"/>
      <c r="N1294" s="249"/>
      <c r="O1294" s="249"/>
      <c r="P1294" s="249"/>
      <c r="Q1294" s="249"/>
      <c r="R1294" s="249"/>
      <c r="S1294" s="249"/>
      <c r="T1294" s="250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51" t="s">
        <v>190</v>
      </c>
      <c r="AU1294" s="251" t="s">
        <v>84</v>
      </c>
      <c r="AV1294" s="13" t="s">
        <v>82</v>
      </c>
      <c r="AW1294" s="13" t="s">
        <v>31</v>
      </c>
      <c r="AX1294" s="13" t="s">
        <v>75</v>
      </c>
      <c r="AY1294" s="251" t="s">
        <v>181</v>
      </c>
    </row>
    <row r="1295" s="14" customFormat="1">
      <c r="A1295" s="14"/>
      <c r="B1295" s="252"/>
      <c r="C1295" s="253"/>
      <c r="D1295" s="243" t="s">
        <v>190</v>
      </c>
      <c r="E1295" s="254" t="s">
        <v>1</v>
      </c>
      <c r="F1295" s="255" t="s">
        <v>1749</v>
      </c>
      <c r="G1295" s="253"/>
      <c r="H1295" s="256">
        <v>360</v>
      </c>
      <c r="I1295" s="257"/>
      <c r="J1295" s="253"/>
      <c r="K1295" s="253"/>
      <c r="L1295" s="258"/>
      <c r="M1295" s="259"/>
      <c r="N1295" s="260"/>
      <c r="O1295" s="260"/>
      <c r="P1295" s="260"/>
      <c r="Q1295" s="260"/>
      <c r="R1295" s="260"/>
      <c r="S1295" s="260"/>
      <c r="T1295" s="261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62" t="s">
        <v>190</v>
      </c>
      <c r="AU1295" s="262" t="s">
        <v>84</v>
      </c>
      <c r="AV1295" s="14" t="s">
        <v>84</v>
      </c>
      <c r="AW1295" s="14" t="s">
        <v>31</v>
      </c>
      <c r="AX1295" s="14" t="s">
        <v>75</v>
      </c>
      <c r="AY1295" s="262" t="s">
        <v>181</v>
      </c>
    </row>
    <row r="1296" s="13" customFormat="1">
      <c r="A1296" s="13"/>
      <c r="B1296" s="241"/>
      <c r="C1296" s="242"/>
      <c r="D1296" s="243" t="s">
        <v>190</v>
      </c>
      <c r="E1296" s="244" t="s">
        <v>1</v>
      </c>
      <c r="F1296" s="245" t="s">
        <v>1750</v>
      </c>
      <c r="G1296" s="242"/>
      <c r="H1296" s="244" t="s">
        <v>1</v>
      </c>
      <c r="I1296" s="246"/>
      <c r="J1296" s="242"/>
      <c r="K1296" s="242"/>
      <c r="L1296" s="247"/>
      <c r="M1296" s="248"/>
      <c r="N1296" s="249"/>
      <c r="O1296" s="249"/>
      <c r="P1296" s="249"/>
      <c r="Q1296" s="249"/>
      <c r="R1296" s="249"/>
      <c r="S1296" s="249"/>
      <c r="T1296" s="250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51" t="s">
        <v>190</v>
      </c>
      <c r="AU1296" s="251" t="s">
        <v>84</v>
      </c>
      <c r="AV1296" s="13" t="s">
        <v>82</v>
      </c>
      <c r="AW1296" s="13" t="s">
        <v>31</v>
      </c>
      <c r="AX1296" s="13" t="s">
        <v>75</v>
      </c>
      <c r="AY1296" s="251" t="s">
        <v>181</v>
      </c>
    </row>
    <row r="1297" s="14" customFormat="1">
      <c r="A1297" s="14"/>
      <c r="B1297" s="252"/>
      <c r="C1297" s="253"/>
      <c r="D1297" s="243" t="s">
        <v>190</v>
      </c>
      <c r="E1297" s="254" t="s">
        <v>1</v>
      </c>
      <c r="F1297" s="255" t="s">
        <v>304</v>
      </c>
      <c r="G1297" s="253"/>
      <c r="H1297" s="256">
        <v>20</v>
      </c>
      <c r="I1297" s="257"/>
      <c r="J1297" s="253"/>
      <c r="K1297" s="253"/>
      <c r="L1297" s="258"/>
      <c r="M1297" s="259"/>
      <c r="N1297" s="260"/>
      <c r="O1297" s="260"/>
      <c r="P1297" s="260"/>
      <c r="Q1297" s="260"/>
      <c r="R1297" s="260"/>
      <c r="S1297" s="260"/>
      <c r="T1297" s="261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62" t="s">
        <v>190</v>
      </c>
      <c r="AU1297" s="262" t="s">
        <v>84</v>
      </c>
      <c r="AV1297" s="14" t="s">
        <v>84</v>
      </c>
      <c r="AW1297" s="14" t="s">
        <v>31</v>
      </c>
      <c r="AX1297" s="14" t="s">
        <v>75</v>
      </c>
      <c r="AY1297" s="262" t="s">
        <v>181</v>
      </c>
    </row>
    <row r="1298" s="13" customFormat="1">
      <c r="A1298" s="13"/>
      <c r="B1298" s="241"/>
      <c r="C1298" s="242"/>
      <c r="D1298" s="243" t="s">
        <v>190</v>
      </c>
      <c r="E1298" s="244" t="s">
        <v>1</v>
      </c>
      <c r="F1298" s="245" t="s">
        <v>1751</v>
      </c>
      <c r="G1298" s="242"/>
      <c r="H1298" s="244" t="s">
        <v>1</v>
      </c>
      <c r="I1298" s="246"/>
      <c r="J1298" s="242"/>
      <c r="K1298" s="242"/>
      <c r="L1298" s="247"/>
      <c r="M1298" s="248"/>
      <c r="N1298" s="249"/>
      <c r="O1298" s="249"/>
      <c r="P1298" s="249"/>
      <c r="Q1298" s="249"/>
      <c r="R1298" s="249"/>
      <c r="S1298" s="249"/>
      <c r="T1298" s="250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51" t="s">
        <v>190</v>
      </c>
      <c r="AU1298" s="251" t="s">
        <v>84</v>
      </c>
      <c r="AV1298" s="13" t="s">
        <v>82</v>
      </c>
      <c r="AW1298" s="13" t="s">
        <v>31</v>
      </c>
      <c r="AX1298" s="13" t="s">
        <v>75</v>
      </c>
      <c r="AY1298" s="251" t="s">
        <v>181</v>
      </c>
    </row>
    <row r="1299" s="14" customFormat="1">
      <c r="A1299" s="14"/>
      <c r="B1299" s="252"/>
      <c r="C1299" s="253"/>
      <c r="D1299" s="243" t="s">
        <v>190</v>
      </c>
      <c r="E1299" s="254" t="s">
        <v>1</v>
      </c>
      <c r="F1299" s="255" t="s">
        <v>1618</v>
      </c>
      <c r="G1299" s="253"/>
      <c r="H1299" s="256">
        <v>240</v>
      </c>
      <c r="I1299" s="257"/>
      <c r="J1299" s="253"/>
      <c r="K1299" s="253"/>
      <c r="L1299" s="258"/>
      <c r="M1299" s="259"/>
      <c r="N1299" s="260"/>
      <c r="O1299" s="260"/>
      <c r="P1299" s="260"/>
      <c r="Q1299" s="260"/>
      <c r="R1299" s="260"/>
      <c r="S1299" s="260"/>
      <c r="T1299" s="261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62" t="s">
        <v>190</v>
      </c>
      <c r="AU1299" s="262" t="s">
        <v>84</v>
      </c>
      <c r="AV1299" s="14" t="s">
        <v>84</v>
      </c>
      <c r="AW1299" s="14" t="s">
        <v>31</v>
      </c>
      <c r="AX1299" s="14" t="s">
        <v>75</v>
      </c>
      <c r="AY1299" s="262" t="s">
        <v>181</v>
      </c>
    </row>
    <row r="1300" s="13" customFormat="1">
      <c r="A1300" s="13"/>
      <c r="B1300" s="241"/>
      <c r="C1300" s="242"/>
      <c r="D1300" s="243" t="s">
        <v>190</v>
      </c>
      <c r="E1300" s="244" t="s">
        <v>1</v>
      </c>
      <c r="F1300" s="245" t="s">
        <v>1752</v>
      </c>
      <c r="G1300" s="242"/>
      <c r="H1300" s="244" t="s">
        <v>1</v>
      </c>
      <c r="I1300" s="246"/>
      <c r="J1300" s="242"/>
      <c r="K1300" s="242"/>
      <c r="L1300" s="247"/>
      <c r="M1300" s="248"/>
      <c r="N1300" s="249"/>
      <c r="O1300" s="249"/>
      <c r="P1300" s="249"/>
      <c r="Q1300" s="249"/>
      <c r="R1300" s="249"/>
      <c r="S1300" s="249"/>
      <c r="T1300" s="250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51" t="s">
        <v>190</v>
      </c>
      <c r="AU1300" s="251" t="s">
        <v>84</v>
      </c>
      <c r="AV1300" s="13" t="s">
        <v>82</v>
      </c>
      <c r="AW1300" s="13" t="s">
        <v>31</v>
      </c>
      <c r="AX1300" s="13" t="s">
        <v>75</v>
      </c>
      <c r="AY1300" s="251" t="s">
        <v>181</v>
      </c>
    </row>
    <row r="1301" s="14" customFormat="1">
      <c r="A1301" s="14"/>
      <c r="B1301" s="252"/>
      <c r="C1301" s="253"/>
      <c r="D1301" s="243" t="s">
        <v>190</v>
      </c>
      <c r="E1301" s="254" t="s">
        <v>1</v>
      </c>
      <c r="F1301" s="255" t="s">
        <v>1753</v>
      </c>
      <c r="G1301" s="253"/>
      <c r="H1301" s="256">
        <v>16</v>
      </c>
      <c r="I1301" s="257"/>
      <c r="J1301" s="253"/>
      <c r="K1301" s="253"/>
      <c r="L1301" s="258"/>
      <c r="M1301" s="259"/>
      <c r="N1301" s="260"/>
      <c r="O1301" s="260"/>
      <c r="P1301" s="260"/>
      <c r="Q1301" s="260"/>
      <c r="R1301" s="260"/>
      <c r="S1301" s="260"/>
      <c r="T1301" s="261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62" t="s">
        <v>190</v>
      </c>
      <c r="AU1301" s="262" t="s">
        <v>84</v>
      </c>
      <c r="AV1301" s="14" t="s">
        <v>84</v>
      </c>
      <c r="AW1301" s="14" t="s">
        <v>31</v>
      </c>
      <c r="AX1301" s="14" t="s">
        <v>75</v>
      </c>
      <c r="AY1301" s="262" t="s">
        <v>181</v>
      </c>
    </row>
    <row r="1302" s="14" customFormat="1">
      <c r="A1302" s="14"/>
      <c r="B1302" s="252"/>
      <c r="C1302" s="253"/>
      <c r="D1302" s="243" t="s">
        <v>190</v>
      </c>
      <c r="E1302" s="254" t="s">
        <v>1</v>
      </c>
      <c r="F1302" s="255" t="s">
        <v>1146</v>
      </c>
      <c r="G1302" s="253"/>
      <c r="H1302" s="256">
        <v>160</v>
      </c>
      <c r="I1302" s="257"/>
      <c r="J1302" s="253"/>
      <c r="K1302" s="253"/>
      <c r="L1302" s="258"/>
      <c r="M1302" s="259"/>
      <c r="N1302" s="260"/>
      <c r="O1302" s="260"/>
      <c r="P1302" s="260"/>
      <c r="Q1302" s="260"/>
      <c r="R1302" s="260"/>
      <c r="S1302" s="260"/>
      <c r="T1302" s="261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62" t="s">
        <v>190</v>
      </c>
      <c r="AU1302" s="262" t="s">
        <v>84</v>
      </c>
      <c r="AV1302" s="14" t="s">
        <v>84</v>
      </c>
      <c r="AW1302" s="14" t="s">
        <v>31</v>
      </c>
      <c r="AX1302" s="14" t="s">
        <v>75</v>
      </c>
      <c r="AY1302" s="262" t="s">
        <v>181</v>
      </c>
    </row>
    <row r="1303" s="15" customFormat="1">
      <c r="A1303" s="15"/>
      <c r="B1303" s="267"/>
      <c r="C1303" s="268"/>
      <c r="D1303" s="243" t="s">
        <v>190</v>
      </c>
      <c r="E1303" s="269" t="s">
        <v>1</v>
      </c>
      <c r="F1303" s="270" t="s">
        <v>208</v>
      </c>
      <c r="G1303" s="268"/>
      <c r="H1303" s="271">
        <v>945</v>
      </c>
      <c r="I1303" s="272"/>
      <c r="J1303" s="268"/>
      <c r="K1303" s="268"/>
      <c r="L1303" s="273"/>
      <c r="M1303" s="274"/>
      <c r="N1303" s="275"/>
      <c r="O1303" s="275"/>
      <c r="P1303" s="275"/>
      <c r="Q1303" s="275"/>
      <c r="R1303" s="275"/>
      <c r="S1303" s="275"/>
      <c r="T1303" s="276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T1303" s="277" t="s">
        <v>190</v>
      </c>
      <c r="AU1303" s="277" t="s">
        <v>84</v>
      </c>
      <c r="AV1303" s="15" t="s">
        <v>188</v>
      </c>
      <c r="AW1303" s="15" t="s">
        <v>31</v>
      </c>
      <c r="AX1303" s="15" t="s">
        <v>82</v>
      </c>
      <c r="AY1303" s="277" t="s">
        <v>181</v>
      </c>
    </row>
    <row r="1304" s="12" customFormat="1" ht="22.8" customHeight="1">
      <c r="A1304" s="12"/>
      <c r="B1304" s="212"/>
      <c r="C1304" s="213"/>
      <c r="D1304" s="214" t="s">
        <v>74</v>
      </c>
      <c r="E1304" s="226" t="s">
        <v>1754</v>
      </c>
      <c r="F1304" s="226" t="s">
        <v>1755</v>
      </c>
      <c r="G1304" s="213"/>
      <c r="H1304" s="213"/>
      <c r="I1304" s="216"/>
      <c r="J1304" s="227">
        <f>BK1304</f>
        <v>0</v>
      </c>
      <c r="K1304" s="213"/>
      <c r="L1304" s="218"/>
      <c r="M1304" s="219"/>
      <c r="N1304" s="220"/>
      <c r="O1304" s="220"/>
      <c r="P1304" s="221">
        <f>SUM(P1305:P1405)</f>
        <v>0</v>
      </c>
      <c r="Q1304" s="220"/>
      <c r="R1304" s="221">
        <f>SUM(R1305:R1405)</f>
        <v>0</v>
      </c>
      <c r="S1304" s="220"/>
      <c r="T1304" s="222">
        <f>SUM(T1305:T1405)</f>
        <v>10.171639999999998</v>
      </c>
      <c r="U1304" s="12"/>
      <c r="V1304" s="12"/>
      <c r="W1304" s="12"/>
      <c r="X1304" s="12"/>
      <c r="Y1304" s="12"/>
      <c r="Z1304" s="12"/>
      <c r="AA1304" s="12"/>
      <c r="AB1304" s="12"/>
      <c r="AC1304" s="12"/>
      <c r="AD1304" s="12"/>
      <c r="AE1304" s="12"/>
      <c r="AR1304" s="223" t="s">
        <v>84</v>
      </c>
      <c r="AT1304" s="224" t="s">
        <v>74</v>
      </c>
      <c r="AU1304" s="224" t="s">
        <v>82</v>
      </c>
      <c r="AY1304" s="223" t="s">
        <v>181</v>
      </c>
      <c r="BK1304" s="225">
        <f>SUM(BK1305:BK1405)</f>
        <v>0</v>
      </c>
    </row>
    <row r="1305" s="2" customFormat="1" ht="24.15" customHeight="1">
      <c r="A1305" s="39"/>
      <c r="B1305" s="40"/>
      <c r="C1305" s="228" t="s">
        <v>1756</v>
      </c>
      <c r="D1305" s="228" t="s">
        <v>184</v>
      </c>
      <c r="E1305" s="229" t="s">
        <v>1757</v>
      </c>
      <c r="F1305" s="230" t="s">
        <v>1758</v>
      </c>
      <c r="G1305" s="231" t="s">
        <v>197</v>
      </c>
      <c r="H1305" s="232">
        <v>290</v>
      </c>
      <c r="I1305" s="233"/>
      <c r="J1305" s="232">
        <f>ROUND(I1305*H1305,2)</f>
        <v>0</v>
      </c>
      <c r="K1305" s="234"/>
      <c r="L1305" s="45"/>
      <c r="M1305" s="235" t="s">
        <v>1</v>
      </c>
      <c r="N1305" s="236" t="s">
        <v>40</v>
      </c>
      <c r="O1305" s="92"/>
      <c r="P1305" s="237">
        <f>O1305*H1305</f>
        <v>0</v>
      </c>
      <c r="Q1305" s="237">
        <v>0</v>
      </c>
      <c r="R1305" s="237">
        <f>Q1305*H1305</f>
        <v>0</v>
      </c>
      <c r="S1305" s="237">
        <v>0.00066</v>
      </c>
      <c r="T1305" s="238">
        <f>S1305*H1305</f>
        <v>0.19139999999999999</v>
      </c>
      <c r="U1305" s="39"/>
      <c r="V1305" s="39"/>
      <c r="W1305" s="39"/>
      <c r="X1305" s="39"/>
      <c r="Y1305" s="39"/>
      <c r="Z1305" s="39"/>
      <c r="AA1305" s="39"/>
      <c r="AB1305" s="39"/>
      <c r="AC1305" s="39"/>
      <c r="AD1305" s="39"/>
      <c r="AE1305" s="39"/>
      <c r="AR1305" s="239" t="s">
        <v>283</v>
      </c>
      <c r="AT1305" s="239" t="s">
        <v>184</v>
      </c>
      <c r="AU1305" s="239" t="s">
        <v>84</v>
      </c>
      <c r="AY1305" s="18" t="s">
        <v>181</v>
      </c>
      <c r="BE1305" s="240">
        <f>IF(N1305="základní",J1305,0)</f>
        <v>0</v>
      </c>
      <c r="BF1305" s="240">
        <f>IF(N1305="snížená",J1305,0)</f>
        <v>0</v>
      </c>
      <c r="BG1305" s="240">
        <f>IF(N1305="zákl. přenesená",J1305,0)</f>
        <v>0</v>
      </c>
      <c r="BH1305" s="240">
        <f>IF(N1305="sníž. přenesená",J1305,0)</f>
        <v>0</v>
      </c>
      <c r="BI1305" s="240">
        <f>IF(N1305="nulová",J1305,0)</f>
        <v>0</v>
      </c>
      <c r="BJ1305" s="18" t="s">
        <v>82</v>
      </c>
      <c r="BK1305" s="240">
        <f>ROUND(I1305*H1305,2)</f>
        <v>0</v>
      </c>
      <c r="BL1305" s="18" t="s">
        <v>283</v>
      </c>
      <c r="BM1305" s="239" t="s">
        <v>1759</v>
      </c>
    </row>
    <row r="1306" s="13" customFormat="1">
      <c r="A1306" s="13"/>
      <c r="B1306" s="241"/>
      <c r="C1306" s="242"/>
      <c r="D1306" s="243" t="s">
        <v>190</v>
      </c>
      <c r="E1306" s="244" t="s">
        <v>1</v>
      </c>
      <c r="F1306" s="245" t="s">
        <v>1760</v>
      </c>
      <c r="G1306" s="242"/>
      <c r="H1306" s="244" t="s">
        <v>1</v>
      </c>
      <c r="I1306" s="246"/>
      <c r="J1306" s="242"/>
      <c r="K1306" s="242"/>
      <c r="L1306" s="247"/>
      <c r="M1306" s="248"/>
      <c r="N1306" s="249"/>
      <c r="O1306" s="249"/>
      <c r="P1306" s="249"/>
      <c r="Q1306" s="249"/>
      <c r="R1306" s="249"/>
      <c r="S1306" s="249"/>
      <c r="T1306" s="250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51" t="s">
        <v>190</v>
      </c>
      <c r="AU1306" s="251" t="s">
        <v>84</v>
      </c>
      <c r="AV1306" s="13" t="s">
        <v>82</v>
      </c>
      <c r="AW1306" s="13" t="s">
        <v>31</v>
      </c>
      <c r="AX1306" s="13" t="s">
        <v>75</v>
      </c>
      <c r="AY1306" s="251" t="s">
        <v>181</v>
      </c>
    </row>
    <row r="1307" s="13" customFormat="1">
      <c r="A1307" s="13"/>
      <c r="B1307" s="241"/>
      <c r="C1307" s="242"/>
      <c r="D1307" s="243" t="s">
        <v>190</v>
      </c>
      <c r="E1307" s="244" t="s">
        <v>1</v>
      </c>
      <c r="F1307" s="245" t="s">
        <v>384</v>
      </c>
      <c r="G1307" s="242"/>
      <c r="H1307" s="244" t="s">
        <v>1</v>
      </c>
      <c r="I1307" s="246"/>
      <c r="J1307" s="242"/>
      <c r="K1307" s="242"/>
      <c r="L1307" s="247"/>
      <c r="M1307" s="248"/>
      <c r="N1307" s="249"/>
      <c r="O1307" s="249"/>
      <c r="P1307" s="249"/>
      <c r="Q1307" s="249"/>
      <c r="R1307" s="249"/>
      <c r="S1307" s="249"/>
      <c r="T1307" s="250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51" t="s">
        <v>190</v>
      </c>
      <c r="AU1307" s="251" t="s">
        <v>84</v>
      </c>
      <c r="AV1307" s="13" t="s">
        <v>82</v>
      </c>
      <c r="AW1307" s="13" t="s">
        <v>31</v>
      </c>
      <c r="AX1307" s="13" t="s">
        <v>75</v>
      </c>
      <c r="AY1307" s="251" t="s">
        <v>181</v>
      </c>
    </row>
    <row r="1308" s="13" customFormat="1">
      <c r="A1308" s="13"/>
      <c r="B1308" s="241"/>
      <c r="C1308" s="242"/>
      <c r="D1308" s="243" t="s">
        <v>190</v>
      </c>
      <c r="E1308" s="244" t="s">
        <v>1</v>
      </c>
      <c r="F1308" s="245" t="s">
        <v>1761</v>
      </c>
      <c r="G1308" s="242"/>
      <c r="H1308" s="244" t="s">
        <v>1</v>
      </c>
      <c r="I1308" s="246"/>
      <c r="J1308" s="242"/>
      <c r="K1308" s="242"/>
      <c r="L1308" s="247"/>
      <c r="M1308" s="248"/>
      <c r="N1308" s="249"/>
      <c r="O1308" s="249"/>
      <c r="P1308" s="249"/>
      <c r="Q1308" s="249"/>
      <c r="R1308" s="249"/>
      <c r="S1308" s="249"/>
      <c r="T1308" s="250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51" t="s">
        <v>190</v>
      </c>
      <c r="AU1308" s="251" t="s">
        <v>84</v>
      </c>
      <c r="AV1308" s="13" t="s">
        <v>82</v>
      </c>
      <c r="AW1308" s="13" t="s">
        <v>31</v>
      </c>
      <c r="AX1308" s="13" t="s">
        <v>75</v>
      </c>
      <c r="AY1308" s="251" t="s">
        <v>181</v>
      </c>
    </row>
    <row r="1309" s="14" customFormat="1">
      <c r="A1309" s="14"/>
      <c r="B1309" s="252"/>
      <c r="C1309" s="253"/>
      <c r="D1309" s="243" t="s">
        <v>190</v>
      </c>
      <c r="E1309" s="254" t="s">
        <v>1</v>
      </c>
      <c r="F1309" s="255" t="s">
        <v>1762</v>
      </c>
      <c r="G1309" s="253"/>
      <c r="H1309" s="256">
        <v>228</v>
      </c>
      <c r="I1309" s="257"/>
      <c r="J1309" s="253"/>
      <c r="K1309" s="253"/>
      <c r="L1309" s="258"/>
      <c r="M1309" s="259"/>
      <c r="N1309" s="260"/>
      <c r="O1309" s="260"/>
      <c r="P1309" s="260"/>
      <c r="Q1309" s="260"/>
      <c r="R1309" s="260"/>
      <c r="S1309" s="260"/>
      <c r="T1309" s="261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62" t="s">
        <v>190</v>
      </c>
      <c r="AU1309" s="262" t="s">
        <v>84</v>
      </c>
      <c r="AV1309" s="14" t="s">
        <v>84</v>
      </c>
      <c r="AW1309" s="14" t="s">
        <v>31</v>
      </c>
      <c r="AX1309" s="14" t="s">
        <v>75</v>
      </c>
      <c r="AY1309" s="262" t="s">
        <v>181</v>
      </c>
    </row>
    <row r="1310" s="14" customFormat="1">
      <c r="A1310" s="14"/>
      <c r="B1310" s="252"/>
      <c r="C1310" s="253"/>
      <c r="D1310" s="243" t="s">
        <v>190</v>
      </c>
      <c r="E1310" s="254" t="s">
        <v>1</v>
      </c>
      <c r="F1310" s="255" t="s">
        <v>1763</v>
      </c>
      <c r="G1310" s="253"/>
      <c r="H1310" s="256">
        <v>62</v>
      </c>
      <c r="I1310" s="257"/>
      <c r="J1310" s="253"/>
      <c r="K1310" s="253"/>
      <c r="L1310" s="258"/>
      <c r="M1310" s="259"/>
      <c r="N1310" s="260"/>
      <c r="O1310" s="260"/>
      <c r="P1310" s="260"/>
      <c r="Q1310" s="260"/>
      <c r="R1310" s="260"/>
      <c r="S1310" s="260"/>
      <c r="T1310" s="261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62" t="s">
        <v>190</v>
      </c>
      <c r="AU1310" s="262" t="s">
        <v>84</v>
      </c>
      <c r="AV1310" s="14" t="s">
        <v>84</v>
      </c>
      <c r="AW1310" s="14" t="s">
        <v>31</v>
      </c>
      <c r="AX1310" s="14" t="s">
        <v>75</v>
      </c>
      <c r="AY1310" s="262" t="s">
        <v>181</v>
      </c>
    </row>
    <row r="1311" s="15" customFormat="1">
      <c r="A1311" s="15"/>
      <c r="B1311" s="267"/>
      <c r="C1311" s="268"/>
      <c r="D1311" s="243" t="s">
        <v>190</v>
      </c>
      <c r="E1311" s="269" t="s">
        <v>1</v>
      </c>
      <c r="F1311" s="270" t="s">
        <v>208</v>
      </c>
      <c r="G1311" s="268"/>
      <c r="H1311" s="271">
        <v>290</v>
      </c>
      <c r="I1311" s="272"/>
      <c r="J1311" s="268"/>
      <c r="K1311" s="268"/>
      <c r="L1311" s="273"/>
      <c r="M1311" s="274"/>
      <c r="N1311" s="275"/>
      <c r="O1311" s="275"/>
      <c r="P1311" s="275"/>
      <c r="Q1311" s="275"/>
      <c r="R1311" s="275"/>
      <c r="S1311" s="275"/>
      <c r="T1311" s="276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T1311" s="277" t="s">
        <v>190</v>
      </c>
      <c r="AU1311" s="277" t="s">
        <v>84</v>
      </c>
      <c r="AV1311" s="15" t="s">
        <v>188</v>
      </c>
      <c r="AW1311" s="15" t="s">
        <v>31</v>
      </c>
      <c r="AX1311" s="15" t="s">
        <v>82</v>
      </c>
      <c r="AY1311" s="277" t="s">
        <v>181</v>
      </c>
    </row>
    <row r="1312" s="2" customFormat="1" ht="24.15" customHeight="1">
      <c r="A1312" s="39"/>
      <c r="B1312" s="40"/>
      <c r="C1312" s="228" t="s">
        <v>1764</v>
      </c>
      <c r="D1312" s="228" t="s">
        <v>184</v>
      </c>
      <c r="E1312" s="229" t="s">
        <v>1765</v>
      </c>
      <c r="F1312" s="230" t="s">
        <v>1766</v>
      </c>
      <c r="G1312" s="231" t="s">
        <v>197</v>
      </c>
      <c r="H1312" s="232">
        <v>114</v>
      </c>
      <c r="I1312" s="233"/>
      <c r="J1312" s="232">
        <f>ROUND(I1312*H1312,2)</f>
        <v>0</v>
      </c>
      <c r="K1312" s="234"/>
      <c r="L1312" s="45"/>
      <c r="M1312" s="235" t="s">
        <v>1</v>
      </c>
      <c r="N1312" s="236" t="s">
        <v>40</v>
      </c>
      <c r="O1312" s="92"/>
      <c r="P1312" s="237">
        <f>O1312*H1312</f>
        <v>0</v>
      </c>
      <c r="Q1312" s="237">
        <v>0</v>
      </c>
      <c r="R1312" s="237">
        <f>Q1312*H1312</f>
        <v>0</v>
      </c>
      <c r="S1312" s="237">
        <v>0.0032000000000000002</v>
      </c>
      <c r="T1312" s="238">
        <f>S1312*H1312</f>
        <v>0.36480000000000001</v>
      </c>
      <c r="U1312" s="39"/>
      <c r="V1312" s="39"/>
      <c r="W1312" s="39"/>
      <c r="X1312" s="39"/>
      <c r="Y1312" s="39"/>
      <c r="Z1312" s="39"/>
      <c r="AA1312" s="39"/>
      <c r="AB1312" s="39"/>
      <c r="AC1312" s="39"/>
      <c r="AD1312" s="39"/>
      <c r="AE1312" s="39"/>
      <c r="AR1312" s="239" t="s">
        <v>283</v>
      </c>
      <c r="AT1312" s="239" t="s">
        <v>184</v>
      </c>
      <c r="AU1312" s="239" t="s">
        <v>84</v>
      </c>
      <c r="AY1312" s="18" t="s">
        <v>181</v>
      </c>
      <c r="BE1312" s="240">
        <f>IF(N1312="základní",J1312,0)</f>
        <v>0</v>
      </c>
      <c r="BF1312" s="240">
        <f>IF(N1312="snížená",J1312,0)</f>
        <v>0</v>
      </c>
      <c r="BG1312" s="240">
        <f>IF(N1312="zákl. přenesená",J1312,0)</f>
        <v>0</v>
      </c>
      <c r="BH1312" s="240">
        <f>IF(N1312="sníž. přenesená",J1312,0)</f>
        <v>0</v>
      </c>
      <c r="BI1312" s="240">
        <f>IF(N1312="nulová",J1312,0)</f>
        <v>0</v>
      </c>
      <c r="BJ1312" s="18" t="s">
        <v>82</v>
      </c>
      <c r="BK1312" s="240">
        <f>ROUND(I1312*H1312,2)</f>
        <v>0</v>
      </c>
      <c r="BL1312" s="18" t="s">
        <v>283</v>
      </c>
      <c r="BM1312" s="239" t="s">
        <v>1767</v>
      </c>
    </row>
    <row r="1313" s="13" customFormat="1">
      <c r="A1313" s="13"/>
      <c r="B1313" s="241"/>
      <c r="C1313" s="242"/>
      <c r="D1313" s="243" t="s">
        <v>190</v>
      </c>
      <c r="E1313" s="244" t="s">
        <v>1</v>
      </c>
      <c r="F1313" s="245" t="s">
        <v>1768</v>
      </c>
      <c r="G1313" s="242"/>
      <c r="H1313" s="244" t="s">
        <v>1</v>
      </c>
      <c r="I1313" s="246"/>
      <c r="J1313" s="242"/>
      <c r="K1313" s="242"/>
      <c r="L1313" s="247"/>
      <c r="M1313" s="248"/>
      <c r="N1313" s="249"/>
      <c r="O1313" s="249"/>
      <c r="P1313" s="249"/>
      <c r="Q1313" s="249"/>
      <c r="R1313" s="249"/>
      <c r="S1313" s="249"/>
      <c r="T1313" s="250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51" t="s">
        <v>190</v>
      </c>
      <c r="AU1313" s="251" t="s">
        <v>84</v>
      </c>
      <c r="AV1313" s="13" t="s">
        <v>82</v>
      </c>
      <c r="AW1313" s="13" t="s">
        <v>31</v>
      </c>
      <c r="AX1313" s="13" t="s">
        <v>75</v>
      </c>
      <c r="AY1313" s="251" t="s">
        <v>181</v>
      </c>
    </row>
    <row r="1314" s="13" customFormat="1">
      <c r="A1314" s="13"/>
      <c r="B1314" s="241"/>
      <c r="C1314" s="242"/>
      <c r="D1314" s="243" t="s">
        <v>190</v>
      </c>
      <c r="E1314" s="244" t="s">
        <v>1</v>
      </c>
      <c r="F1314" s="245" t="s">
        <v>384</v>
      </c>
      <c r="G1314" s="242"/>
      <c r="H1314" s="244" t="s">
        <v>1</v>
      </c>
      <c r="I1314" s="246"/>
      <c r="J1314" s="242"/>
      <c r="K1314" s="242"/>
      <c r="L1314" s="247"/>
      <c r="M1314" s="248"/>
      <c r="N1314" s="249"/>
      <c r="O1314" s="249"/>
      <c r="P1314" s="249"/>
      <c r="Q1314" s="249"/>
      <c r="R1314" s="249"/>
      <c r="S1314" s="249"/>
      <c r="T1314" s="250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51" t="s">
        <v>190</v>
      </c>
      <c r="AU1314" s="251" t="s">
        <v>84</v>
      </c>
      <c r="AV1314" s="13" t="s">
        <v>82</v>
      </c>
      <c r="AW1314" s="13" t="s">
        <v>31</v>
      </c>
      <c r="AX1314" s="13" t="s">
        <v>75</v>
      </c>
      <c r="AY1314" s="251" t="s">
        <v>181</v>
      </c>
    </row>
    <row r="1315" s="13" customFormat="1">
      <c r="A1315" s="13"/>
      <c r="B1315" s="241"/>
      <c r="C1315" s="242"/>
      <c r="D1315" s="243" t="s">
        <v>190</v>
      </c>
      <c r="E1315" s="244" t="s">
        <v>1</v>
      </c>
      <c r="F1315" s="245" t="s">
        <v>1769</v>
      </c>
      <c r="G1315" s="242"/>
      <c r="H1315" s="244" t="s">
        <v>1</v>
      </c>
      <c r="I1315" s="246"/>
      <c r="J1315" s="242"/>
      <c r="K1315" s="242"/>
      <c r="L1315" s="247"/>
      <c r="M1315" s="248"/>
      <c r="N1315" s="249"/>
      <c r="O1315" s="249"/>
      <c r="P1315" s="249"/>
      <c r="Q1315" s="249"/>
      <c r="R1315" s="249"/>
      <c r="S1315" s="249"/>
      <c r="T1315" s="250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51" t="s">
        <v>190</v>
      </c>
      <c r="AU1315" s="251" t="s">
        <v>84</v>
      </c>
      <c r="AV1315" s="13" t="s">
        <v>82</v>
      </c>
      <c r="AW1315" s="13" t="s">
        <v>31</v>
      </c>
      <c r="AX1315" s="13" t="s">
        <v>75</v>
      </c>
      <c r="AY1315" s="251" t="s">
        <v>181</v>
      </c>
    </row>
    <row r="1316" s="14" customFormat="1">
      <c r="A1316" s="14"/>
      <c r="B1316" s="252"/>
      <c r="C1316" s="253"/>
      <c r="D1316" s="243" t="s">
        <v>190</v>
      </c>
      <c r="E1316" s="254" t="s">
        <v>1</v>
      </c>
      <c r="F1316" s="255" t="s">
        <v>1770</v>
      </c>
      <c r="G1316" s="253"/>
      <c r="H1316" s="256">
        <v>114</v>
      </c>
      <c r="I1316" s="257"/>
      <c r="J1316" s="253"/>
      <c r="K1316" s="253"/>
      <c r="L1316" s="258"/>
      <c r="M1316" s="259"/>
      <c r="N1316" s="260"/>
      <c r="O1316" s="260"/>
      <c r="P1316" s="260"/>
      <c r="Q1316" s="260"/>
      <c r="R1316" s="260"/>
      <c r="S1316" s="260"/>
      <c r="T1316" s="261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62" t="s">
        <v>190</v>
      </c>
      <c r="AU1316" s="262" t="s">
        <v>84</v>
      </c>
      <c r="AV1316" s="14" t="s">
        <v>84</v>
      </c>
      <c r="AW1316" s="14" t="s">
        <v>31</v>
      </c>
      <c r="AX1316" s="14" t="s">
        <v>82</v>
      </c>
      <c r="AY1316" s="262" t="s">
        <v>181</v>
      </c>
    </row>
    <row r="1317" s="2" customFormat="1" ht="24.15" customHeight="1">
      <c r="A1317" s="39"/>
      <c r="B1317" s="40"/>
      <c r="C1317" s="228" t="s">
        <v>1771</v>
      </c>
      <c r="D1317" s="228" t="s">
        <v>184</v>
      </c>
      <c r="E1317" s="229" t="s">
        <v>1772</v>
      </c>
      <c r="F1317" s="230" t="s">
        <v>1773</v>
      </c>
      <c r="G1317" s="231" t="s">
        <v>197</v>
      </c>
      <c r="H1317" s="232">
        <v>18</v>
      </c>
      <c r="I1317" s="233"/>
      <c r="J1317" s="232">
        <f>ROUND(I1317*H1317,2)</f>
        <v>0</v>
      </c>
      <c r="K1317" s="234"/>
      <c r="L1317" s="45"/>
      <c r="M1317" s="235" t="s">
        <v>1</v>
      </c>
      <c r="N1317" s="236" t="s">
        <v>40</v>
      </c>
      <c r="O1317" s="92"/>
      <c r="P1317" s="237">
        <f>O1317*H1317</f>
        <v>0</v>
      </c>
      <c r="Q1317" s="237">
        <v>0</v>
      </c>
      <c r="R1317" s="237">
        <f>Q1317*H1317</f>
        <v>0</v>
      </c>
      <c r="S1317" s="237">
        <v>0.0054999999999999997</v>
      </c>
      <c r="T1317" s="238">
        <f>S1317*H1317</f>
        <v>0.098999999999999991</v>
      </c>
      <c r="U1317" s="39"/>
      <c r="V1317" s="39"/>
      <c r="W1317" s="39"/>
      <c r="X1317" s="39"/>
      <c r="Y1317" s="39"/>
      <c r="Z1317" s="39"/>
      <c r="AA1317" s="39"/>
      <c r="AB1317" s="39"/>
      <c r="AC1317" s="39"/>
      <c r="AD1317" s="39"/>
      <c r="AE1317" s="39"/>
      <c r="AR1317" s="239" t="s">
        <v>283</v>
      </c>
      <c r="AT1317" s="239" t="s">
        <v>184</v>
      </c>
      <c r="AU1317" s="239" t="s">
        <v>84</v>
      </c>
      <c r="AY1317" s="18" t="s">
        <v>181</v>
      </c>
      <c r="BE1317" s="240">
        <f>IF(N1317="základní",J1317,0)</f>
        <v>0</v>
      </c>
      <c r="BF1317" s="240">
        <f>IF(N1317="snížená",J1317,0)</f>
        <v>0</v>
      </c>
      <c r="BG1317" s="240">
        <f>IF(N1317="zákl. přenesená",J1317,0)</f>
        <v>0</v>
      </c>
      <c r="BH1317" s="240">
        <f>IF(N1317="sníž. přenesená",J1317,0)</f>
        <v>0</v>
      </c>
      <c r="BI1317" s="240">
        <f>IF(N1317="nulová",J1317,0)</f>
        <v>0</v>
      </c>
      <c r="BJ1317" s="18" t="s">
        <v>82</v>
      </c>
      <c r="BK1317" s="240">
        <f>ROUND(I1317*H1317,2)</f>
        <v>0</v>
      </c>
      <c r="BL1317" s="18" t="s">
        <v>283</v>
      </c>
      <c r="BM1317" s="239" t="s">
        <v>1774</v>
      </c>
    </row>
    <row r="1318" s="13" customFormat="1">
      <c r="A1318" s="13"/>
      <c r="B1318" s="241"/>
      <c r="C1318" s="242"/>
      <c r="D1318" s="243" t="s">
        <v>190</v>
      </c>
      <c r="E1318" s="244" t="s">
        <v>1</v>
      </c>
      <c r="F1318" s="245" t="s">
        <v>423</v>
      </c>
      <c r="G1318" s="242"/>
      <c r="H1318" s="244" t="s">
        <v>1</v>
      </c>
      <c r="I1318" s="246"/>
      <c r="J1318" s="242"/>
      <c r="K1318" s="242"/>
      <c r="L1318" s="247"/>
      <c r="M1318" s="248"/>
      <c r="N1318" s="249"/>
      <c r="O1318" s="249"/>
      <c r="P1318" s="249"/>
      <c r="Q1318" s="249"/>
      <c r="R1318" s="249"/>
      <c r="S1318" s="249"/>
      <c r="T1318" s="250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51" t="s">
        <v>190</v>
      </c>
      <c r="AU1318" s="251" t="s">
        <v>84</v>
      </c>
      <c r="AV1318" s="13" t="s">
        <v>82</v>
      </c>
      <c r="AW1318" s="13" t="s">
        <v>31</v>
      </c>
      <c r="AX1318" s="13" t="s">
        <v>75</v>
      </c>
      <c r="AY1318" s="251" t="s">
        <v>181</v>
      </c>
    </row>
    <row r="1319" s="13" customFormat="1">
      <c r="A1319" s="13"/>
      <c r="B1319" s="241"/>
      <c r="C1319" s="242"/>
      <c r="D1319" s="243" t="s">
        <v>190</v>
      </c>
      <c r="E1319" s="244" t="s">
        <v>1</v>
      </c>
      <c r="F1319" s="245" t="s">
        <v>424</v>
      </c>
      <c r="G1319" s="242"/>
      <c r="H1319" s="244" t="s">
        <v>1</v>
      </c>
      <c r="I1319" s="246"/>
      <c r="J1319" s="242"/>
      <c r="K1319" s="242"/>
      <c r="L1319" s="247"/>
      <c r="M1319" s="248"/>
      <c r="N1319" s="249"/>
      <c r="O1319" s="249"/>
      <c r="P1319" s="249"/>
      <c r="Q1319" s="249"/>
      <c r="R1319" s="249"/>
      <c r="S1319" s="249"/>
      <c r="T1319" s="250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51" t="s">
        <v>190</v>
      </c>
      <c r="AU1319" s="251" t="s">
        <v>84</v>
      </c>
      <c r="AV1319" s="13" t="s">
        <v>82</v>
      </c>
      <c r="AW1319" s="13" t="s">
        <v>31</v>
      </c>
      <c r="AX1319" s="13" t="s">
        <v>75</v>
      </c>
      <c r="AY1319" s="251" t="s">
        <v>181</v>
      </c>
    </row>
    <row r="1320" s="14" customFormat="1">
      <c r="A1320" s="14"/>
      <c r="B1320" s="252"/>
      <c r="C1320" s="253"/>
      <c r="D1320" s="243" t="s">
        <v>190</v>
      </c>
      <c r="E1320" s="254" t="s">
        <v>1</v>
      </c>
      <c r="F1320" s="255" t="s">
        <v>425</v>
      </c>
      <c r="G1320" s="253"/>
      <c r="H1320" s="256">
        <v>18</v>
      </c>
      <c r="I1320" s="257"/>
      <c r="J1320" s="253"/>
      <c r="K1320" s="253"/>
      <c r="L1320" s="258"/>
      <c r="M1320" s="259"/>
      <c r="N1320" s="260"/>
      <c r="O1320" s="260"/>
      <c r="P1320" s="260"/>
      <c r="Q1320" s="260"/>
      <c r="R1320" s="260"/>
      <c r="S1320" s="260"/>
      <c r="T1320" s="261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62" t="s">
        <v>190</v>
      </c>
      <c r="AU1320" s="262" t="s">
        <v>84</v>
      </c>
      <c r="AV1320" s="14" t="s">
        <v>84</v>
      </c>
      <c r="AW1320" s="14" t="s">
        <v>31</v>
      </c>
      <c r="AX1320" s="14" t="s">
        <v>82</v>
      </c>
      <c r="AY1320" s="262" t="s">
        <v>181</v>
      </c>
    </row>
    <row r="1321" s="2" customFormat="1" ht="24.15" customHeight="1">
      <c r="A1321" s="39"/>
      <c r="B1321" s="40"/>
      <c r="C1321" s="228" t="s">
        <v>1775</v>
      </c>
      <c r="D1321" s="228" t="s">
        <v>184</v>
      </c>
      <c r="E1321" s="229" t="s">
        <v>1776</v>
      </c>
      <c r="F1321" s="230" t="s">
        <v>1777</v>
      </c>
      <c r="G1321" s="231" t="s">
        <v>197</v>
      </c>
      <c r="H1321" s="232">
        <v>18</v>
      </c>
      <c r="I1321" s="233"/>
      <c r="J1321" s="232">
        <f>ROUND(I1321*H1321,2)</f>
        <v>0</v>
      </c>
      <c r="K1321" s="234"/>
      <c r="L1321" s="45"/>
      <c r="M1321" s="235" t="s">
        <v>1</v>
      </c>
      <c r="N1321" s="236" t="s">
        <v>40</v>
      </c>
      <c r="O1321" s="92"/>
      <c r="P1321" s="237">
        <f>O1321*H1321</f>
        <v>0</v>
      </c>
      <c r="Q1321" s="237">
        <v>0</v>
      </c>
      <c r="R1321" s="237">
        <f>Q1321*H1321</f>
        <v>0</v>
      </c>
      <c r="S1321" s="237">
        <v>0.002</v>
      </c>
      <c r="T1321" s="238">
        <f>S1321*H1321</f>
        <v>0.036000000000000004</v>
      </c>
      <c r="U1321" s="39"/>
      <c r="V1321" s="39"/>
      <c r="W1321" s="39"/>
      <c r="X1321" s="39"/>
      <c r="Y1321" s="39"/>
      <c r="Z1321" s="39"/>
      <c r="AA1321" s="39"/>
      <c r="AB1321" s="39"/>
      <c r="AC1321" s="39"/>
      <c r="AD1321" s="39"/>
      <c r="AE1321" s="39"/>
      <c r="AR1321" s="239" t="s">
        <v>283</v>
      </c>
      <c r="AT1321" s="239" t="s">
        <v>184</v>
      </c>
      <c r="AU1321" s="239" t="s">
        <v>84</v>
      </c>
      <c r="AY1321" s="18" t="s">
        <v>181</v>
      </c>
      <c r="BE1321" s="240">
        <f>IF(N1321="základní",J1321,0)</f>
        <v>0</v>
      </c>
      <c r="BF1321" s="240">
        <f>IF(N1321="snížená",J1321,0)</f>
        <v>0</v>
      </c>
      <c r="BG1321" s="240">
        <f>IF(N1321="zákl. přenesená",J1321,0)</f>
        <v>0</v>
      </c>
      <c r="BH1321" s="240">
        <f>IF(N1321="sníž. přenesená",J1321,0)</f>
        <v>0</v>
      </c>
      <c r="BI1321" s="240">
        <f>IF(N1321="nulová",J1321,0)</f>
        <v>0</v>
      </c>
      <c r="BJ1321" s="18" t="s">
        <v>82</v>
      </c>
      <c r="BK1321" s="240">
        <f>ROUND(I1321*H1321,2)</f>
        <v>0</v>
      </c>
      <c r="BL1321" s="18" t="s">
        <v>283</v>
      </c>
      <c r="BM1321" s="239" t="s">
        <v>1778</v>
      </c>
    </row>
    <row r="1322" s="13" customFormat="1">
      <c r="A1322" s="13"/>
      <c r="B1322" s="241"/>
      <c r="C1322" s="242"/>
      <c r="D1322" s="243" t="s">
        <v>190</v>
      </c>
      <c r="E1322" s="244" t="s">
        <v>1</v>
      </c>
      <c r="F1322" s="245" t="s">
        <v>423</v>
      </c>
      <c r="G1322" s="242"/>
      <c r="H1322" s="244" t="s">
        <v>1</v>
      </c>
      <c r="I1322" s="246"/>
      <c r="J1322" s="242"/>
      <c r="K1322" s="242"/>
      <c r="L1322" s="247"/>
      <c r="M1322" s="248"/>
      <c r="N1322" s="249"/>
      <c r="O1322" s="249"/>
      <c r="P1322" s="249"/>
      <c r="Q1322" s="249"/>
      <c r="R1322" s="249"/>
      <c r="S1322" s="249"/>
      <c r="T1322" s="250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51" t="s">
        <v>190</v>
      </c>
      <c r="AU1322" s="251" t="s">
        <v>84</v>
      </c>
      <c r="AV1322" s="13" t="s">
        <v>82</v>
      </c>
      <c r="AW1322" s="13" t="s">
        <v>31</v>
      </c>
      <c r="AX1322" s="13" t="s">
        <v>75</v>
      </c>
      <c r="AY1322" s="251" t="s">
        <v>181</v>
      </c>
    </row>
    <row r="1323" s="13" customFormat="1">
      <c r="A1323" s="13"/>
      <c r="B1323" s="241"/>
      <c r="C1323" s="242"/>
      <c r="D1323" s="243" t="s">
        <v>190</v>
      </c>
      <c r="E1323" s="244" t="s">
        <v>1</v>
      </c>
      <c r="F1323" s="245" t="s">
        <v>424</v>
      </c>
      <c r="G1323" s="242"/>
      <c r="H1323" s="244" t="s">
        <v>1</v>
      </c>
      <c r="I1323" s="246"/>
      <c r="J1323" s="242"/>
      <c r="K1323" s="242"/>
      <c r="L1323" s="247"/>
      <c r="M1323" s="248"/>
      <c r="N1323" s="249"/>
      <c r="O1323" s="249"/>
      <c r="P1323" s="249"/>
      <c r="Q1323" s="249"/>
      <c r="R1323" s="249"/>
      <c r="S1323" s="249"/>
      <c r="T1323" s="250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51" t="s">
        <v>190</v>
      </c>
      <c r="AU1323" s="251" t="s">
        <v>84</v>
      </c>
      <c r="AV1323" s="13" t="s">
        <v>82</v>
      </c>
      <c r="AW1323" s="13" t="s">
        <v>31</v>
      </c>
      <c r="AX1323" s="13" t="s">
        <v>75</v>
      </c>
      <c r="AY1323" s="251" t="s">
        <v>181</v>
      </c>
    </row>
    <row r="1324" s="14" customFormat="1">
      <c r="A1324" s="14"/>
      <c r="B1324" s="252"/>
      <c r="C1324" s="253"/>
      <c r="D1324" s="243" t="s">
        <v>190</v>
      </c>
      <c r="E1324" s="254" t="s">
        <v>1</v>
      </c>
      <c r="F1324" s="255" t="s">
        <v>425</v>
      </c>
      <c r="G1324" s="253"/>
      <c r="H1324" s="256">
        <v>18</v>
      </c>
      <c r="I1324" s="257"/>
      <c r="J1324" s="253"/>
      <c r="K1324" s="253"/>
      <c r="L1324" s="258"/>
      <c r="M1324" s="259"/>
      <c r="N1324" s="260"/>
      <c r="O1324" s="260"/>
      <c r="P1324" s="260"/>
      <c r="Q1324" s="260"/>
      <c r="R1324" s="260"/>
      <c r="S1324" s="260"/>
      <c r="T1324" s="261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62" t="s">
        <v>190</v>
      </c>
      <c r="AU1324" s="262" t="s">
        <v>84</v>
      </c>
      <c r="AV1324" s="14" t="s">
        <v>84</v>
      </c>
      <c r="AW1324" s="14" t="s">
        <v>31</v>
      </c>
      <c r="AX1324" s="14" t="s">
        <v>82</v>
      </c>
      <c r="AY1324" s="262" t="s">
        <v>181</v>
      </c>
    </row>
    <row r="1325" s="2" customFormat="1" ht="24.15" customHeight="1">
      <c r="A1325" s="39"/>
      <c r="B1325" s="40"/>
      <c r="C1325" s="228" t="s">
        <v>1779</v>
      </c>
      <c r="D1325" s="228" t="s">
        <v>184</v>
      </c>
      <c r="E1325" s="229" t="s">
        <v>1780</v>
      </c>
      <c r="F1325" s="230" t="s">
        <v>1781</v>
      </c>
      <c r="G1325" s="231" t="s">
        <v>197</v>
      </c>
      <c r="H1325" s="232">
        <v>176</v>
      </c>
      <c r="I1325" s="233"/>
      <c r="J1325" s="232">
        <f>ROUND(I1325*H1325,2)</f>
        <v>0</v>
      </c>
      <c r="K1325" s="234"/>
      <c r="L1325" s="45"/>
      <c r="M1325" s="235" t="s">
        <v>1</v>
      </c>
      <c r="N1325" s="236" t="s">
        <v>40</v>
      </c>
      <c r="O1325" s="92"/>
      <c r="P1325" s="237">
        <f>O1325*H1325</f>
        <v>0</v>
      </c>
      <c r="Q1325" s="237">
        <v>0</v>
      </c>
      <c r="R1325" s="237">
        <f>Q1325*H1325</f>
        <v>0</v>
      </c>
      <c r="S1325" s="237">
        <v>0.0035999999999999999</v>
      </c>
      <c r="T1325" s="238">
        <f>S1325*H1325</f>
        <v>0.63359999999999994</v>
      </c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  <c r="AR1325" s="239" t="s">
        <v>283</v>
      </c>
      <c r="AT1325" s="239" t="s">
        <v>184</v>
      </c>
      <c r="AU1325" s="239" t="s">
        <v>84</v>
      </c>
      <c r="AY1325" s="18" t="s">
        <v>181</v>
      </c>
      <c r="BE1325" s="240">
        <f>IF(N1325="základní",J1325,0)</f>
        <v>0</v>
      </c>
      <c r="BF1325" s="240">
        <f>IF(N1325="snížená",J1325,0)</f>
        <v>0</v>
      </c>
      <c r="BG1325" s="240">
        <f>IF(N1325="zákl. přenesená",J1325,0)</f>
        <v>0</v>
      </c>
      <c r="BH1325" s="240">
        <f>IF(N1325="sníž. přenesená",J1325,0)</f>
        <v>0</v>
      </c>
      <c r="BI1325" s="240">
        <f>IF(N1325="nulová",J1325,0)</f>
        <v>0</v>
      </c>
      <c r="BJ1325" s="18" t="s">
        <v>82</v>
      </c>
      <c r="BK1325" s="240">
        <f>ROUND(I1325*H1325,2)</f>
        <v>0</v>
      </c>
      <c r="BL1325" s="18" t="s">
        <v>283</v>
      </c>
      <c r="BM1325" s="239" t="s">
        <v>1782</v>
      </c>
    </row>
    <row r="1326" s="13" customFormat="1">
      <c r="A1326" s="13"/>
      <c r="B1326" s="241"/>
      <c r="C1326" s="242"/>
      <c r="D1326" s="243" t="s">
        <v>190</v>
      </c>
      <c r="E1326" s="244" t="s">
        <v>1</v>
      </c>
      <c r="F1326" s="245" t="s">
        <v>1783</v>
      </c>
      <c r="G1326" s="242"/>
      <c r="H1326" s="244" t="s">
        <v>1</v>
      </c>
      <c r="I1326" s="246"/>
      <c r="J1326" s="242"/>
      <c r="K1326" s="242"/>
      <c r="L1326" s="247"/>
      <c r="M1326" s="248"/>
      <c r="N1326" s="249"/>
      <c r="O1326" s="249"/>
      <c r="P1326" s="249"/>
      <c r="Q1326" s="249"/>
      <c r="R1326" s="249"/>
      <c r="S1326" s="249"/>
      <c r="T1326" s="250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51" t="s">
        <v>190</v>
      </c>
      <c r="AU1326" s="251" t="s">
        <v>84</v>
      </c>
      <c r="AV1326" s="13" t="s">
        <v>82</v>
      </c>
      <c r="AW1326" s="13" t="s">
        <v>31</v>
      </c>
      <c r="AX1326" s="13" t="s">
        <v>75</v>
      </c>
      <c r="AY1326" s="251" t="s">
        <v>181</v>
      </c>
    </row>
    <row r="1327" s="13" customFormat="1">
      <c r="A1327" s="13"/>
      <c r="B1327" s="241"/>
      <c r="C1327" s="242"/>
      <c r="D1327" s="243" t="s">
        <v>190</v>
      </c>
      <c r="E1327" s="244" t="s">
        <v>1</v>
      </c>
      <c r="F1327" s="245" t="s">
        <v>384</v>
      </c>
      <c r="G1327" s="242"/>
      <c r="H1327" s="244" t="s">
        <v>1</v>
      </c>
      <c r="I1327" s="246"/>
      <c r="J1327" s="242"/>
      <c r="K1327" s="242"/>
      <c r="L1327" s="247"/>
      <c r="M1327" s="248"/>
      <c r="N1327" s="249"/>
      <c r="O1327" s="249"/>
      <c r="P1327" s="249"/>
      <c r="Q1327" s="249"/>
      <c r="R1327" s="249"/>
      <c r="S1327" s="249"/>
      <c r="T1327" s="250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51" t="s">
        <v>190</v>
      </c>
      <c r="AU1327" s="251" t="s">
        <v>84</v>
      </c>
      <c r="AV1327" s="13" t="s">
        <v>82</v>
      </c>
      <c r="AW1327" s="13" t="s">
        <v>31</v>
      </c>
      <c r="AX1327" s="13" t="s">
        <v>75</v>
      </c>
      <c r="AY1327" s="251" t="s">
        <v>181</v>
      </c>
    </row>
    <row r="1328" s="14" customFormat="1">
      <c r="A1328" s="14"/>
      <c r="B1328" s="252"/>
      <c r="C1328" s="253"/>
      <c r="D1328" s="243" t="s">
        <v>190</v>
      </c>
      <c r="E1328" s="254" t="s">
        <v>1</v>
      </c>
      <c r="F1328" s="255" t="s">
        <v>1770</v>
      </c>
      <c r="G1328" s="253"/>
      <c r="H1328" s="256">
        <v>114</v>
      </c>
      <c r="I1328" s="257"/>
      <c r="J1328" s="253"/>
      <c r="K1328" s="253"/>
      <c r="L1328" s="258"/>
      <c r="M1328" s="259"/>
      <c r="N1328" s="260"/>
      <c r="O1328" s="260"/>
      <c r="P1328" s="260"/>
      <c r="Q1328" s="260"/>
      <c r="R1328" s="260"/>
      <c r="S1328" s="260"/>
      <c r="T1328" s="261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62" t="s">
        <v>190</v>
      </c>
      <c r="AU1328" s="262" t="s">
        <v>84</v>
      </c>
      <c r="AV1328" s="14" t="s">
        <v>84</v>
      </c>
      <c r="AW1328" s="14" t="s">
        <v>31</v>
      </c>
      <c r="AX1328" s="14" t="s">
        <v>75</v>
      </c>
      <c r="AY1328" s="262" t="s">
        <v>181</v>
      </c>
    </row>
    <row r="1329" s="14" customFormat="1">
      <c r="A1329" s="14"/>
      <c r="B1329" s="252"/>
      <c r="C1329" s="253"/>
      <c r="D1329" s="243" t="s">
        <v>190</v>
      </c>
      <c r="E1329" s="254" t="s">
        <v>1</v>
      </c>
      <c r="F1329" s="255" t="s">
        <v>1763</v>
      </c>
      <c r="G1329" s="253"/>
      <c r="H1329" s="256">
        <v>62</v>
      </c>
      <c r="I1329" s="257"/>
      <c r="J1329" s="253"/>
      <c r="K1329" s="253"/>
      <c r="L1329" s="258"/>
      <c r="M1329" s="259"/>
      <c r="N1329" s="260"/>
      <c r="O1329" s="260"/>
      <c r="P1329" s="260"/>
      <c r="Q1329" s="260"/>
      <c r="R1329" s="260"/>
      <c r="S1329" s="260"/>
      <c r="T1329" s="261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62" t="s">
        <v>190</v>
      </c>
      <c r="AU1329" s="262" t="s">
        <v>84</v>
      </c>
      <c r="AV1329" s="14" t="s">
        <v>84</v>
      </c>
      <c r="AW1329" s="14" t="s">
        <v>31</v>
      </c>
      <c r="AX1329" s="14" t="s">
        <v>75</v>
      </c>
      <c r="AY1329" s="262" t="s">
        <v>181</v>
      </c>
    </row>
    <row r="1330" s="15" customFormat="1">
      <c r="A1330" s="15"/>
      <c r="B1330" s="267"/>
      <c r="C1330" s="268"/>
      <c r="D1330" s="243" t="s">
        <v>190</v>
      </c>
      <c r="E1330" s="269" t="s">
        <v>1</v>
      </c>
      <c r="F1330" s="270" t="s">
        <v>208</v>
      </c>
      <c r="G1330" s="268"/>
      <c r="H1330" s="271">
        <v>176</v>
      </c>
      <c r="I1330" s="272"/>
      <c r="J1330" s="268"/>
      <c r="K1330" s="268"/>
      <c r="L1330" s="273"/>
      <c r="M1330" s="274"/>
      <c r="N1330" s="275"/>
      <c r="O1330" s="275"/>
      <c r="P1330" s="275"/>
      <c r="Q1330" s="275"/>
      <c r="R1330" s="275"/>
      <c r="S1330" s="275"/>
      <c r="T1330" s="276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T1330" s="277" t="s">
        <v>190</v>
      </c>
      <c r="AU1330" s="277" t="s">
        <v>84</v>
      </c>
      <c r="AV1330" s="15" t="s">
        <v>188</v>
      </c>
      <c r="AW1330" s="15" t="s">
        <v>31</v>
      </c>
      <c r="AX1330" s="15" t="s">
        <v>82</v>
      </c>
      <c r="AY1330" s="277" t="s">
        <v>181</v>
      </c>
    </row>
    <row r="1331" s="2" customFormat="1" ht="24.15" customHeight="1">
      <c r="A1331" s="39"/>
      <c r="B1331" s="40"/>
      <c r="C1331" s="228" t="s">
        <v>1784</v>
      </c>
      <c r="D1331" s="228" t="s">
        <v>184</v>
      </c>
      <c r="E1331" s="229" t="s">
        <v>1785</v>
      </c>
      <c r="F1331" s="230" t="s">
        <v>1786</v>
      </c>
      <c r="G1331" s="231" t="s">
        <v>197</v>
      </c>
      <c r="H1331" s="232">
        <v>7</v>
      </c>
      <c r="I1331" s="233"/>
      <c r="J1331" s="232">
        <f>ROUND(I1331*H1331,2)</f>
        <v>0</v>
      </c>
      <c r="K1331" s="234"/>
      <c r="L1331" s="45"/>
      <c r="M1331" s="235" t="s">
        <v>1</v>
      </c>
      <c r="N1331" s="236" t="s">
        <v>40</v>
      </c>
      <c r="O1331" s="92"/>
      <c r="P1331" s="237">
        <f>O1331*H1331</f>
        <v>0</v>
      </c>
      <c r="Q1331" s="237">
        <v>0</v>
      </c>
      <c r="R1331" s="237">
        <f>Q1331*H1331</f>
        <v>0</v>
      </c>
      <c r="S1331" s="237">
        <v>0.16700000000000001</v>
      </c>
      <c r="T1331" s="238">
        <f>S1331*H1331</f>
        <v>1.169</v>
      </c>
      <c r="U1331" s="39"/>
      <c r="V1331" s="39"/>
      <c r="W1331" s="39"/>
      <c r="X1331" s="39"/>
      <c r="Y1331" s="39"/>
      <c r="Z1331" s="39"/>
      <c r="AA1331" s="39"/>
      <c r="AB1331" s="39"/>
      <c r="AC1331" s="39"/>
      <c r="AD1331" s="39"/>
      <c r="AE1331" s="39"/>
      <c r="AR1331" s="239" t="s">
        <v>283</v>
      </c>
      <c r="AT1331" s="239" t="s">
        <v>184</v>
      </c>
      <c r="AU1331" s="239" t="s">
        <v>84</v>
      </c>
      <c r="AY1331" s="18" t="s">
        <v>181</v>
      </c>
      <c r="BE1331" s="240">
        <f>IF(N1331="základní",J1331,0)</f>
        <v>0</v>
      </c>
      <c r="BF1331" s="240">
        <f>IF(N1331="snížená",J1331,0)</f>
        <v>0</v>
      </c>
      <c r="BG1331" s="240">
        <f>IF(N1331="zákl. přenesená",J1331,0)</f>
        <v>0</v>
      </c>
      <c r="BH1331" s="240">
        <f>IF(N1331="sníž. přenesená",J1331,0)</f>
        <v>0</v>
      </c>
      <c r="BI1331" s="240">
        <f>IF(N1331="nulová",J1331,0)</f>
        <v>0</v>
      </c>
      <c r="BJ1331" s="18" t="s">
        <v>82</v>
      </c>
      <c r="BK1331" s="240">
        <f>ROUND(I1331*H1331,2)</f>
        <v>0</v>
      </c>
      <c r="BL1331" s="18" t="s">
        <v>283</v>
      </c>
      <c r="BM1331" s="239" t="s">
        <v>1787</v>
      </c>
    </row>
    <row r="1332" s="13" customFormat="1">
      <c r="A1332" s="13"/>
      <c r="B1332" s="241"/>
      <c r="C1332" s="242"/>
      <c r="D1332" s="243" t="s">
        <v>190</v>
      </c>
      <c r="E1332" s="244" t="s">
        <v>1</v>
      </c>
      <c r="F1332" s="245" t="s">
        <v>1768</v>
      </c>
      <c r="G1332" s="242"/>
      <c r="H1332" s="244" t="s">
        <v>1</v>
      </c>
      <c r="I1332" s="246"/>
      <c r="J1332" s="242"/>
      <c r="K1332" s="242"/>
      <c r="L1332" s="247"/>
      <c r="M1332" s="248"/>
      <c r="N1332" s="249"/>
      <c r="O1332" s="249"/>
      <c r="P1332" s="249"/>
      <c r="Q1332" s="249"/>
      <c r="R1332" s="249"/>
      <c r="S1332" s="249"/>
      <c r="T1332" s="250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51" t="s">
        <v>190</v>
      </c>
      <c r="AU1332" s="251" t="s">
        <v>84</v>
      </c>
      <c r="AV1332" s="13" t="s">
        <v>82</v>
      </c>
      <c r="AW1332" s="13" t="s">
        <v>31</v>
      </c>
      <c r="AX1332" s="13" t="s">
        <v>75</v>
      </c>
      <c r="AY1332" s="251" t="s">
        <v>181</v>
      </c>
    </row>
    <row r="1333" s="13" customFormat="1">
      <c r="A1333" s="13"/>
      <c r="B1333" s="241"/>
      <c r="C1333" s="242"/>
      <c r="D1333" s="243" t="s">
        <v>190</v>
      </c>
      <c r="E1333" s="244" t="s">
        <v>1</v>
      </c>
      <c r="F1333" s="245" t="s">
        <v>384</v>
      </c>
      <c r="G1333" s="242"/>
      <c r="H1333" s="244" t="s">
        <v>1</v>
      </c>
      <c r="I1333" s="246"/>
      <c r="J1333" s="242"/>
      <c r="K1333" s="242"/>
      <c r="L1333" s="247"/>
      <c r="M1333" s="248"/>
      <c r="N1333" s="249"/>
      <c r="O1333" s="249"/>
      <c r="P1333" s="249"/>
      <c r="Q1333" s="249"/>
      <c r="R1333" s="249"/>
      <c r="S1333" s="249"/>
      <c r="T1333" s="250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51" t="s">
        <v>190</v>
      </c>
      <c r="AU1333" s="251" t="s">
        <v>84</v>
      </c>
      <c r="AV1333" s="13" t="s">
        <v>82</v>
      </c>
      <c r="AW1333" s="13" t="s">
        <v>31</v>
      </c>
      <c r="AX1333" s="13" t="s">
        <v>75</v>
      </c>
      <c r="AY1333" s="251" t="s">
        <v>181</v>
      </c>
    </row>
    <row r="1334" s="14" customFormat="1">
      <c r="A1334" s="14"/>
      <c r="B1334" s="252"/>
      <c r="C1334" s="253"/>
      <c r="D1334" s="243" t="s">
        <v>190</v>
      </c>
      <c r="E1334" s="254" t="s">
        <v>1</v>
      </c>
      <c r="F1334" s="255" t="s">
        <v>1788</v>
      </c>
      <c r="G1334" s="253"/>
      <c r="H1334" s="256">
        <v>7</v>
      </c>
      <c r="I1334" s="257"/>
      <c r="J1334" s="253"/>
      <c r="K1334" s="253"/>
      <c r="L1334" s="258"/>
      <c r="M1334" s="259"/>
      <c r="N1334" s="260"/>
      <c r="O1334" s="260"/>
      <c r="P1334" s="260"/>
      <c r="Q1334" s="260"/>
      <c r="R1334" s="260"/>
      <c r="S1334" s="260"/>
      <c r="T1334" s="261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62" t="s">
        <v>190</v>
      </c>
      <c r="AU1334" s="262" t="s">
        <v>84</v>
      </c>
      <c r="AV1334" s="14" t="s">
        <v>84</v>
      </c>
      <c r="AW1334" s="14" t="s">
        <v>31</v>
      </c>
      <c r="AX1334" s="14" t="s">
        <v>82</v>
      </c>
      <c r="AY1334" s="262" t="s">
        <v>181</v>
      </c>
    </row>
    <row r="1335" s="2" customFormat="1" ht="16.5" customHeight="1">
      <c r="A1335" s="39"/>
      <c r="B1335" s="40"/>
      <c r="C1335" s="228" t="s">
        <v>1789</v>
      </c>
      <c r="D1335" s="228" t="s">
        <v>184</v>
      </c>
      <c r="E1335" s="229" t="s">
        <v>1790</v>
      </c>
      <c r="F1335" s="230" t="s">
        <v>1791</v>
      </c>
      <c r="G1335" s="231" t="s">
        <v>260</v>
      </c>
      <c r="H1335" s="232">
        <v>1</v>
      </c>
      <c r="I1335" s="233"/>
      <c r="J1335" s="232">
        <f>ROUND(I1335*H1335,2)</f>
        <v>0</v>
      </c>
      <c r="K1335" s="234"/>
      <c r="L1335" s="45"/>
      <c r="M1335" s="235" t="s">
        <v>1</v>
      </c>
      <c r="N1335" s="236" t="s">
        <v>40</v>
      </c>
      <c r="O1335" s="92"/>
      <c r="P1335" s="237">
        <f>O1335*H1335</f>
        <v>0</v>
      </c>
      <c r="Q1335" s="237">
        <v>0</v>
      </c>
      <c r="R1335" s="237">
        <f>Q1335*H1335</f>
        <v>0</v>
      </c>
      <c r="S1335" s="237">
        <v>0</v>
      </c>
      <c r="T1335" s="238">
        <f>S1335*H1335</f>
        <v>0</v>
      </c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39"/>
      <c r="AE1335" s="39"/>
      <c r="AR1335" s="239" t="s">
        <v>283</v>
      </c>
      <c r="AT1335" s="239" t="s">
        <v>184</v>
      </c>
      <c r="AU1335" s="239" t="s">
        <v>84</v>
      </c>
      <c r="AY1335" s="18" t="s">
        <v>181</v>
      </c>
      <c r="BE1335" s="240">
        <f>IF(N1335="základní",J1335,0)</f>
        <v>0</v>
      </c>
      <c r="BF1335" s="240">
        <f>IF(N1335="snížená",J1335,0)</f>
        <v>0</v>
      </c>
      <c r="BG1335" s="240">
        <f>IF(N1335="zákl. přenesená",J1335,0)</f>
        <v>0</v>
      </c>
      <c r="BH1335" s="240">
        <f>IF(N1335="sníž. přenesená",J1335,0)</f>
        <v>0</v>
      </c>
      <c r="BI1335" s="240">
        <f>IF(N1335="nulová",J1335,0)</f>
        <v>0</v>
      </c>
      <c r="BJ1335" s="18" t="s">
        <v>82</v>
      </c>
      <c r="BK1335" s="240">
        <f>ROUND(I1335*H1335,2)</f>
        <v>0</v>
      </c>
      <c r="BL1335" s="18" t="s">
        <v>283</v>
      </c>
      <c r="BM1335" s="239" t="s">
        <v>1792</v>
      </c>
    </row>
    <row r="1336" s="13" customFormat="1">
      <c r="A1336" s="13"/>
      <c r="B1336" s="241"/>
      <c r="C1336" s="242"/>
      <c r="D1336" s="243" t="s">
        <v>190</v>
      </c>
      <c r="E1336" s="244" t="s">
        <v>1</v>
      </c>
      <c r="F1336" s="245" t="s">
        <v>1793</v>
      </c>
      <c r="G1336" s="242"/>
      <c r="H1336" s="244" t="s">
        <v>1</v>
      </c>
      <c r="I1336" s="246"/>
      <c r="J1336" s="242"/>
      <c r="K1336" s="242"/>
      <c r="L1336" s="247"/>
      <c r="M1336" s="248"/>
      <c r="N1336" s="249"/>
      <c r="O1336" s="249"/>
      <c r="P1336" s="249"/>
      <c r="Q1336" s="249"/>
      <c r="R1336" s="249"/>
      <c r="S1336" s="249"/>
      <c r="T1336" s="250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51" t="s">
        <v>190</v>
      </c>
      <c r="AU1336" s="251" t="s">
        <v>84</v>
      </c>
      <c r="AV1336" s="13" t="s">
        <v>82</v>
      </c>
      <c r="AW1336" s="13" t="s">
        <v>31</v>
      </c>
      <c r="AX1336" s="13" t="s">
        <v>75</v>
      </c>
      <c r="AY1336" s="251" t="s">
        <v>181</v>
      </c>
    </row>
    <row r="1337" s="14" customFormat="1">
      <c r="A1337" s="14"/>
      <c r="B1337" s="252"/>
      <c r="C1337" s="253"/>
      <c r="D1337" s="243" t="s">
        <v>190</v>
      </c>
      <c r="E1337" s="254" t="s">
        <v>1</v>
      </c>
      <c r="F1337" s="255" t="s">
        <v>82</v>
      </c>
      <c r="G1337" s="253"/>
      <c r="H1337" s="256">
        <v>1</v>
      </c>
      <c r="I1337" s="257"/>
      <c r="J1337" s="253"/>
      <c r="K1337" s="253"/>
      <c r="L1337" s="258"/>
      <c r="M1337" s="259"/>
      <c r="N1337" s="260"/>
      <c r="O1337" s="260"/>
      <c r="P1337" s="260"/>
      <c r="Q1337" s="260"/>
      <c r="R1337" s="260"/>
      <c r="S1337" s="260"/>
      <c r="T1337" s="261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62" t="s">
        <v>190</v>
      </c>
      <c r="AU1337" s="262" t="s">
        <v>84</v>
      </c>
      <c r="AV1337" s="14" t="s">
        <v>84</v>
      </c>
      <c r="AW1337" s="14" t="s">
        <v>31</v>
      </c>
      <c r="AX1337" s="14" t="s">
        <v>82</v>
      </c>
      <c r="AY1337" s="262" t="s">
        <v>181</v>
      </c>
    </row>
    <row r="1338" s="2" customFormat="1" ht="16.5" customHeight="1">
      <c r="A1338" s="39"/>
      <c r="B1338" s="40"/>
      <c r="C1338" s="228" t="s">
        <v>1794</v>
      </c>
      <c r="D1338" s="228" t="s">
        <v>184</v>
      </c>
      <c r="E1338" s="229" t="s">
        <v>1795</v>
      </c>
      <c r="F1338" s="230" t="s">
        <v>1796</v>
      </c>
      <c r="G1338" s="231" t="s">
        <v>260</v>
      </c>
      <c r="H1338" s="232">
        <v>1</v>
      </c>
      <c r="I1338" s="233"/>
      <c r="J1338" s="232">
        <f>ROUND(I1338*H1338,2)</f>
        <v>0</v>
      </c>
      <c r="K1338" s="234"/>
      <c r="L1338" s="45"/>
      <c r="M1338" s="235" t="s">
        <v>1</v>
      </c>
      <c r="N1338" s="236" t="s">
        <v>40</v>
      </c>
      <c r="O1338" s="92"/>
      <c r="P1338" s="237">
        <f>O1338*H1338</f>
        <v>0</v>
      </c>
      <c r="Q1338" s="237">
        <v>0</v>
      </c>
      <c r="R1338" s="237">
        <f>Q1338*H1338</f>
        <v>0</v>
      </c>
      <c r="S1338" s="237">
        <v>0</v>
      </c>
      <c r="T1338" s="238">
        <f>S1338*H1338</f>
        <v>0</v>
      </c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39"/>
      <c r="AE1338" s="39"/>
      <c r="AR1338" s="239" t="s">
        <v>283</v>
      </c>
      <c r="AT1338" s="239" t="s">
        <v>184</v>
      </c>
      <c r="AU1338" s="239" t="s">
        <v>84</v>
      </c>
      <c r="AY1338" s="18" t="s">
        <v>181</v>
      </c>
      <c r="BE1338" s="240">
        <f>IF(N1338="základní",J1338,0)</f>
        <v>0</v>
      </c>
      <c r="BF1338" s="240">
        <f>IF(N1338="snížená",J1338,0)</f>
        <v>0</v>
      </c>
      <c r="BG1338" s="240">
        <f>IF(N1338="zákl. přenesená",J1338,0)</f>
        <v>0</v>
      </c>
      <c r="BH1338" s="240">
        <f>IF(N1338="sníž. přenesená",J1338,0)</f>
        <v>0</v>
      </c>
      <c r="BI1338" s="240">
        <f>IF(N1338="nulová",J1338,0)</f>
        <v>0</v>
      </c>
      <c r="BJ1338" s="18" t="s">
        <v>82</v>
      </c>
      <c r="BK1338" s="240">
        <f>ROUND(I1338*H1338,2)</f>
        <v>0</v>
      </c>
      <c r="BL1338" s="18" t="s">
        <v>283</v>
      </c>
      <c r="BM1338" s="239" t="s">
        <v>1797</v>
      </c>
    </row>
    <row r="1339" s="13" customFormat="1">
      <c r="A1339" s="13"/>
      <c r="B1339" s="241"/>
      <c r="C1339" s="242"/>
      <c r="D1339" s="243" t="s">
        <v>190</v>
      </c>
      <c r="E1339" s="244" t="s">
        <v>1</v>
      </c>
      <c r="F1339" s="245" t="s">
        <v>1793</v>
      </c>
      <c r="G1339" s="242"/>
      <c r="H1339" s="244" t="s">
        <v>1</v>
      </c>
      <c r="I1339" s="246"/>
      <c r="J1339" s="242"/>
      <c r="K1339" s="242"/>
      <c r="L1339" s="247"/>
      <c r="M1339" s="248"/>
      <c r="N1339" s="249"/>
      <c r="O1339" s="249"/>
      <c r="P1339" s="249"/>
      <c r="Q1339" s="249"/>
      <c r="R1339" s="249"/>
      <c r="S1339" s="249"/>
      <c r="T1339" s="250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51" t="s">
        <v>190</v>
      </c>
      <c r="AU1339" s="251" t="s">
        <v>84</v>
      </c>
      <c r="AV1339" s="13" t="s">
        <v>82</v>
      </c>
      <c r="AW1339" s="13" t="s">
        <v>31</v>
      </c>
      <c r="AX1339" s="13" t="s">
        <v>75</v>
      </c>
      <c r="AY1339" s="251" t="s">
        <v>181</v>
      </c>
    </row>
    <row r="1340" s="14" customFormat="1">
      <c r="A1340" s="14"/>
      <c r="B1340" s="252"/>
      <c r="C1340" s="253"/>
      <c r="D1340" s="243" t="s">
        <v>190</v>
      </c>
      <c r="E1340" s="254" t="s">
        <v>1</v>
      </c>
      <c r="F1340" s="255" t="s">
        <v>82</v>
      </c>
      <c r="G1340" s="253"/>
      <c r="H1340" s="256">
        <v>1</v>
      </c>
      <c r="I1340" s="257"/>
      <c r="J1340" s="253"/>
      <c r="K1340" s="253"/>
      <c r="L1340" s="258"/>
      <c r="M1340" s="259"/>
      <c r="N1340" s="260"/>
      <c r="O1340" s="260"/>
      <c r="P1340" s="260"/>
      <c r="Q1340" s="260"/>
      <c r="R1340" s="260"/>
      <c r="S1340" s="260"/>
      <c r="T1340" s="261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62" t="s">
        <v>190</v>
      </c>
      <c r="AU1340" s="262" t="s">
        <v>84</v>
      </c>
      <c r="AV1340" s="14" t="s">
        <v>84</v>
      </c>
      <c r="AW1340" s="14" t="s">
        <v>31</v>
      </c>
      <c r="AX1340" s="14" t="s">
        <v>82</v>
      </c>
      <c r="AY1340" s="262" t="s">
        <v>181</v>
      </c>
    </row>
    <row r="1341" s="2" customFormat="1" ht="33" customHeight="1">
      <c r="A1341" s="39"/>
      <c r="B1341" s="40"/>
      <c r="C1341" s="228" t="s">
        <v>1798</v>
      </c>
      <c r="D1341" s="228" t="s">
        <v>184</v>
      </c>
      <c r="E1341" s="229" t="s">
        <v>1799</v>
      </c>
      <c r="F1341" s="230" t="s">
        <v>1800</v>
      </c>
      <c r="G1341" s="231" t="s">
        <v>197</v>
      </c>
      <c r="H1341" s="232">
        <v>62</v>
      </c>
      <c r="I1341" s="233"/>
      <c r="J1341" s="232">
        <f>ROUND(I1341*H1341,2)</f>
        <v>0</v>
      </c>
      <c r="K1341" s="234"/>
      <c r="L1341" s="45"/>
      <c r="M1341" s="235" t="s">
        <v>1</v>
      </c>
      <c r="N1341" s="236" t="s">
        <v>40</v>
      </c>
      <c r="O1341" s="92"/>
      <c r="P1341" s="237">
        <f>O1341*H1341</f>
        <v>0</v>
      </c>
      <c r="Q1341" s="237">
        <v>0</v>
      </c>
      <c r="R1341" s="237">
        <f>Q1341*H1341</f>
        <v>0</v>
      </c>
      <c r="S1341" s="237">
        <v>0.0018</v>
      </c>
      <c r="T1341" s="238">
        <f>S1341*H1341</f>
        <v>0.11159999999999999</v>
      </c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39"/>
      <c r="AE1341" s="39"/>
      <c r="AR1341" s="239" t="s">
        <v>283</v>
      </c>
      <c r="AT1341" s="239" t="s">
        <v>184</v>
      </c>
      <c r="AU1341" s="239" t="s">
        <v>84</v>
      </c>
      <c r="AY1341" s="18" t="s">
        <v>181</v>
      </c>
      <c r="BE1341" s="240">
        <f>IF(N1341="základní",J1341,0)</f>
        <v>0</v>
      </c>
      <c r="BF1341" s="240">
        <f>IF(N1341="snížená",J1341,0)</f>
        <v>0</v>
      </c>
      <c r="BG1341" s="240">
        <f>IF(N1341="zákl. přenesená",J1341,0)</f>
        <v>0</v>
      </c>
      <c r="BH1341" s="240">
        <f>IF(N1341="sníž. přenesená",J1341,0)</f>
        <v>0</v>
      </c>
      <c r="BI1341" s="240">
        <f>IF(N1341="nulová",J1341,0)</f>
        <v>0</v>
      </c>
      <c r="BJ1341" s="18" t="s">
        <v>82</v>
      </c>
      <c r="BK1341" s="240">
        <f>ROUND(I1341*H1341,2)</f>
        <v>0</v>
      </c>
      <c r="BL1341" s="18" t="s">
        <v>283</v>
      </c>
      <c r="BM1341" s="239" t="s">
        <v>1801</v>
      </c>
    </row>
    <row r="1342" s="13" customFormat="1">
      <c r="A1342" s="13"/>
      <c r="B1342" s="241"/>
      <c r="C1342" s="242"/>
      <c r="D1342" s="243" t="s">
        <v>190</v>
      </c>
      <c r="E1342" s="244" t="s">
        <v>1</v>
      </c>
      <c r="F1342" s="245" t="s">
        <v>1802</v>
      </c>
      <c r="G1342" s="242"/>
      <c r="H1342" s="244" t="s">
        <v>1</v>
      </c>
      <c r="I1342" s="246"/>
      <c r="J1342" s="242"/>
      <c r="K1342" s="242"/>
      <c r="L1342" s="247"/>
      <c r="M1342" s="248"/>
      <c r="N1342" s="249"/>
      <c r="O1342" s="249"/>
      <c r="P1342" s="249"/>
      <c r="Q1342" s="249"/>
      <c r="R1342" s="249"/>
      <c r="S1342" s="249"/>
      <c r="T1342" s="250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51" t="s">
        <v>190</v>
      </c>
      <c r="AU1342" s="251" t="s">
        <v>84</v>
      </c>
      <c r="AV1342" s="13" t="s">
        <v>82</v>
      </c>
      <c r="AW1342" s="13" t="s">
        <v>31</v>
      </c>
      <c r="AX1342" s="13" t="s">
        <v>75</v>
      </c>
      <c r="AY1342" s="251" t="s">
        <v>181</v>
      </c>
    </row>
    <row r="1343" s="14" customFormat="1">
      <c r="A1343" s="14"/>
      <c r="B1343" s="252"/>
      <c r="C1343" s="253"/>
      <c r="D1343" s="243" t="s">
        <v>190</v>
      </c>
      <c r="E1343" s="254" t="s">
        <v>1</v>
      </c>
      <c r="F1343" s="255" t="s">
        <v>1763</v>
      </c>
      <c r="G1343" s="253"/>
      <c r="H1343" s="256">
        <v>62</v>
      </c>
      <c r="I1343" s="257"/>
      <c r="J1343" s="253"/>
      <c r="K1343" s="253"/>
      <c r="L1343" s="258"/>
      <c r="M1343" s="259"/>
      <c r="N1343" s="260"/>
      <c r="O1343" s="260"/>
      <c r="P1343" s="260"/>
      <c r="Q1343" s="260"/>
      <c r="R1343" s="260"/>
      <c r="S1343" s="260"/>
      <c r="T1343" s="261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62" t="s">
        <v>190</v>
      </c>
      <c r="AU1343" s="262" t="s">
        <v>84</v>
      </c>
      <c r="AV1343" s="14" t="s">
        <v>84</v>
      </c>
      <c r="AW1343" s="14" t="s">
        <v>31</v>
      </c>
      <c r="AX1343" s="14" t="s">
        <v>82</v>
      </c>
      <c r="AY1343" s="262" t="s">
        <v>181</v>
      </c>
    </row>
    <row r="1344" s="2" customFormat="1" ht="33" customHeight="1">
      <c r="A1344" s="39"/>
      <c r="B1344" s="40"/>
      <c r="C1344" s="228" t="s">
        <v>1803</v>
      </c>
      <c r="D1344" s="228" t="s">
        <v>184</v>
      </c>
      <c r="E1344" s="229" t="s">
        <v>1804</v>
      </c>
      <c r="F1344" s="230" t="s">
        <v>1805</v>
      </c>
      <c r="G1344" s="231" t="s">
        <v>197</v>
      </c>
      <c r="H1344" s="232">
        <v>114</v>
      </c>
      <c r="I1344" s="233"/>
      <c r="J1344" s="232">
        <f>ROUND(I1344*H1344,2)</f>
        <v>0</v>
      </c>
      <c r="K1344" s="234"/>
      <c r="L1344" s="45"/>
      <c r="M1344" s="235" t="s">
        <v>1</v>
      </c>
      <c r="N1344" s="236" t="s">
        <v>40</v>
      </c>
      <c r="O1344" s="92"/>
      <c r="P1344" s="237">
        <f>O1344*H1344</f>
        <v>0</v>
      </c>
      <c r="Q1344" s="237">
        <v>0</v>
      </c>
      <c r="R1344" s="237">
        <f>Q1344*H1344</f>
        <v>0</v>
      </c>
      <c r="S1344" s="237">
        <v>0.0053</v>
      </c>
      <c r="T1344" s="238">
        <f>S1344*H1344</f>
        <v>0.60419999999999996</v>
      </c>
      <c r="U1344" s="39"/>
      <c r="V1344" s="39"/>
      <c r="W1344" s="39"/>
      <c r="X1344" s="39"/>
      <c r="Y1344" s="39"/>
      <c r="Z1344" s="39"/>
      <c r="AA1344" s="39"/>
      <c r="AB1344" s="39"/>
      <c r="AC1344" s="39"/>
      <c r="AD1344" s="39"/>
      <c r="AE1344" s="39"/>
      <c r="AR1344" s="239" t="s">
        <v>283</v>
      </c>
      <c r="AT1344" s="239" t="s">
        <v>184</v>
      </c>
      <c r="AU1344" s="239" t="s">
        <v>84</v>
      </c>
      <c r="AY1344" s="18" t="s">
        <v>181</v>
      </c>
      <c r="BE1344" s="240">
        <f>IF(N1344="základní",J1344,0)</f>
        <v>0</v>
      </c>
      <c r="BF1344" s="240">
        <f>IF(N1344="snížená",J1344,0)</f>
        <v>0</v>
      </c>
      <c r="BG1344" s="240">
        <f>IF(N1344="zákl. přenesená",J1344,0)</f>
        <v>0</v>
      </c>
      <c r="BH1344" s="240">
        <f>IF(N1344="sníž. přenesená",J1344,0)</f>
        <v>0</v>
      </c>
      <c r="BI1344" s="240">
        <f>IF(N1344="nulová",J1344,0)</f>
        <v>0</v>
      </c>
      <c r="BJ1344" s="18" t="s">
        <v>82</v>
      </c>
      <c r="BK1344" s="240">
        <f>ROUND(I1344*H1344,2)</f>
        <v>0</v>
      </c>
      <c r="BL1344" s="18" t="s">
        <v>283</v>
      </c>
      <c r="BM1344" s="239" t="s">
        <v>1806</v>
      </c>
    </row>
    <row r="1345" s="13" customFormat="1">
      <c r="A1345" s="13"/>
      <c r="B1345" s="241"/>
      <c r="C1345" s="242"/>
      <c r="D1345" s="243" t="s">
        <v>190</v>
      </c>
      <c r="E1345" s="244" t="s">
        <v>1</v>
      </c>
      <c r="F1345" s="245" t="s">
        <v>1768</v>
      </c>
      <c r="G1345" s="242"/>
      <c r="H1345" s="244" t="s">
        <v>1</v>
      </c>
      <c r="I1345" s="246"/>
      <c r="J1345" s="242"/>
      <c r="K1345" s="242"/>
      <c r="L1345" s="247"/>
      <c r="M1345" s="248"/>
      <c r="N1345" s="249"/>
      <c r="O1345" s="249"/>
      <c r="P1345" s="249"/>
      <c r="Q1345" s="249"/>
      <c r="R1345" s="249"/>
      <c r="S1345" s="249"/>
      <c r="T1345" s="250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51" t="s">
        <v>190</v>
      </c>
      <c r="AU1345" s="251" t="s">
        <v>84</v>
      </c>
      <c r="AV1345" s="13" t="s">
        <v>82</v>
      </c>
      <c r="AW1345" s="13" t="s">
        <v>31</v>
      </c>
      <c r="AX1345" s="13" t="s">
        <v>75</v>
      </c>
      <c r="AY1345" s="251" t="s">
        <v>181</v>
      </c>
    </row>
    <row r="1346" s="13" customFormat="1">
      <c r="A1346" s="13"/>
      <c r="B1346" s="241"/>
      <c r="C1346" s="242"/>
      <c r="D1346" s="243" t="s">
        <v>190</v>
      </c>
      <c r="E1346" s="244" t="s">
        <v>1</v>
      </c>
      <c r="F1346" s="245" t="s">
        <v>384</v>
      </c>
      <c r="G1346" s="242"/>
      <c r="H1346" s="244" t="s">
        <v>1</v>
      </c>
      <c r="I1346" s="246"/>
      <c r="J1346" s="242"/>
      <c r="K1346" s="242"/>
      <c r="L1346" s="247"/>
      <c r="M1346" s="248"/>
      <c r="N1346" s="249"/>
      <c r="O1346" s="249"/>
      <c r="P1346" s="249"/>
      <c r="Q1346" s="249"/>
      <c r="R1346" s="249"/>
      <c r="S1346" s="249"/>
      <c r="T1346" s="250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51" t="s">
        <v>190</v>
      </c>
      <c r="AU1346" s="251" t="s">
        <v>84</v>
      </c>
      <c r="AV1346" s="13" t="s">
        <v>82</v>
      </c>
      <c r="AW1346" s="13" t="s">
        <v>31</v>
      </c>
      <c r="AX1346" s="13" t="s">
        <v>75</v>
      </c>
      <c r="AY1346" s="251" t="s">
        <v>181</v>
      </c>
    </row>
    <row r="1347" s="14" customFormat="1">
      <c r="A1347" s="14"/>
      <c r="B1347" s="252"/>
      <c r="C1347" s="253"/>
      <c r="D1347" s="243" t="s">
        <v>190</v>
      </c>
      <c r="E1347" s="254" t="s">
        <v>1</v>
      </c>
      <c r="F1347" s="255" t="s">
        <v>1770</v>
      </c>
      <c r="G1347" s="253"/>
      <c r="H1347" s="256">
        <v>114</v>
      </c>
      <c r="I1347" s="257"/>
      <c r="J1347" s="253"/>
      <c r="K1347" s="253"/>
      <c r="L1347" s="258"/>
      <c r="M1347" s="259"/>
      <c r="N1347" s="260"/>
      <c r="O1347" s="260"/>
      <c r="P1347" s="260"/>
      <c r="Q1347" s="260"/>
      <c r="R1347" s="260"/>
      <c r="S1347" s="260"/>
      <c r="T1347" s="261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62" t="s">
        <v>190</v>
      </c>
      <c r="AU1347" s="262" t="s">
        <v>84</v>
      </c>
      <c r="AV1347" s="14" t="s">
        <v>84</v>
      </c>
      <c r="AW1347" s="14" t="s">
        <v>31</v>
      </c>
      <c r="AX1347" s="14" t="s">
        <v>82</v>
      </c>
      <c r="AY1347" s="262" t="s">
        <v>181</v>
      </c>
    </row>
    <row r="1348" s="2" customFormat="1" ht="16.5" customHeight="1">
      <c r="A1348" s="39"/>
      <c r="B1348" s="40"/>
      <c r="C1348" s="228" t="s">
        <v>1807</v>
      </c>
      <c r="D1348" s="228" t="s">
        <v>184</v>
      </c>
      <c r="E1348" s="229" t="s">
        <v>1808</v>
      </c>
      <c r="F1348" s="230" t="s">
        <v>1809</v>
      </c>
      <c r="G1348" s="231" t="s">
        <v>260</v>
      </c>
      <c r="H1348" s="232">
        <v>3</v>
      </c>
      <c r="I1348" s="233"/>
      <c r="J1348" s="232">
        <f>ROUND(I1348*H1348,2)</f>
        <v>0</v>
      </c>
      <c r="K1348" s="234"/>
      <c r="L1348" s="45"/>
      <c r="M1348" s="235" t="s">
        <v>1</v>
      </c>
      <c r="N1348" s="236" t="s">
        <v>40</v>
      </c>
      <c r="O1348" s="92"/>
      <c r="P1348" s="237">
        <f>O1348*H1348</f>
        <v>0</v>
      </c>
      <c r="Q1348" s="237">
        <v>0</v>
      </c>
      <c r="R1348" s="237">
        <f>Q1348*H1348</f>
        <v>0</v>
      </c>
      <c r="S1348" s="237">
        <v>0.017049999999999999</v>
      </c>
      <c r="T1348" s="238">
        <f>S1348*H1348</f>
        <v>0.051150000000000001</v>
      </c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  <c r="AR1348" s="239" t="s">
        <v>283</v>
      </c>
      <c r="AT1348" s="239" t="s">
        <v>184</v>
      </c>
      <c r="AU1348" s="239" t="s">
        <v>84</v>
      </c>
      <c r="AY1348" s="18" t="s">
        <v>181</v>
      </c>
      <c r="BE1348" s="240">
        <f>IF(N1348="základní",J1348,0)</f>
        <v>0</v>
      </c>
      <c r="BF1348" s="240">
        <f>IF(N1348="snížená",J1348,0)</f>
        <v>0</v>
      </c>
      <c r="BG1348" s="240">
        <f>IF(N1348="zákl. přenesená",J1348,0)</f>
        <v>0</v>
      </c>
      <c r="BH1348" s="240">
        <f>IF(N1348="sníž. přenesená",J1348,0)</f>
        <v>0</v>
      </c>
      <c r="BI1348" s="240">
        <f>IF(N1348="nulová",J1348,0)</f>
        <v>0</v>
      </c>
      <c r="BJ1348" s="18" t="s">
        <v>82</v>
      </c>
      <c r="BK1348" s="240">
        <f>ROUND(I1348*H1348,2)</f>
        <v>0</v>
      </c>
      <c r="BL1348" s="18" t="s">
        <v>283</v>
      </c>
      <c r="BM1348" s="239" t="s">
        <v>1810</v>
      </c>
    </row>
    <row r="1349" s="2" customFormat="1" ht="16.5" customHeight="1">
      <c r="A1349" s="39"/>
      <c r="B1349" s="40"/>
      <c r="C1349" s="228" t="s">
        <v>1811</v>
      </c>
      <c r="D1349" s="228" t="s">
        <v>184</v>
      </c>
      <c r="E1349" s="229" t="s">
        <v>1812</v>
      </c>
      <c r="F1349" s="230" t="s">
        <v>1813</v>
      </c>
      <c r="G1349" s="231" t="s">
        <v>260</v>
      </c>
      <c r="H1349" s="232">
        <v>1</v>
      </c>
      <c r="I1349" s="233"/>
      <c r="J1349" s="232">
        <f>ROUND(I1349*H1349,2)</f>
        <v>0</v>
      </c>
      <c r="K1349" s="234"/>
      <c r="L1349" s="45"/>
      <c r="M1349" s="235" t="s">
        <v>1</v>
      </c>
      <c r="N1349" s="236" t="s">
        <v>40</v>
      </c>
      <c r="O1349" s="92"/>
      <c r="P1349" s="237">
        <f>O1349*H1349</f>
        <v>0</v>
      </c>
      <c r="Q1349" s="237">
        <v>0</v>
      </c>
      <c r="R1349" s="237">
        <f>Q1349*H1349</f>
        <v>0</v>
      </c>
      <c r="S1349" s="237">
        <v>0</v>
      </c>
      <c r="T1349" s="238">
        <f>S1349*H1349</f>
        <v>0</v>
      </c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  <c r="AR1349" s="239" t="s">
        <v>283</v>
      </c>
      <c r="AT1349" s="239" t="s">
        <v>184</v>
      </c>
      <c r="AU1349" s="239" t="s">
        <v>84</v>
      </c>
      <c r="AY1349" s="18" t="s">
        <v>181</v>
      </c>
      <c r="BE1349" s="240">
        <f>IF(N1349="základní",J1349,0)</f>
        <v>0</v>
      </c>
      <c r="BF1349" s="240">
        <f>IF(N1349="snížená",J1349,0)</f>
        <v>0</v>
      </c>
      <c r="BG1349" s="240">
        <f>IF(N1349="zákl. přenesená",J1349,0)</f>
        <v>0</v>
      </c>
      <c r="BH1349" s="240">
        <f>IF(N1349="sníž. přenesená",J1349,0)</f>
        <v>0</v>
      </c>
      <c r="BI1349" s="240">
        <f>IF(N1349="nulová",J1349,0)</f>
        <v>0</v>
      </c>
      <c r="BJ1349" s="18" t="s">
        <v>82</v>
      </c>
      <c r="BK1349" s="240">
        <f>ROUND(I1349*H1349,2)</f>
        <v>0</v>
      </c>
      <c r="BL1349" s="18" t="s">
        <v>283</v>
      </c>
      <c r="BM1349" s="239" t="s">
        <v>1814</v>
      </c>
    </row>
    <row r="1350" s="13" customFormat="1">
      <c r="A1350" s="13"/>
      <c r="B1350" s="241"/>
      <c r="C1350" s="242"/>
      <c r="D1350" s="243" t="s">
        <v>190</v>
      </c>
      <c r="E1350" s="244" t="s">
        <v>1</v>
      </c>
      <c r="F1350" s="245" t="s">
        <v>1815</v>
      </c>
      <c r="G1350" s="242"/>
      <c r="H1350" s="244" t="s">
        <v>1</v>
      </c>
      <c r="I1350" s="246"/>
      <c r="J1350" s="242"/>
      <c r="K1350" s="242"/>
      <c r="L1350" s="247"/>
      <c r="M1350" s="248"/>
      <c r="N1350" s="249"/>
      <c r="O1350" s="249"/>
      <c r="P1350" s="249"/>
      <c r="Q1350" s="249"/>
      <c r="R1350" s="249"/>
      <c r="S1350" s="249"/>
      <c r="T1350" s="250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51" t="s">
        <v>190</v>
      </c>
      <c r="AU1350" s="251" t="s">
        <v>84</v>
      </c>
      <c r="AV1350" s="13" t="s">
        <v>82</v>
      </c>
      <c r="AW1350" s="13" t="s">
        <v>31</v>
      </c>
      <c r="AX1350" s="13" t="s">
        <v>75</v>
      </c>
      <c r="AY1350" s="251" t="s">
        <v>181</v>
      </c>
    </row>
    <row r="1351" s="13" customFormat="1">
      <c r="A1351" s="13"/>
      <c r="B1351" s="241"/>
      <c r="C1351" s="242"/>
      <c r="D1351" s="243" t="s">
        <v>190</v>
      </c>
      <c r="E1351" s="244" t="s">
        <v>1</v>
      </c>
      <c r="F1351" s="245" t="s">
        <v>1816</v>
      </c>
      <c r="G1351" s="242"/>
      <c r="H1351" s="244" t="s">
        <v>1</v>
      </c>
      <c r="I1351" s="246"/>
      <c r="J1351" s="242"/>
      <c r="K1351" s="242"/>
      <c r="L1351" s="247"/>
      <c r="M1351" s="248"/>
      <c r="N1351" s="249"/>
      <c r="O1351" s="249"/>
      <c r="P1351" s="249"/>
      <c r="Q1351" s="249"/>
      <c r="R1351" s="249"/>
      <c r="S1351" s="249"/>
      <c r="T1351" s="250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51" t="s">
        <v>190</v>
      </c>
      <c r="AU1351" s="251" t="s">
        <v>84</v>
      </c>
      <c r="AV1351" s="13" t="s">
        <v>82</v>
      </c>
      <c r="AW1351" s="13" t="s">
        <v>31</v>
      </c>
      <c r="AX1351" s="13" t="s">
        <v>75</v>
      </c>
      <c r="AY1351" s="251" t="s">
        <v>181</v>
      </c>
    </row>
    <row r="1352" s="14" customFormat="1">
      <c r="A1352" s="14"/>
      <c r="B1352" s="252"/>
      <c r="C1352" s="253"/>
      <c r="D1352" s="243" t="s">
        <v>190</v>
      </c>
      <c r="E1352" s="254" t="s">
        <v>1</v>
      </c>
      <c r="F1352" s="255" t="s">
        <v>82</v>
      </c>
      <c r="G1352" s="253"/>
      <c r="H1352" s="256">
        <v>1</v>
      </c>
      <c r="I1352" s="257"/>
      <c r="J1352" s="253"/>
      <c r="K1352" s="253"/>
      <c r="L1352" s="258"/>
      <c r="M1352" s="259"/>
      <c r="N1352" s="260"/>
      <c r="O1352" s="260"/>
      <c r="P1352" s="260"/>
      <c r="Q1352" s="260"/>
      <c r="R1352" s="260"/>
      <c r="S1352" s="260"/>
      <c r="T1352" s="261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62" t="s">
        <v>190</v>
      </c>
      <c r="AU1352" s="262" t="s">
        <v>84</v>
      </c>
      <c r="AV1352" s="14" t="s">
        <v>84</v>
      </c>
      <c r="AW1352" s="14" t="s">
        <v>31</v>
      </c>
      <c r="AX1352" s="14" t="s">
        <v>82</v>
      </c>
      <c r="AY1352" s="262" t="s">
        <v>181</v>
      </c>
    </row>
    <row r="1353" s="2" customFormat="1" ht="16.5" customHeight="1">
      <c r="A1353" s="39"/>
      <c r="B1353" s="40"/>
      <c r="C1353" s="228" t="s">
        <v>1817</v>
      </c>
      <c r="D1353" s="228" t="s">
        <v>184</v>
      </c>
      <c r="E1353" s="229" t="s">
        <v>1818</v>
      </c>
      <c r="F1353" s="230" t="s">
        <v>1819</v>
      </c>
      <c r="G1353" s="231" t="s">
        <v>197</v>
      </c>
      <c r="H1353" s="232">
        <v>31</v>
      </c>
      <c r="I1353" s="233"/>
      <c r="J1353" s="232">
        <f>ROUND(I1353*H1353,2)</f>
        <v>0</v>
      </c>
      <c r="K1353" s="234"/>
      <c r="L1353" s="45"/>
      <c r="M1353" s="235" t="s">
        <v>1</v>
      </c>
      <c r="N1353" s="236" t="s">
        <v>40</v>
      </c>
      <c r="O1353" s="92"/>
      <c r="P1353" s="237">
        <f>O1353*H1353</f>
        <v>0</v>
      </c>
      <c r="Q1353" s="237">
        <v>0</v>
      </c>
      <c r="R1353" s="237">
        <f>Q1353*H1353</f>
        <v>0</v>
      </c>
      <c r="S1353" s="237">
        <v>0.031</v>
      </c>
      <c r="T1353" s="238">
        <f>S1353*H1353</f>
        <v>0.96099999999999997</v>
      </c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  <c r="AR1353" s="239" t="s">
        <v>283</v>
      </c>
      <c r="AT1353" s="239" t="s">
        <v>184</v>
      </c>
      <c r="AU1353" s="239" t="s">
        <v>84</v>
      </c>
      <c r="AY1353" s="18" t="s">
        <v>181</v>
      </c>
      <c r="BE1353" s="240">
        <f>IF(N1353="základní",J1353,0)</f>
        <v>0</v>
      </c>
      <c r="BF1353" s="240">
        <f>IF(N1353="snížená",J1353,0)</f>
        <v>0</v>
      </c>
      <c r="BG1353" s="240">
        <f>IF(N1353="zákl. přenesená",J1353,0)</f>
        <v>0</v>
      </c>
      <c r="BH1353" s="240">
        <f>IF(N1353="sníž. přenesená",J1353,0)</f>
        <v>0</v>
      </c>
      <c r="BI1353" s="240">
        <f>IF(N1353="nulová",J1353,0)</f>
        <v>0</v>
      </c>
      <c r="BJ1353" s="18" t="s">
        <v>82</v>
      </c>
      <c r="BK1353" s="240">
        <f>ROUND(I1353*H1353,2)</f>
        <v>0</v>
      </c>
      <c r="BL1353" s="18" t="s">
        <v>283</v>
      </c>
      <c r="BM1353" s="239" t="s">
        <v>1820</v>
      </c>
    </row>
    <row r="1354" s="13" customFormat="1">
      <c r="A1354" s="13"/>
      <c r="B1354" s="241"/>
      <c r="C1354" s="242"/>
      <c r="D1354" s="243" t="s">
        <v>190</v>
      </c>
      <c r="E1354" s="244" t="s">
        <v>1</v>
      </c>
      <c r="F1354" s="245" t="s">
        <v>1821</v>
      </c>
      <c r="G1354" s="242"/>
      <c r="H1354" s="244" t="s">
        <v>1</v>
      </c>
      <c r="I1354" s="246"/>
      <c r="J1354" s="242"/>
      <c r="K1354" s="242"/>
      <c r="L1354" s="247"/>
      <c r="M1354" s="248"/>
      <c r="N1354" s="249"/>
      <c r="O1354" s="249"/>
      <c r="P1354" s="249"/>
      <c r="Q1354" s="249"/>
      <c r="R1354" s="249"/>
      <c r="S1354" s="249"/>
      <c r="T1354" s="250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51" t="s">
        <v>190</v>
      </c>
      <c r="AU1354" s="251" t="s">
        <v>84</v>
      </c>
      <c r="AV1354" s="13" t="s">
        <v>82</v>
      </c>
      <c r="AW1354" s="13" t="s">
        <v>31</v>
      </c>
      <c r="AX1354" s="13" t="s">
        <v>75</v>
      </c>
      <c r="AY1354" s="251" t="s">
        <v>181</v>
      </c>
    </row>
    <row r="1355" s="13" customFormat="1">
      <c r="A1355" s="13"/>
      <c r="B1355" s="241"/>
      <c r="C1355" s="242"/>
      <c r="D1355" s="243" t="s">
        <v>190</v>
      </c>
      <c r="E1355" s="244" t="s">
        <v>1</v>
      </c>
      <c r="F1355" s="245" t="s">
        <v>384</v>
      </c>
      <c r="G1355" s="242"/>
      <c r="H1355" s="244" t="s">
        <v>1</v>
      </c>
      <c r="I1355" s="246"/>
      <c r="J1355" s="242"/>
      <c r="K1355" s="242"/>
      <c r="L1355" s="247"/>
      <c r="M1355" s="248"/>
      <c r="N1355" s="249"/>
      <c r="O1355" s="249"/>
      <c r="P1355" s="249"/>
      <c r="Q1355" s="249"/>
      <c r="R1355" s="249"/>
      <c r="S1355" s="249"/>
      <c r="T1355" s="250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51" t="s">
        <v>190</v>
      </c>
      <c r="AU1355" s="251" t="s">
        <v>84</v>
      </c>
      <c r="AV1355" s="13" t="s">
        <v>82</v>
      </c>
      <c r="AW1355" s="13" t="s">
        <v>31</v>
      </c>
      <c r="AX1355" s="13" t="s">
        <v>75</v>
      </c>
      <c r="AY1355" s="251" t="s">
        <v>181</v>
      </c>
    </row>
    <row r="1356" s="14" customFormat="1">
      <c r="A1356" s="14"/>
      <c r="B1356" s="252"/>
      <c r="C1356" s="253"/>
      <c r="D1356" s="243" t="s">
        <v>190</v>
      </c>
      <c r="E1356" s="254" t="s">
        <v>1</v>
      </c>
      <c r="F1356" s="255" t="s">
        <v>1822</v>
      </c>
      <c r="G1356" s="253"/>
      <c r="H1356" s="256">
        <v>31</v>
      </c>
      <c r="I1356" s="257"/>
      <c r="J1356" s="253"/>
      <c r="K1356" s="253"/>
      <c r="L1356" s="258"/>
      <c r="M1356" s="259"/>
      <c r="N1356" s="260"/>
      <c r="O1356" s="260"/>
      <c r="P1356" s="260"/>
      <c r="Q1356" s="260"/>
      <c r="R1356" s="260"/>
      <c r="S1356" s="260"/>
      <c r="T1356" s="261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62" t="s">
        <v>190</v>
      </c>
      <c r="AU1356" s="262" t="s">
        <v>84</v>
      </c>
      <c r="AV1356" s="14" t="s">
        <v>84</v>
      </c>
      <c r="AW1356" s="14" t="s">
        <v>31</v>
      </c>
      <c r="AX1356" s="14" t="s">
        <v>82</v>
      </c>
      <c r="AY1356" s="262" t="s">
        <v>181</v>
      </c>
    </row>
    <row r="1357" s="2" customFormat="1" ht="24.15" customHeight="1">
      <c r="A1357" s="39"/>
      <c r="B1357" s="40"/>
      <c r="C1357" s="228" t="s">
        <v>1823</v>
      </c>
      <c r="D1357" s="228" t="s">
        <v>184</v>
      </c>
      <c r="E1357" s="229" t="s">
        <v>1824</v>
      </c>
      <c r="F1357" s="230" t="s">
        <v>1825</v>
      </c>
      <c r="G1357" s="231" t="s">
        <v>197</v>
      </c>
      <c r="H1357" s="232">
        <v>31</v>
      </c>
      <c r="I1357" s="233"/>
      <c r="J1357" s="232">
        <f>ROUND(I1357*H1357,2)</f>
        <v>0</v>
      </c>
      <c r="K1357" s="234"/>
      <c r="L1357" s="45"/>
      <c r="M1357" s="235" t="s">
        <v>1</v>
      </c>
      <c r="N1357" s="236" t="s">
        <v>40</v>
      </c>
      <c r="O1357" s="92"/>
      <c r="P1357" s="237">
        <f>O1357*H1357</f>
        <v>0</v>
      </c>
      <c r="Q1357" s="237">
        <v>0</v>
      </c>
      <c r="R1357" s="237">
        <f>Q1357*H1357</f>
        <v>0</v>
      </c>
      <c r="S1357" s="237">
        <v>0.0020999999999999999</v>
      </c>
      <c r="T1357" s="238">
        <f>S1357*H1357</f>
        <v>0.065099999999999991</v>
      </c>
      <c r="U1357" s="39"/>
      <c r="V1357" s="39"/>
      <c r="W1357" s="39"/>
      <c r="X1357" s="39"/>
      <c r="Y1357" s="39"/>
      <c r="Z1357" s="39"/>
      <c r="AA1357" s="39"/>
      <c r="AB1357" s="39"/>
      <c r="AC1357" s="39"/>
      <c r="AD1357" s="39"/>
      <c r="AE1357" s="39"/>
      <c r="AR1357" s="239" t="s">
        <v>283</v>
      </c>
      <c r="AT1357" s="239" t="s">
        <v>184</v>
      </c>
      <c r="AU1357" s="239" t="s">
        <v>84</v>
      </c>
      <c r="AY1357" s="18" t="s">
        <v>181</v>
      </c>
      <c r="BE1357" s="240">
        <f>IF(N1357="základní",J1357,0)</f>
        <v>0</v>
      </c>
      <c r="BF1357" s="240">
        <f>IF(N1357="snížená",J1357,0)</f>
        <v>0</v>
      </c>
      <c r="BG1357" s="240">
        <f>IF(N1357="zákl. přenesená",J1357,0)</f>
        <v>0</v>
      </c>
      <c r="BH1357" s="240">
        <f>IF(N1357="sníž. přenesená",J1357,0)</f>
        <v>0</v>
      </c>
      <c r="BI1357" s="240">
        <f>IF(N1357="nulová",J1357,0)</f>
        <v>0</v>
      </c>
      <c r="BJ1357" s="18" t="s">
        <v>82</v>
      </c>
      <c r="BK1357" s="240">
        <f>ROUND(I1357*H1357,2)</f>
        <v>0</v>
      </c>
      <c r="BL1357" s="18" t="s">
        <v>283</v>
      </c>
      <c r="BM1357" s="239" t="s">
        <v>1826</v>
      </c>
    </row>
    <row r="1358" s="13" customFormat="1">
      <c r="A1358" s="13"/>
      <c r="B1358" s="241"/>
      <c r="C1358" s="242"/>
      <c r="D1358" s="243" t="s">
        <v>190</v>
      </c>
      <c r="E1358" s="244" t="s">
        <v>1</v>
      </c>
      <c r="F1358" s="245" t="s">
        <v>201</v>
      </c>
      <c r="G1358" s="242"/>
      <c r="H1358" s="244" t="s">
        <v>1</v>
      </c>
      <c r="I1358" s="246"/>
      <c r="J1358" s="242"/>
      <c r="K1358" s="242"/>
      <c r="L1358" s="247"/>
      <c r="M1358" s="248"/>
      <c r="N1358" s="249"/>
      <c r="O1358" s="249"/>
      <c r="P1358" s="249"/>
      <c r="Q1358" s="249"/>
      <c r="R1358" s="249"/>
      <c r="S1358" s="249"/>
      <c r="T1358" s="250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51" t="s">
        <v>190</v>
      </c>
      <c r="AU1358" s="251" t="s">
        <v>84</v>
      </c>
      <c r="AV1358" s="13" t="s">
        <v>82</v>
      </c>
      <c r="AW1358" s="13" t="s">
        <v>31</v>
      </c>
      <c r="AX1358" s="13" t="s">
        <v>75</v>
      </c>
      <c r="AY1358" s="251" t="s">
        <v>181</v>
      </c>
    </row>
    <row r="1359" s="14" customFormat="1">
      <c r="A1359" s="14"/>
      <c r="B1359" s="252"/>
      <c r="C1359" s="253"/>
      <c r="D1359" s="243" t="s">
        <v>190</v>
      </c>
      <c r="E1359" s="254" t="s">
        <v>1</v>
      </c>
      <c r="F1359" s="255" t="s">
        <v>1326</v>
      </c>
      <c r="G1359" s="253"/>
      <c r="H1359" s="256">
        <v>31</v>
      </c>
      <c r="I1359" s="257"/>
      <c r="J1359" s="253"/>
      <c r="K1359" s="253"/>
      <c r="L1359" s="258"/>
      <c r="M1359" s="259"/>
      <c r="N1359" s="260"/>
      <c r="O1359" s="260"/>
      <c r="P1359" s="260"/>
      <c r="Q1359" s="260"/>
      <c r="R1359" s="260"/>
      <c r="S1359" s="260"/>
      <c r="T1359" s="261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62" t="s">
        <v>190</v>
      </c>
      <c r="AU1359" s="262" t="s">
        <v>84</v>
      </c>
      <c r="AV1359" s="14" t="s">
        <v>84</v>
      </c>
      <c r="AW1359" s="14" t="s">
        <v>31</v>
      </c>
      <c r="AX1359" s="14" t="s">
        <v>82</v>
      </c>
      <c r="AY1359" s="262" t="s">
        <v>181</v>
      </c>
    </row>
    <row r="1360" s="13" customFormat="1">
      <c r="A1360" s="13"/>
      <c r="B1360" s="241"/>
      <c r="C1360" s="242"/>
      <c r="D1360" s="243" t="s">
        <v>190</v>
      </c>
      <c r="E1360" s="244" t="s">
        <v>1</v>
      </c>
      <c r="F1360" s="245" t="s">
        <v>1827</v>
      </c>
      <c r="G1360" s="242"/>
      <c r="H1360" s="244" t="s">
        <v>1</v>
      </c>
      <c r="I1360" s="246"/>
      <c r="J1360" s="242"/>
      <c r="K1360" s="242"/>
      <c r="L1360" s="247"/>
      <c r="M1360" s="248"/>
      <c r="N1360" s="249"/>
      <c r="O1360" s="249"/>
      <c r="P1360" s="249"/>
      <c r="Q1360" s="249"/>
      <c r="R1360" s="249"/>
      <c r="S1360" s="249"/>
      <c r="T1360" s="250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51" t="s">
        <v>190</v>
      </c>
      <c r="AU1360" s="251" t="s">
        <v>84</v>
      </c>
      <c r="AV1360" s="13" t="s">
        <v>82</v>
      </c>
      <c r="AW1360" s="13" t="s">
        <v>31</v>
      </c>
      <c r="AX1360" s="13" t="s">
        <v>75</v>
      </c>
      <c r="AY1360" s="251" t="s">
        <v>181</v>
      </c>
    </row>
    <row r="1361" s="2" customFormat="1" ht="33" customHeight="1">
      <c r="A1361" s="39"/>
      <c r="B1361" s="40"/>
      <c r="C1361" s="228" t="s">
        <v>1828</v>
      </c>
      <c r="D1361" s="228" t="s">
        <v>184</v>
      </c>
      <c r="E1361" s="229" t="s">
        <v>1829</v>
      </c>
      <c r="F1361" s="230" t="s">
        <v>1830</v>
      </c>
      <c r="G1361" s="231" t="s">
        <v>197</v>
      </c>
      <c r="H1361" s="232">
        <v>57</v>
      </c>
      <c r="I1361" s="233"/>
      <c r="J1361" s="232">
        <f>ROUND(I1361*H1361,2)</f>
        <v>0</v>
      </c>
      <c r="K1361" s="234"/>
      <c r="L1361" s="45"/>
      <c r="M1361" s="235" t="s">
        <v>1</v>
      </c>
      <c r="N1361" s="236" t="s">
        <v>40</v>
      </c>
      <c r="O1361" s="92"/>
      <c r="P1361" s="237">
        <f>O1361*H1361</f>
        <v>0</v>
      </c>
      <c r="Q1361" s="237">
        <v>0</v>
      </c>
      <c r="R1361" s="237">
        <f>Q1361*H1361</f>
        <v>0</v>
      </c>
      <c r="S1361" s="237">
        <v>0.025999999999999999</v>
      </c>
      <c r="T1361" s="238">
        <f>S1361*H1361</f>
        <v>1.482</v>
      </c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  <c r="AR1361" s="239" t="s">
        <v>283</v>
      </c>
      <c r="AT1361" s="239" t="s">
        <v>184</v>
      </c>
      <c r="AU1361" s="239" t="s">
        <v>84</v>
      </c>
      <c r="AY1361" s="18" t="s">
        <v>181</v>
      </c>
      <c r="BE1361" s="240">
        <f>IF(N1361="základní",J1361,0)</f>
        <v>0</v>
      </c>
      <c r="BF1361" s="240">
        <f>IF(N1361="snížená",J1361,0)</f>
        <v>0</v>
      </c>
      <c r="BG1361" s="240">
        <f>IF(N1361="zákl. přenesená",J1361,0)</f>
        <v>0</v>
      </c>
      <c r="BH1361" s="240">
        <f>IF(N1361="sníž. přenesená",J1361,0)</f>
        <v>0</v>
      </c>
      <c r="BI1361" s="240">
        <f>IF(N1361="nulová",J1361,0)</f>
        <v>0</v>
      </c>
      <c r="BJ1361" s="18" t="s">
        <v>82</v>
      </c>
      <c r="BK1361" s="240">
        <f>ROUND(I1361*H1361,2)</f>
        <v>0</v>
      </c>
      <c r="BL1361" s="18" t="s">
        <v>283</v>
      </c>
      <c r="BM1361" s="239" t="s">
        <v>1831</v>
      </c>
    </row>
    <row r="1362" s="13" customFormat="1">
      <c r="A1362" s="13"/>
      <c r="B1362" s="241"/>
      <c r="C1362" s="242"/>
      <c r="D1362" s="243" t="s">
        <v>190</v>
      </c>
      <c r="E1362" s="244" t="s">
        <v>1</v>
      </c>
      <c r="F1362" s="245" t="s">
        <v>201</v>
      </c>
      <c r="G1362" s="242"/>
      <c r="H1362" s="244" t="s">
        <v>1</v>
      </c>
      <c r="I1362" s="246"/>
      <c r="J1362" s="242"/>
      <c r="K1362" s="242"/>
      <c r="L1362" s="247"/>
      <c r="M1362" s="248"/>
      <c r="N1362" s="249"/>
      <c r="O1362" s="249"/>
      <c r="P1362" s="249"/>
      <c r="Q1362" s="249"/>
      <c r="R1362" s="249"/>
      <c r="S1362" s="249"/>
      <c r="T1362" s="250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51" t="s">
        <v>190</v>
      </c>
      <c r="AU1362" s="251" t="s">
        <v>84</v>
      </c>
      <c r="AV1362" s="13" t="s">
        <v>82</v>
      </c>
      <c r="AW1362" s="13" t="s">
        <v>31</v>
      </c>
      <c r="AX1362" s="13" t="s">
        <v>75</v>
      </c>
      <c r="AY1362" s="251" t="s">
        <v>181</v>
      </c>
    </row>
    <row r="1363" s="14" customFormat="1">
      <c r="A1363" s="14"/>
      <c r="B1363" s="252"/>
      <c r="C1363" s="253"/>
      <c r="D1363" s="243" t="s">
        <v>190</v>
      </c>
      <c r="E1363" s="254" t="s">
        <v>1</v>
      </c>
      <c r="F1363" s="255" t="s">
        <v>555</v>
      </c>
      <c r="G1363" s="253"/>
      <c r="H1363" s="256">
        <v>57</v>
      </c>
      <c r="I1363" s="257"/>
      <c r="J1363" s="253"/>
      <c r="K1363" s="253"/>
      <c r="L1363" s="258"/>
      <c r="M1363" s="259"/>
      <c r="N1363" s="260"/>
      <c r="O1363" s="260"/>
      <c r="P1363" s="260"/>
      <c r="Q1363" s="260"/>
      <c r="R1363" s="260"/>
      <c r="S1363" s="260"/>
      <c r="T1363" s="261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62" t="s">
        <v>190</v>
      </c>
      <c r="AU1363" s="262" t="s">
        <v>84</v>
      </c>
      <c r="AV1363" s="14" t="s">
        <v>84</v>
      </c>
      <c r="AW1363" s="14" t="s">
        <v>31</v>
      </c>
      <c r="AX1363" s="14" t="s">
        <v>82</v>
      </c>
      <c r="AY1363" s="262" t="s">
        <v>181</v>
      </c>
    </row>
    <row r="1364" s="2" customFormat="1" ht="24.15" customHeight="1">
      <c r="A1364" s="39"/>
      <c r="B1364" s="40"/>
      <c r="C1364" s="228" t="s">
        <v>1832</v>
      </c>
      <c r="D1364" s="228" t="s">
        <v>184</v>
      </c>
      <c r="E1364" s="229" t="s">
        <v>1833</v>
      </c>
      <c r="F1364" s="230" t="s">
        <v>1834</v>
      </c>
      <c r="G1364" s="231" t="s">
        <v>320</v>
      </c>
      <c r="H1364" s="232">
        <v>62</v>
      </c>
      <c r="I1364" s="233"/>
      <c r="J1364" s="232">
        <f>ROUND(I1364*H1364,2)</f>
        <v>0</v>
      </c>
      <c r="K1364" s="234"/>
      <c r="L1364" s="45"/>
      <c r="M1364" s="235" t="s">
        <v>1</v>
      </c>
      <c r="N1364" s="236" t="s">
        <v>40</v>
      </c>
      <c r="O1364" s="92"/>
      <c r="P1364" s="237">
        <f>O1364*H1364</f>
        <v>0</v>
      </c>
      <c r="Q1364" s="237">
        <v>0</v>
      </c>
      <c r="R1364" s="237">
        <f>Q1364*H1364</f>
        <v>0</v>
      </c>
      <c r="S1364" s="237">
        <v>0.00191</v>
      </c>
      <c r="T1364" s="238">
        <f>S1364*H1364</f>
        <v>0.11842</v>
      </c>
      <c r="U1364" s="39"/>
      <c r="V1364" s="39"/>
      <c r="W1364" s="39"/>
      <c r="X1364" s="39"/>
      <c r="Y1364" s="39"/>
      <c r="Z1364" s="39"/>
      <c r="AA1364" s="39"/>
      <c r="AB1364" s="39"/>
      <c r="AC1364" s="39"/>
      <c r="AD1364" s="39"/>
      <c r="AE1364" s="39"/>
      <c r="AR1364" s="239" t="s">
        <v>283</v>
      </c>
      <c r="AT1364" s="239" t="s">
        <v>184</v>
      </c>
      <c r="AU1364" s="239" t="s">
        <v>84</v>
      </c>
      <c r="AY1364" s="18" t="s">
        <v>181</v>
      </c>
      <c r="BE1364" s="240">
        <f>IF(N1364="základní",J1364,0)</f>
        <v>0</v>
      </c>
      <c r="BF1364" s="240">
        <f>IF(N1364="snížená",J1364,0)</f>
        <v>0</v>
      </c>
      <c r="BG1364" s="240">
        <f>IF(N1364="zákl. přenesená",J1364,0)</f>
        <v>0</v>
      </c>
      <c r="BH1364" s="240">
        <f>IF(N1364="sníž. přenesená",J1364,0)</f>
        <v>0</v>
      </c>
      <c r="BI1364" s="240">
        <f>IF(N1364="nulová",J1364,0)</f>
        <v>0</v>
      </c>
      <c r="BJ1364" s="18" t="s">
        <v>82</v>
      </c>
      <c r="BK1364" s="240">
        <f>ROUND(I1364*H1364,2)</f>
        <v>0</v>
      </c>
      <c r="BL1364" s="18" t="s">
        <v>283</v>
      </c>
      <c r="BM1364" s="239" t="s">
        <v>1835</v>
      </c>
    </row>
    <row r="1365" s="13" customFormat="1">
      <c r="A1365" s="13"/>
      <c r="B1365" s="241"/>
      <c r="C1365" s="242"/>
      <c r="D1365" s="243" t="s">
        <v>190</v>
      </c>
      <c r="E1365" s="244" t="s">
        <v>1</v>
      </c>
      <c r="F1365" s="245" t="s">
        <v>1836</v>
      </c>
      <c r="G1365" s="242"/>
      <c r="H1365" s="244" t="s">
        <v>1</v>
      </c>
      <c r="I1365" s="246"/>
      <c r="J1365" s="242"/>
      <c r="K1365" s="242"/>
      <c r="L1365" s="247"/>
      <c r="M1365" s="248"/>
      <c r="N1365" s="249"/>
      <c r="O1365" s="249"/>
      <c r="P1365" s="249"/>
      <c r="Q1365" s="249"/>
      <c r="R1365" s="249"/>
      <c r="S1365" s="249"/>
      <c r="T1365" s="250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51" t="s">
        <v>190</v>
      </c>
      <c r="AU1365" s="251" t="s">
        <v>84</v>
      </c>
      <c r="AV1365" s="13" t="s">
        <v>82</v>
      </c>
      <c r="AW1365" s="13" t="s">
        <v>31</v>
      </c>
      <c r="AX1365" s="13" t="s">
        <v>75</v>
      </c>
      <c r="AY1365" s="251" t="s">
        <v>181</v>
      </c>
    </row>
    <row r="1366" s="14" customFormat="1">
      <c r="A1366" s="14"/>
      <c r="B1366" s="252"/>
      <c r="C1366" s="253"/>
      <c r="D1366" s="243" t="s">
        <v>190</v>
      </c>
      <c r="E1366" s="254" t="s">
        <v>1</v>
      </c>
      <c r="F1366" s="255" t="s">
        <v>1837</v>
      </c>
      <c r="G1366" s="253"/>
      <c r="H1366" s="256">
        <v>62</v>
      </c>
      <c r="I1366" s="257"/>
      <c r="J1366" s="253"/>
      <c r="K1366" s="253"/>
      <c r="L1366" s="258"/>
      <c r="M1366" s="259"/>
      <c r="N1366" s="260"/>
      <c r="O1366" s="260"/>
      <c r="P1366" s="260"/>
      <c r="Q1366" s="260"/>
      <c r="R1366" s="260"/>
      <c r="S1366" s="260"/>
      <c r="T1366" s="261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62" t="s">
        <v>190</v>
      </c>
      <c r="AU1366" s="262" t="s">
        <v>84</v>
      </c>
      <c r="AV1366" s="14" t="s">
        <v>84</v>
      </c>
      <c r="AW1366" s="14" t="s">
        <v>31</v>
      </c>
      <c r="AX1366" s="14" t="s">
        <v>82</v>
      </c>
      <c r="AY1366" s="262" t="s">
        <v>181</v>
      </c>
    </row>
    <row r="1367" s="2" customFormat="1" ht="16.5" customHeight="1">
      <c r="A1367" s="39"/>
      <c r="B1367" s="40"/>
      <c r="C1367" s="228" t="s">
        <v>1838</v>
      </c>
      <c r="D1367" s="228" t="s">
        <v>184</v>
      </c>
      <c r="E1367" s="229" t="s">
        <v>1839</v>
      </c>
      <c r="F1367" s="230" t="s">
        <v>1840</v>
      </c>
      <c r="G1367" s="231" t="s">
        <v>320</v>
      </c>
      <c r="H1367" s="232">
        <v>12</v>
      </c>
      <c r="I1367" s="233"/>
      <c r="J1367" s="232">
        <f>ROUND(I1367*H1367,2)</f>
        <v>0</v>
      </c>
      <c r="K1367" s="234"/>
      <c r="L1367" s="45"/>
      <c r="M1367" s="235" t="s">
        <v>1</v>
      </c>
      <c r="N1367" s="236" t="s">
        <v>40</v>
      </c>
      <c r="O1367" s="92"/>
      <c r="P1367" s="237">
        <f>O1367*H1367</f>
        <v>0</v>
      </c>
      <c r="Q1367" s="237">
        <v>0</v>
      </c>
      <c r="R1367" s="237">
        <f>Q1367*H1367</f>
        <v>0</v>
      </c>
      <c r="S1367" s="237">
        <v>0.00167</v>
      </c>
      <c r="T1367" s="238">
        <f>S1367*H1367</f>
        <v>0.020040000000000002</v>
      </c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  <c r="AR1367" s="239" t="s">
        <v>283</v>
      </c>
      <c r="AT1367" s="239" t="s">
        <v>184</v>
      </c>
      <c r="AU1367" s="239" t="s">
        <v>84</v>
      </c>
      <c r="AY1367" s="18" t="s">
        <v>181</v>
      </c>
      <c r="BE1367" s="240">
        <f>IF(N1367="základní",J1367,0)</f>
        <v>0</v>
      </c>
      <c r="BF1367" s="240">
        <f>IF(N1367="snížená",J1367,0)</f>
        <v>0</v>
      </c>
      <c r="BG1367" s="240">
        <f>IF(N1367="zákl. přenesená",J1367,0)</f>
        <v>0</v>
      </c>
      <c r="BH1367" s="240">
        <f>IF(N1367="sníž. přenesená",J1367,0)</f>
        <v>0</v>
      </c>
      <c r="BI1367" s="240">
        <f>IF(N1367="nulová",J1367,0)</f>
        <v>0</v>
      </c>
      <c r="BJ1367" s="18" t="s">
        <v>82</v>
      </c>
      <c r="BK1367" s="240">
        <f>ROUND(I1367*H1367,2)</f>
        <v>0</v>
      </c>
      <c r="BL1367" s="18" t="s">
        <v>283</v>
      </c>
      <c r="BM1367" s="239" t="s">
        <v>1841</v>
      </c>
    </row>
    <row r="1368" s="13" customFormat="1">
      <c r="A1368" s="13"/>
      <c r="B1368" s="241"/>
      <c r="C1368" s="242"/>
      <c r="D1368" s="243" t="s">
        <v>190</v>
      </c>
      <c r="E1368" s="244" t="s">
        <v>1</v>
      </c>
      <c r="F1368" s="245" t="s">
        <v>1842</v>
      </c>
      <c r="G1368" s="242"/>
      <c r="H1368" s="244" t="s">
        <v>1</v>
      </c>
      <c r="I1368" s="246"/>
      <c r="J1368" s="242"/>
      <c r="K1368" s="242"/>
      <c r="L1368" s="247"/>
      <c r="M1368" s="248"/>
      <c r="N1368" s="249"/>
      <c r="O1368" s="249"/>
      <c r="P1368" s="249"/>
      <c r="Q1368" s="249"/>
      <c r="R1368" s="249"/>
      <c r="S1368" s="249"/>
      <c r="T1368" s="250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51" t="s">
        <v>190</v>
      </c>
      <c r="AU1368" s="251" t="s">
        <v>84</v>
      </c>
      <c r="AV1368" s="13" t="s">
        <v>82</v>
      </c>
      <c r="AW1368" s="13" t="s">
        <v>31</v>
      </c>
      <c r="AX1368" s="13" t="s">
        <v>75</v>
      </c>
      <c r="AY1368" s="251" t="s">
        <v>181</v>
      </c>
    </row>
    <row r="1369" s="13" customFormat="1">
      <c r="A1369" s="13"/>
      <c r="B1369" s="241"/>
      <c r="C1369" s="242"/>
      <c r="D1369" s="243" t="s">
        <v>190</v>
      </c>
      <c r="E1369" s="244" t="s">
        <v>1</v>
      </c>
      <c r="F1369" s="245" t="s">
        <v>384</v>
      </c>
      <c r="G1369" s="242"/>
      <c r="H1369" s="244" t="s">
        <v>1</v>
      </c>
      <c r="I1369" s="246"/>
      <c r="J1369" s="242"/>
      <c r="K1369" s="242"/>
      <c r="L1369" s="247"/>
      <c r="M1369" s="248"/>
      <c r="N1369" s="249"/>
      <c r="O1369" s="249"/>
      <c r="P1369" s="249"/>
      <c r="Q1369" s="249"/>
      <c r="R1369" s="249"/>
      <c r="S1369" s="249"/>
      <c r="T1369" s="250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51" t="s">
        <v>190</v>
      </c>
      <c r="AU1369" s="251" t="s">
        <v>84</v>
      </c>
      <c r="AV1369" s="13" t="s">
        <v>82</v>
      </c>
      <c r="AW1369" s="13" t="s">
        <v>31</v>
      </c>
      <c r="AX1369" s="13" t="s">
        <v>75</v>
      </c>
      <c r="AY1369" s="251" t="s">
        <v>181</v>
      </c>
    </row>
    <row r="1370" s="14" customFormat="1">
      <c r="A1370" s="14"/>
      <c r="B1370" s="252"/>
      <c r="C1370" s="253"/>
      <c r="D1370" s="243" t="s">
        <v>190</v>
      </c>
      <c r="E1370" s="254" t="s">
        <v>1</v>
      </c>
      <c r="F1370" s="255" t="s">
        <v>1843</v>
      </c>
      <c r="G1370" s="253"/>
      <c r="H1370" s="256">
        <v>12</v>
      </c>
      <c r="I1370" s="257"/>
      <c r="J1370" s="253"/>
      <c r="K1370" s="253"/>
      <c r="L1370" s="258"/>
      <c r="M1370" s="259"/>
      <c r="N1370" s="260"/>
      <c r="O1370" s="260"/>
      <c r="P1370" s="260"/>
      <c r="Q1370" s="260"/>
      <c r="R1370" s="260"/>
      <c r="S1370" s="260"/>
      <c r="T1370" s="261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62" t="s">
        <v>190</v>
      </c>
      <c r="AU1370" s="262" t="s">
        <v>84</v>
      </c>
      <c r="AV1370" s="14" t="s">
        <v>84</v>
      </c>
      <c r="AW1370" s="14" t="s">
        <v>31</v>
      </c>
      <c r="AX1370" s="14" t="s">
        <v>82</v>
      </c>
      <c r="AY1370" s="262" t="s">
        <v>181</v>
      </c>
    </row>
    <row r="1371" s="2" customFormat="1" ht="16.5" customHeight="1">
      <c r="A1371" s="39"/>
      <c r="B1371" s="40"/>
      <c r="C1371" s="228" t="s">
        <v>1844</v>
      </c>
      <c r="D1371" s="228" t="s">
        <v>184</v>
      </c>
      <c r="E1371" s="229" t="s">
        <v>1845</v>
      </c>
      <c r="F1371" s="230" t="s">
        <v>1846</v>
      </c>
      <c r="G1371" s="231" t="s">
        <v>260</v>
      </c>
      <c r="H1371" s="232">
        <v>1</v>
      </c>
      <c r="I1371" s="233"/>
      <c r="J1371" s="232">
        <f>ROUND(I1371*H1371,2)</f>
        <v>0</v>
      </c>
      <c r="K1371" s="234"/>
      <c r="L1371" s="45"/>
      <c r="M1371" s="235" t="s">
        <v>1</v>
      </c>
      <c r="N1371" s="236" t="s">
        <v>40</v>
      </c>
      <c r="O1371" s="92"/>
      <c r="P1371" s="237">
        <f>O1371*H1371</f>
        <v>0</v>
      </c>
      <c r="Q1371" s="237">
        <v>0</v>
      </c>
      <c r="R1371" s="237">
        <f>Q1371*H1371</f>
        <v>0</v>
      </c>
      <c r="S1371" s="237">
        <v>0.014999999999999999</v>
      </c>
      <c r="T1371" s="238">
        <f>S1371*H1371</f>
        <v>0.014999999999999999</v>
      </c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  <c r="AR1371" s="239" t="s">
        <v>283</v>
      </c>
      <c r="AT1371" s="239" t="s">
        <v>184</v>
      </c>
      <c r="AU1371" s="239" t="s">
        <v>84</v>
      </c>
      <c r="AY1371" s="18" t="s">
        <v>181</v>
      </c>
      <c r="BE1371" s="240">
        <f>IF(N1371="základní",J1371,0)</f>
        <v>0</v>
      </c>
      <c r="BF1371" s="240">
        <f>IF(N1371="snížená",J1371,0)</f>
        <v>0</v>
      </c>
      <c r="BG1371" s="240">
        <f>IF(N1371="zákl. přenesená",J1371,0)</f>
        <v>0</v>
      </c>
      <c r="BH1371" s="240">
        <f>IF(N1371="sníž. přenesená",J1371,0)</f>
        <v>0</v>
      </c>
      <c r="BI1371" s="240">
        <f>IF(N1371="nulová",J1371,0)</f>
        <v>0</v>
      </c>
      <c r="BJ1371" s="18" t="s">
        <v>82</v>
      </c>
      <c r="BK1371" s="240">
        <f>ROUND(I1371*H1371,2)</f>
        <v>0</v>
      </c>
      <c r="BL1371" s="18" t="s">
        <v>283</v>
      </c>
      <c r="BM1371" s="239" t="s">
        <v>1847</v>
      </c>
    </row>
    <row r="1372" s="2" customFormat="1" ht="33" customHeight="1">
      <c r="A1372" s="39"/>
      <c r="B1372" s="40"/>
      <c r="C1372" s="228" t="s">
        <v>1848</v>
      </c>
      <c r="D1372" s="228" t="s">
        <v>184</v>
      </c>
      <c r="E1372" s="229" t="s">
        <v>1849</v>
      </c>
      <c r="F1372" s="230" t="s">
        <v>1850</v>
      </c>
      <c r="G1372" s="231" t="s">
        <v>260</v>
      </c>
      <c r="H1372" s="232">
        <v>3</v>
      </c>
      <c r="I1372" s="233"/>
      <c r="J1372" s="232">
        <f>ROUND(I1372*H1372,2)</f>
        <v>0</v>
      </c>
      <c r="K1372" s="234"/>
      <c r="L1372" s="45"/>
      <c r="M1372" s="235" t="s">
        <v>1</v>
      </c>
      <c r="N1372" s="236" t="s">
        <v>40</v>
      </c>
      <c r="O1372" s="92"/>
      <c r="P1372" s="237">
        <f>O1372*H1372</f>
        <v>0</v>
      </c>
      <c r="Q1372" s="237">
        <v>0</v>
      </c>
      <c r="R1372" s="237">
        <f>Q1372*H1372</f>
        <v>0</v>
      </c>
      <c r="S1372" s="237">
        <v>0.0018799999999999999</v>
      </c>
      <c r="T1372" s="238">
        <f>S1372*H1372</f>
        <v>0.00564</v>
      </c>
      <c r="U1372" s="39"/>
      <c r="V1372" s="39"/>
      <c r="W1372" s="39"/>
      <c r="X1372" s="39"/>
      <c r="Y1372" s="39"/>
      <c r="Z1372" s="39"/>
      <c r="AA1372" s="39"/>
      <c r="AB1372" s="39"/>
      <c r="AC1372" s="39"/>
      <c r="AD1372" s="39"/>
      <c r="AE1372" s="39"/>
      <c r="AR1372" s="239" t="s">
        <v>283</v>
      </c>
      <c r="AT1372" s="239" t="s">
        <v>184</v>
      </c>
      <c r="AU1372" s="239" t="s">
        <v>84</v>
      </c>
      <c r="AY1372" s="18" t="s">
        <v>181</v>
      </c>
      <c r="BE1372" s="240">
        <f>IF(N1372="základní",J1372,0)</f>
        <v>0</v>
      </c>
      <c r="BF1372" s="240">
        <f>IF(N1372="snížená",J1372,0)</f>
        <v>0</v>
      </c>
      <c r="BG1372" s="240">
        <f>IF(N1372="zákl. přenesená",J1372,0)</f>
        <v>0</v>
      </c>
      <c r="BH1372" s="240">
        <f>IF(N1372="sníž. přenesená",J1372,0)</f>
        <v>0</v>
      </c>
      <c r="BI1372" s="240">
        <f>IF(N1372="nulová",J1372,0)</f>
        <v>0</v>
      </c>
      <c r="BJ1372" s="18" t="s">
        <v>82</v>
      </c>
      <c r="BK1372" s="240">
        <f>ROUND(I1372*H1372,2)</f>
        <v>0</v>
      </c>
      <c r="BL1372" s="18" t="s">
        <v>283</v>
      </c>
      <c r="BM1372" s="239" t="s">
        <v>1851</v>
      </c>
    </row>
    <row r="1373" s="13" customFormat="1">
      <c r="A1373" s="13"/>
      <c r="B1373" s="241"/>
      <c r="C1373" s="242"/>
      <c r="D1373" s="243" t="s">
        <v>190</v>
      </c>
      <c r="E1373" s="244" t="s">
        <v>1</v>
      </c>
      <c r="F1373" s="245" t="s">
        <v>1852</v>
      </c>
      <c r="G1373" s="242"/>
      <c r="H1373" s="244" t="s">
        <v>1</v>
      </c>
      <c r="I1373" s="246"/>
      <c r="J1373" s="242"/>
      <c r="K1373" s="242"/>
      <c r="L1373" s="247"/>
      <c r="M1373" s="248"/>
      <c r="N1373" s="249"/>
      <c r="O1373" s="249"/>
      <c r="P1373" s="249"/>
      <c r="Q1373" s="249"/>
      <c r="R1373" s="249"/>
      <c r="S1373" s="249"/>
      <c r="T1373" s="250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51" t="s">
        <v>190</v>
      </c>
      <c r="AU1373" s="251" t="s">
        <v>84</v>
      </c>
      <c r="AV1373" s="13" t="s">
        <v>82</v>
      </c>
      <c r="AW1373" s="13" t="s">
        <v>31</v>
      </c>
      <c r="AX1373" s="13" t="s">
        <v>75</v>
      </c>
      <c r="AY1373" s="251" t="s">
        <v>181</v>
      </c>
    </row>
    <row r="1374" s="14" customFormat="1">
      <c r="A1374" s="14"/>
      <c r="B1374" s="252"/>
      <c r="C1374" s="253"/>
      <c r="D1374" s="243" t="s">
        <v>190</v>
      </c>
      <c r="E1374" s="254" t="s">
        <v>1</v>
      </c>
      <c r="F1374" s="255" t="s">
        <v>182</v>
      </c>
      <c r="G1374" s="253"/>
      <c r="H1374" s="256">
        <v>3</v>
      </c>
      <c r="I1374" s="257"/>
      <c r="J1374" s="253"/>
      <c r="K1374" s="253"/>
      <c r="L1374" s="258"/>
      <c r="M1374" s="259"/>
      <c r="N1374" s="260"/>
      <c r="O1374" s="260"/>
      <c r="P1374" s="260"/>
      <c r="Q1374" s="260"/>
      <c r="R1374" s="260"/>
      <c r="S1374" s="260"/>
      <c r="T1374" s="261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62" t="s">
        <v>190</v>
      </c>
      <c r="AU1374" s="262" t="s">
        <v>84</v>
      </c>
      <c r="AV1374" s="14" t="s">
        <v>84</v>
      </c>
      <c r="AW1374" s="14" t="s">
        <v>31</v>
      </c>
      <c r="AX1374" s="14" t="s">
        <v>82</v>
      </c>
      <c r="AY1374" s="262" t="s">
        <v>181</v>
      </c>
    </row>
    <row r="1375" s="2" customFormat="1" ht="16.5" customHeight="1">
      <c r="A1375" s="39"/>
      <c r="B1375" s="40"/>
      <c r="C1375" s="228" t="s">
        <v>1853</v>
      </c>
      <c r="D1375" s="228" t="s">
        <v>184</v>
      </c>
      <c r="E1375" s="229" t="s">
        <v>1854</v>
      </c>
      <c r="F1375" s="230" t="s">
        <v>1855</v>
      </c>
      <c r="G1375" s="231" t="s">
        <v>197</v>
      </c>
      <c r="H1375" s="232">
        <v>17.199999999999999</v>
      </c>
      <c r="I1375" s="233"/>
      <c r="J1375" s="232">
        <f>ROUND(I1375*H1375,2)</f>
        <v>0</v>
      </c>
      <c r="K1375" s="234"/>
      <c r="L1375" s="45"/>
      <c r="M1375" s="235" t="s">
        <v>1</v>
      </c>
      <c r="N1375" s="236" t="s">
        <v>40</v>
      </c>
      <c r="O1375" s="92"/>
      <c r="P1375" s="237">
        <f>O1375*H1375</f>
        <v>0</v>
      </c>
      <c r="Q1375" s="237">
        <v>0</v>
      </c>
      <c r="R1375" s="237">
        <f>Q1375*H1375</f>
        <v>0</v>
      </c>
      <c r="S1375" s="237">
        <v>0</v>
      </c>
      <c r="T1375" s="238">
        <f>S1375*H1375</f>
        <v>0</v>
      </c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39"/>
      <c r="AE1375" s="39"/>
      <c r="AR1375" s="239" t="s">
        <v>283</v>
      </c>
      <c r="AT1375" s="239" t="s">
        <v>184</v>
      </c>
      <c r="AU1375" s="239" t="s">
        <v>84</v>
      </c>
      <c r="AY1375" s="18" t="s">
        <v>181</v>
      </c>
      <c r="BE1375" s="240">
        <f>IF(N1375="základní",J1375,0)</f>
        <v>0</v>
      </c>
      <c r="BF1375" s="240">
        <f>IF(N1375="snížená",J1375,0)</f>
        <v>0</v>
      </c>
      <c r="BG1375" s="240">
        <f>IF(N1375="zákl. přenesená",J1375,0)</f>
        <v>0</v>
      </c>
      <c r="BH1375" s="240">
        <f>IF(N1375="sníž. přenesená",J1375,0)</f>
        <v>0</v>
      </c>
      <c r="BI1375" s="240">
        <f>IF(N1375="nulová",J1375,0)</f>
        <v>0</v>
      </c>
      <c r="BJ1375" s="18" t="s">
        <v>82</v>
      </c>
      <c r="BK1375" s="240">
        <f>ROUND(I1375*H1375,2)</f>
        <v>0</v>
      </c>
      <c r="BL1375" s="18" t="s">
        <v>283</v>
      </c>
      <c r="BM1375" s="239" t="s">
        <v>1856</v>
      </c>
    </row>
    <row r="1376" s="13" customFormat="1">
      <c r="A1376" s="13"/>
      <c r="B1376" s="241"/>
      <c r="C1376" s="242"/>
      <c r="D1376" s="243" t="s">
        <v>190</v>
      </c>
      <c r="E1376" s="244" t="s">
        <v>1</v>
      </c>
      <c r="F1376" s="245" t="s">
        <v>1857</v>
      </c>
      <c r="G1376" s="242"/>
      <c r="H1376" s="244" t="s">
        <v>1</v>
      </c>
      <c r="I1376" s="246"/>
      <c r="J1376" s="242"/>
      <c r="K1376" s="242"/>
      <c r="L1376" s="247"/>
      <c r="M1376" s="248"/>
      <c r="N1376" s="249"/>
      <c r="O1376" s="249"/>
      <c r="P1376" s="249"/>
      <c r="Q1376" s="249"/>
      <c r="R1376" s="249"/>
      <c r="S1376" s="249"/>
      <c r="T1376" s="250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51" t="s">
        <v>190</v>
      </c>
      <c r="AU1376" s="251" t="s">
        <v>84</v>
      </c>
      <c r="AV1376" s="13" t="s">
        <v>82</v>
      </c>
      <c r="AW1376" s="13" t="s">
        <v>31</v>
      </c>
      <c r="AX1376" s="13" t="s">
        <v>75</v>
      </c>
      <c r="AY1376" s="251" t="s">
        <v>181</v>
      </c>
    </row>
    <row r="1377" s="13" customFormat="1">
      <c r="A1377" s="13"/>
      <c r="B1377" s="241"/>
      <c r="C1377" s="242"/>
      <c r="D1377" s="243" t="s">
        <v>190</v>
      </c>
      <c r="E1377" s="244" t="s">
        <v>1</v>
      </c>
      <c r="F1377" s="245" t="s">
        <v>384</v>
      </c>
      <c r="G1377" s="242"/>
      <c r="H1377" s="244" t="s">
        <v>1</v>
      </c>
      <c r="I1377" s="246"/>
      <c r="J1377" s="242"/>
      <c r="K1377" s="242"/>
      <c r="L1377" s="247"/>
      <c r="M1377" s="248"/>
      <c r="N1377" s="249"/>
      <c r="O1377" s="249"/>
      <c r="P1377" s="249"/>
      <c r="Q1377" s="249"/>
      <c r="R1377" s="249"/>
      <c r="S1377" s="249"/>
      <c r="T1377" s="250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51" t="s">
        <v>190</v>
      </c>
      <c r="AU1377" s="251" t="s">
        <v>84</v>
      </c>
      <c r="AV1377" s="13" t="s">
        <v>82</v>
      </c>
      <c r="AW1377" s="13" t="s">
        <v>31</v>
      </c>
      <c r="AX1377" s="13" t="s">
        <v>75</v>
      </c>
      <c r="AY1377" s="251" t="s">
        <v>181</v>
      </c>
    </row>
    <row r="1378" s="13" customFormat="1">
      <c r="A1378" s="13"/>
      <c r="B1378" s="241"/>
      <c r="C1378" s="242"/>
      <c r="D1378" s="243" t="s">
        <v>190</v>
      </c>
      <c r="E1378" s="244" t="s">
        <v>1</v>
      </c>
      <c r="F1378" s="245" t="s">
        <v>1858</v>
      </c>
      <c r="G1378" s="242"/>
      <c r="H1378" s="244" t="s">
        <v>1</v>
      </c>
      <c r="I1378" s="246"/>
      <c r="J1378" s="242"/>
      <c r="K1378" s="242"/>
      <c r="L1378" s="247"/>
      <c r="M1378" s="248"/>
      <c r="N1378" s="249"/>
      <c r="O1378" s="249"/>
      <c r="P1378" s="249"/>
      <c r="Q1378" s="249"/>
      <c r="R1378" s="249"/>
      <c r="S1378" s="249"/>
      <c r="T1378" s="250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51" t="s">
        <v>190</v>
      </c>
      <c r="AU1378" s="251" t="s">
        <v>84</v>
      </c>
      <c r="AV1378" s="13" t="s">
        <v>82</v>
      </c>
      <c r="AW1378" s="13" t="s">
        <v>31</v>
      </c>
      <c r="AX1378" s="13" t="s">
        <v>75</v>
      </c>
      <c r="AY1378" s="251" t="s">
        <v>181</v>
      </c>
    </row>
    <row r="1379" s="14" customFormat="1">
      <c r="A1379" s="14"/>
      <c r="B1379" s="252"/>
      <c r="C1379" s="253"/>
      <c r="D1379" s="243" t="s">
        <v>190</v>
      </c>
      <c r="E1379" s="254" t="s">
        <v>1</v>
      </c>
      <c r="F1379" s="255" t="s">
        <v>1532</v>
      </c>
      <c r="G1379" s="253"/>
      <c r="H1379" s="256">
        <v>17.199999999999999</v>
      </c>
      <c r="I1379" s="257"/>
      <c r="J1379" s="253"/>
      <c r="K1379" s="253"/>
      <c r="L1379" s="258"/>
      <c r="M1379" s="259"/>
      <c r="N1379" s="260"/>
      <c r="O1379" s="260"/>
      <c r="P1379" s="260"/>
      <c r="Q1379" s="260"/>
      <c r="R1379" s="260"/>
      <c r="S1379" s="260"/>
      <c r="T1379" s="261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62" t="s">
        <v>190</v>
      </c>
      <c r="AU1379" s="262" t="s">
        <v>84</v>
      </c>
      <c r="AV1379" s="14" t="s">
        <v>84</v>
      </c>
      <c r="AW1379" s="14" t="s">
        <v>31</v>
      </c>
      <c r="AX1379" s="14" t="s">
        <v>82</v>
      </c>
      <c r="AY1379" s="262" t="s">
        <v>181</v>
      </c>
    </row>
    <row r="1380" s="2" customFormat="1" ht="21.75" customHeight="1">
      <c r="A1380" s="39"/>
      <c r="B1380" s="40"/>
      <c r="C1380" s="228" t="s">
        <v>1859</v>
      </c>
      <c r="D1380" s="228" t="s">
        <v>184</v>
      </c>
      <c r="E1380" s="229" t="s">
        <v>1860</v>
      </c>
      <c r="F1380" s="230" t="s">
        <v>1861</v>
      </c>
      <c r="G1380" s="231" t="s">
        <v>197</v>
      </c>
      <c r="H1380" s="232">
        <v>4.7199999999999998</v>
      </c>
      <c r="I1380" s="233"/>
      <c r="J1380" s="232">
        <f>ROUND(I1380*H1380,2)</f>
        <v>0</v>
      </c>
      <c r="K1380" s="234"/>
      <c r="L1380" s="45"/>
      <c r="M1380" s="235" t="s">
        <v>1</v>
      </c>
      <c r="N1380" s="236" t="s">
        <v>40</v>
      </c>
      <c r="O1380" s="92"/>
      <c r="P1380" s="237">
        <f>O1380*H1380</f>
        <v>0</v>
      </c>
      <c r="Q1380" s="237">
        <v>0</v>
      </c>
      <c r="R1380" s="237">
        <f>Q1380*H1380</f>
        <v>0</v>
      </c>
      <c r="S1380" s="237">
        <v>0.014999999999999999</v>
      </c>
      <c r="T1380" s="238">
        <f>S1380*H1380</f>
        <v>0.070799999999999988</v>
      </c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  <c r="AR1380" s="239" t="s">
        <v>283</v>
      </c>
      <c r="AT1380" s="239" t="s">
        <v>184</v>
      </c>
      <c r="AU1380" s="239" t="s">
        <v>84</v>
      </c>
      <c r="AY1380" s="18" t="s">
        <v>181</v>
      </c>
      <c r="BE1380" s="240">
        <f>IF(N1380="základní",J1380,0)</f>
        <v>0</v>
      </c>
      <c r="BF1380" s="240">
        <f>IF(N1380="snížená",J1380,0)</f>
        <v>0</v>
      </c>
      <c r="BG1380" s="240">
        <f>IF(N1380="zákl. přenesená",J1380,0)</f>
        <v>0</v>
      </c>
      <c r="BH1380" s="240">
        <f>IF(N1380="sníž. přenesená",J1380,0)</f>
        <v>0</v>
      </c>
      <c r="BI1380" s="240">
        <f>IF(N1380="nulová",J1380,0)</f>
        <v>0</v>
      </c>
      <c r="BJ1380" s="18" t="s">
        <v>82</v>
      </c>
      <c r="BK1380" s="240">
        <f>ROUND(I1380*H1380,2)</f>
        <v>0</v>
      </c>
      <c r="BL1380" s="18" t="s">
        <v>283</v>
      </c>
      <c r="BM1380" s="239" t="s">
        <v>1862</v>
      </c>
    </row>
    <row r="1381" s="13" customFormat="1">
      <c r="A1381" s="13"/>
      <c r="B1381" s="241"/>
      <c r="C1381" s="242"/>
      <c r="D1381" s="243" t="s">
        <v>190</v>
      </c>
      <c r="E1381" s="244" t="s">
        <v>1</v>
      </c>
      <c r="F1381" s="245" t="s">
        <v>797</v>
      </c>
      <c r="G1381" s="242"/>
      <c r="H1381" s="244" t="s">
        <v>1</v>
      </c>
      <c r="I1381" s="246"/>
      <c r="J1381" s="242"/>
      <c r="K1381" s="242"/>
      <c r="L1381" s="247"/>
      <c r="M1381" s="248"/>
      <c r="N1381" s="249"/>
      <c r="O1381" s="249"/>
      <c r="P1381" s="249"/>
      <c r="Q1381" s="249"/>
      <c r="R1381" s="249"/>
      <c r="S1381" s="249"/>
      <c r="T1381" s="250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51" t="s">
        <v>190</v>
      </c>
      <c r="AU1381" s="251" t="s">
        <v>84</v>
      </c>
      <c r="AV1381" s="13" t="s">
        <v>82</v>
      </c>
      <c r="AW1381" s="13" t="s">
        <v>31</v>
      </c>
      <c r="AX1381" s="13" t="s">
        <v>75</v>
      </c>
      <c r="AY1381" s="251" t="s">
        <v>181</v>
      </c>
    </row>
    <row r="1382" s="14" customFormat="1">
      <c r="A1382" s="14"/>
      <c r="B1382" s="252"/>
      <c r="C1382" s="253"/>
      <c r="D1382" s="243" t="s">
        <v>190</v>
      </c>
      <c r="E1382" s="254" t="s">
        <v>1</v>
      </c>
      <c r="F1382" s="255" t="s">
        <v>1863</v>
      </c>
      <c r="G1382" s="253"/>
      <c r="H1382" s="256">
        <v>4.7199999999999998</v>
      </c>
      <c r="I1382" s="257"/>
      <c r="J1382" s="253"/>
      <c r="K1382" s="253"/>
      <c r="L1382" s="258"/>
      <c r="M1382" s="259"/>
      <c r="N1382" s="260"/>
      <c r="O1382" s="260"/>
      <c r="P1382" s="260"/>
      <c r="Q1382" s="260"/>
      <c r="R1382" s="260"/>
      <c r="S1382" s="260"/>
      <c r="T1382" s="261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62" t="s">
        <v>190</v>
      </c>
      <c r="AU1382" s="262" t="s">
        <v>84</v>
      </c>
      <c r="AV1382" s="14" t="s">
        <v>84</v>
      </c>
      <c r="AW1382" s="14" t="s">
        <v>31</v>
      </c>
      <c r="AX1382" s="14" t="s">
        <v>82</v>
      </c>
      <c r="AY1382" s="262" t="s">
        <v>181</v>
      </c>
    </row>
    <row r="1383" s="2" customFormat="1" ht="24.15" customHeight="1">
      <c r="A1383" s="39"/>
      <c r="B1383" s="40"/>
      <c r="C1383" s="228" t="s">
        <v>1864</v>
      </c>
      <c r="D1383" s="228" t="s">
        <v>184</v>
      </c>
      <c r="E1383" s="229" t="s">
        <v>1865</v>
      </c>
      <c r="F1383" s="230" t="s">
        <v>1866</v>
      </c>
      <c r="G1383" s="231" t="s">
        <v>1440</v>
      </c>
      <c r="H1383" s="232">
        <v>50</v>
      </c>
      <c r="I1383" s="233"/>
      <c r="J1383" s="232">
        <f>ROUND(I1383*H1383,2)</f>
        <v>0</v>
      </c>
      <c r="K1383" s="234"/>
      <c r="L1383" s="45"/>
      <c r="M1383" s="235" t="s">
        <v>1</v>
      </c>
      <c r="N1383" s="236" t="s">
        <v>40</v>
      </c>
      <c r="O1383" s="92"/>
      <c r="P1383" s="237">
        <f>O1383*H1383</f>
        <v>0</v>
      </c>
      <c r="Q1383" s="237">
        <v>0</v>
      </c>
      <c r="R1383" s="237">
        <f>Q1383*H1383</f>
        <v>0</v>
      </c>
      <c r="S1383" s="237">
        <v>0.001</v>
      </c>
      <c r="T1383" s="238">
        <f>S1383*H1383</f>
        <v>0.050000000000000003</v>
      </c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  <c r="AR1383" s="239" t="s">
        <v>283</v>
      </c>
      <c r="AT1383" s="239" t="s">
        <v>184</v>
      </c>
      <c r="AU1383" s="239" t="s">
        <v>84</v>
      </c>
      <c r="AY1383" s="18" t="s">
        <v>181</v>
      </c>
      <c r="BE1383" s="240">
        <f>IF(N1383="základní",J1383,0)</f>
        <v>0</v>
      </c>
      <c r="BF1383" s="240">
        <f>IF(N1383="snížená",J1383,0)</f>
        <v>0</v>
      </c>
      <c r="BG1383" s="240">
        <f>IF(N1383="zákl. přenesená",J1383,0)</f>
        <v>0</v>
      </c>
      <c r="BH1383" s="240">
        <f>IF(N1383="sníž. přenesená",J1383,0)</f>
        <v>0</v>
      </c>
      <c r="BI1383" s="240">
        <f>IF(N1383="nulová",J1383,0)</f>
        <v>0</v>
      </c>
      <c r="BJ1383" s="18" t="s">
        <v>82</v>
      </c>
      <c r="BK1383" s="240">
        <f>ROUND(I1383*H1383,2)</f>
        <v>0</v>
      </c>
      <c r="BL1383" s="18" t="s">
        <v>283</v>
      </c>
      <c r="BM1383" s="239" t="s">
        <v>1867</v>
      </c>
    </row>
    <row r="1384" s="13" customFormat="1">
      <c r="A1384" s="13"/>
      <c r="B1384" s="241"/>
      <c r="C1384" s="242"/>
      <c r="D1384" s="243" t="s">
        <v>190</v>
      </c>
      <c r="E1384" s="244" t="s">
        <v>1</v>
      </c>
      <c r="F1384" s="245" t="s">
        <v>1868</v>
      </c>
      <c r="G1384" s="242"/>
      <c r="H1384" s="244" t="s">
        <v>1</v>
      </c>
      <c r="I1384" s="246"/>
      <c r="J1384" s="242"/>
      <c r="K1384" s="242"/>
      <c r="L1384" s="247"/>
      <c r="M1384" s="248"/>
      <c r="N1384" s="249"/>
      <c r="O1384" s="249"/>
      <c r="P1384" s="249"/>
      <c r="Q1384" s="249"/>
      <c r="R1384" s="249"/>
      <c r="S1384" s="249"/>
      <c r="T1384" s="250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51" t="s">
        <v>190</v>
      </c>
      <c r="AU1384" s="251" t="s">
        <v>84</v>
      </c>
      <c r="AV1384" s="13" t="s">
        <v>82</v>
      </c>
      <c r="AW1384" s="13" t="s">
        <v>31</v>
      </c>
      <c r="AX1384" s="13" t="s">
        <v>75</v>
      </c>
      <c r="AY1384" s="251" t="s">
        <v>181</v>
      </c>
    </row>
    <row r="1385" s="13" customFormat="1">
      <c r="A1385" s="13"/>
      <c r="B1385" s="241"/>
      <c r="C1385" s="242"/>
      <c r="D1385" s="243" t="s">
        <v>190</v>
      </c>
      <c r="E1385" s="244" t="s">
        <v>1</v>
      </c>
      <c r="F1385" s="245" t="s">
        <v>1869</v>
      </c>
      <c r="G1385" s="242"/>
      <c r="H1385" s="244" t="s">
        <v>1</v>
      </c>
      <c r="I1385" s="246"/>
      <c r="J1385" s="242"/>
      <c r="K1385" s="242"/>
      <c r="L1385" s="247"/>
      <c r="M1385" s="248"/>
      <c r="N1385" s="249"/>
      <c r="O1385" s="249"/>
      <c r="P1385" s="249"/>
      <c r="Q1385" s="249"/>
      <c r="R1385" s="249"/>
      <c r="S1385" s="249"/>
      <c r="T1385" s="250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51" t="s">
        <v>190</v>
      </c>
      <c r="AU1385" s="251" t="s">
        <v>84</v>
      </c>
      <c r="AV1385" s="13" t="s">
        <v>82</v>
      </c>
      <c r="AW1385" s="13" t="s">
        <v>31</v>
      </c>
      <c r="AX1385" s="13" t="s">
        <v>75</v>
      </c>
      <c r="AY1385" s="251" t="s">
        <v>181</v>
      </c>
    </row>
    <row r="1386" s="14" customFormat="1">
      <c r="A1386" s="14"/>
      <c r="B1386" s="252"/>
      <c r="C1386" s="253"/>
      <c r="D1386" s="243" t="s">
        <v>190</v>
      </c>
      <c r="E1386" s="254" t="s">
        <v>1</v>
      </c>
      <c r="F1386" s="255" t="s">
        <v>455</v>
      </c>
      <c r="G1386" s="253"/>
      <c r="H1386" s="256">
        <v>50</v>
      </c>
      <c r="I1386" s="257"/>
      <c r="J1386" s="253"/>
      <c r="K1386" s="253"/>
      <c r="L1386" s="258"/>
      <c r="M1386" s="259"/>
      <c r="N1386" s="260"/>
      <c r="O1386" s="260"/>
      <c r="P1386" s="260"/>
      <c r="Q1386" s="260"/>
      <c r="R1386" s="260"/>
      <c r="S1386" s="260"/>
      <c r="T1386" s="261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62" t="s">
        <v>190</v>
      </c>
      <c r="AU1386" s="262" t="s">
        <v>84</v>
      </c>
      <c r="AV1386" s="14" t="s">
        <v>84</v>
      </c>
      <c r="AW1386" s="14" t="s">
        <v>31</v>
      </c>
      <c r="AX1386" s="14" t="s">
        <v>82</v>
      </c>
      <c r="AY1386" s="262" t="s">
        <v>181</v>
      </c>
    </row>
    <row r="1387" s="2" customFormat="1" ht="16.5" customHeight="1">
      <c r="A1387" s="39"/>
      <c r="B1387" s="40"/>
      <c r="C1387" s="228" t="s">
        <v>1870</v>
      </c>
      <c r="D1387" s="228" t="s">
        <v>184</v>
      </c>
      <c r="E1387" s="229" t="s">
        <v>1871</v>
      </c>
      <c r="F1387" s="230" t="s">
        <v>1872</v>
      </c>
      <c r="G1387" s="231" t="s">
        <v>197</v>
      </c>
      <c r="H1387" s="232">
        <v>44</v>
      </c>
      <c r="I1387" s="233"/>
      <c r="J1387" s="232">
        <f>ROUND(I1387*H1387,2)</f>
        <v>0</v>
      </c>
      <c r="K1387" s="234"/>
      <c r="L1387" s="45"/>
      <c r="M1387" s="235" t="s">
        <v>1</v>
      </c>
      <c r="N1387" s="236" t="s">
        <v>40</v>
      </c>
      <c r="O1387" s="92"/>
      <c r="P1387" s="237">
        <f>O1387*H1387</f>
        <v>0</v>
      </c>
      <c r="Q1387" s="237">
        <v>0</v>
      </c>
      <c r="R1387" s="237">
        <f>Q1387*H1387</f>
        <v>0</v>
      </c>
      <c r="S1387" s="237">
        <v>0.035299999999999998</v>
      </c>
      <c r="T1387" s="238">
        <f>S1387*H1387</f>
        <v>1.5531999999999999</v>
      </c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  <c r="AR1387" s="239" t="s">
        <v>283</v>
      </c>
      <c r="AT1387" s="239" t="s">
        <v>184</v>
      </c>
      <c r="AU1387" s="239" t="s">
        <v>84</v>
      </c>
      <c r="AY1387" s="18" t="s">
        <v>181</v>
      </c>
      <c r="BE1387" s="240">
        <f>IF(N1387="základní",J1387,0)</f>
        <v>0</v>
      </c>
      <c r="BF1387" s="240">
        <f>IF(N1387="snížená",J1387,0)</f>
        <v>0</v>
      </c>
      <c r="BG1387" s="240">
        <f>IF(N1387="zákl. přenesená",J1387,0)</f>
        <v>0</v>
      </c>
      <c r="BH1387" s="240">
        <f>IF(N1387="sníž. přenesená",J1387,0)</f>
        <v>0</v>
      </c>
      <c r="BI1387" s="240">
        <f>IF(N1387="nulová",J1387,0)</f>
        <v>0</v>
      </c>
      <c r="BJ1387" s="18" t="s">
        <v>82</v>
      </c>
      <c r="BK1387" s="240">
        <f>ROUND(I1387*H1387,2)</f>
        <v>0</v>
      </c>
      <c r="BL1387" s="18" t="s">
        <v>283</v>
      </c>
      <c r="BM1387" s="239" t="s">
        <v>1873</v>
      </c>
    </row>
    <row r="1388" s="13" customFormat="1">
      <c r="A1388" s="13"/>
      <c r="B1388" s="241"/>
      <c r="C1388" s="242"/>
      <c r="D1388" s="243" t="s">
        <v>190</v>
      </c>
      <c r="E1388" s="244" t="s">
        <v>1</v>
      </c>
      <c r="F1388" s="245" t="s">
        <v>201</v>
      </c>
      <c r="G1388" s="242"/>
      <c r="H1388" s="244" t="s">
        <v>1</v>
      </c>
      <c r="I1388" s="246"/>
      <c r="J1388" s="242"/>
      <c r="K1388" s="242"/>
      <c r="L1388" s="247"/>
      <c r="M1388" s="248"/>
      <c r="N1388" s="249"/>
      <c r="O1388" s="249"/>
      <c r="P1388" s="249"/>
      <c r="Q1388" s="249"/>
      <c r="R1388" s="249"/>
      <c r="S1388" s="249"/>
      <c r="T1388" s="250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51" t="s">
        <v>190</v>
      </c>
      <c r="AU1388" s="251" t="s">
        <v>84</v>
      </c>
      <c r="AV1388" s="13" t="s">
        <v>82</v>
      </c>
      <c r="AW1388" s="13" t="s">
        <v>31</v>
      </c>
      <c r="AX1388" s="13" t="s">
        <v>75</v>
      </c>
      <c r="AY1388" s="251" t="s">
        <v>181</v>
      </c>
    </row>
    <row r="1389" s="14" customFormat="1">
      <c r="A1389" s="14"/>
      <c r="B1389" s="252"/>
      <c r="C1389" s="253"/>
      <c r="D1389" s="243" t="s">
        <v>190</v>
      </c>
      <c r="E1389" s="254" t="s">
        <v>1</v>
      </c>
      <c r="F1389" s="255" t="s">
        <v>1326</v>
      </c>
      <c r="G1389" s="253"/>
      <c r="H1389" s="256">
        <v>31</v>
      </c>
      <c r="I1389" s="257"/>
      <c r="J1389" s="253"/>
      <c r="K1389" s="253"/>
      <c r="L1389" s="258"/>
      <c r="M1389" s="259"/>
      <c r="N1389" s="260"/>
      <c r="O1389" s="260"/>
      <c r="P1389" s="260"/>
      <c r="Q1389" s="260"/>
      <c r="R1389" s="260"/>
      <c r="S1389" s="260"/>
      <c r="T1389" s="261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62" t="s">
        <v>190</v>
      </c>
      <c r="AU1389" s="262" t="s">
        <v>84</v>
      </c>
      <c r="AV1389" s="14" t="s">
        <v>84</v>
      </c>
      <c r="AW1389" s="14" t="s">
        <v>31</v>
      </c>
      <c r="AX1389" s="14" t="s">
        <v>75</v>
      </c>
      <c r="AY1389" s="262" t="s">
        <v>181</v>
      </c>
    </row>
    <row r="1390" s="13" customFormat="1">
      <c r="A1390" s="13"/>
      <c r="B1390" s="241"/>
      <c r="C1390" s="242"/>
      <c r="D1390" s="243" t="s">
        <v>190</v>
      </c>
      <c r="E1390" s="244" t="s">
        <v>1</v>
      </c>
      <c r="F1390" s="245" t="s">
        <v>191</v>
      </c>
      <c r="G1390" s="242"/>
      <c r="H1390" s="244" t="s">
        <v>1</v>
      </c>
      <c r="I1390" s="246"/>
      <c r="J1390" s="242"/>
      <c r="K1390" s="242"/>
      <c r="L1390" s="247"/>
      <c r="M1390" s="248"/>
      <c r="N1390" s="249"/>
      <c r="O1390" s="249"/>
      <c r="P1390" s="249"/>
      <c r="Q1390" s="249"/>
      <c r="R1390" s="249"/>
      <c r="S1390" s="249"/>
      <c r="T1390" s="250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51" t="s">
        <v>190</v>
      </c>
      <c r="AU1390" s="251" t="s">
        <v>84</v>
      </c>
      <c r="AV1390" s="13" t="s">
        <v>82</v>
      </c>
      <c r="AW1390" s="13" t="s">
        <v>31</v>
      </c>
      <c r="AX1390" s="13" t="s">
        <v>75</v>
      </c>
      <c r="AY1390" s="251" t="s">
        <v>181</v>
      </c>
    </row>
    <row r="1391" s="14" customFormat="1">
      <c r="A1391" s="14"/>
      <c r="B1391" s="252"/>
      <c r="C1391" s="253"/>
      <c r="D1391" s="243" t="s">
        <v>190</v>
      </c>
      <c r="E1391" s="254" t="s">
        <v>1</v>
      </c>
      <c r="F1391" s="255" t="s">
        <v>1874</v>
      </c>
      <c r="G1391" s="253"/>
      <c r="H1391" s="256">
        <v>13</v>
      </c>
      <c r="I1391" s="257"/>
      <c r="J1391" s="253"/>
      <c r="K1391" s="253"/>
      <c r="L1391" s="258"/>
      <c r="M1391" s="259"/>
      <c r="N1391" s="260"/>
      <c r="O1391" s="260"/>
      <c r="P1391" s="260"/>
      <c r="Q1391" s="260"/>
      <c r="R1391" s="260"/>
      <c r="S1391" s="260"/>
      <c r="T1391" s="261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62" t="s">
        <v>190</v>
      </c>
      <c r="AU1391" s="262" t="s">
        <v>84</v>
      </c>
      <c r="AV1391" s="14" t="s">
        <v>84</v>
      </c>
      <c r="AW1391" s="14" t="s">
        <v>31</v>
      </c>
      <c r="AX1391" s="14" t="s">
        <v>75</v>
      </c>
      <c r="AY1391" s="262" t="s">
        <v>181</v>
      </c>
    </row>
    <row r="1392" s="15" customFormat="1">
      <c r="A1392" s="15"/>
      <c r="B1392" s="267"/>
      <c r="C1392" s="268"/>
      <c r="D1392" s="243" t="s">
        <v>190</v>
      </c>
      <c r="E1392" s="269" t="s">
        <v>1</v>
      </c>
      <c r="F1392" s="270" t="s">
        <v>208</v>
      </c>
      <c r="G1392" s="268"/>
      <c r="H1392" s="271">
        <v>44</v>
      </c>
      <c r="I1392" s="272"/>
      <c r="J1392" s="268"/>
      <c r="K1392" s="268"/>
      <c r="L1392" s="273"/>
      <c r="M1392" s="274"/>
      <c r="N1392" s="275"/>
      <c r="O1392" s="275"/>
      <c r="P1392" s="275"/>
      <c r="Q1392" s="275"/>
      <c r="R1392" s="275"/>
      <c r="S1392" s="275"/>
      <c r="T1392" s="276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T1392" s="277" t="s">
        <v>190</v>
      </c>
      <c r="AU1392" s="277" t="s">
        <v>84</v>
      </c>
      <c r="AV1392" s="15" t="s">
        <v>188</v>
      </c>
      <c r="AW1392" s="15" t="s">
        <v>31</v>
      </c>
      <c r="AX1392" s="15" t="s">
        <v>82</v>
      </c>
      <c r="AY1392" s="277" t="s">
        <v>181</v>
      </c>
    </row>
    <row r="1393" s="2" customFormat="1" ht="24.15" customHeight="1">
      <c r="A1393" s="39"/>
      <c r="B1393" s="40"/>
      <c r="C1393" s="228" t="s">
        <v>1875</v>
      </c>
      <c r="D1393" s="228" t="s">
        <v>184</v>
      </c>
      <c r="E1393" s="229" t="s">
        <v>1876</v>
      </c>
      <c r="F1393" s="230" t="s">
        <v>1877</v>
      </c>
      <c r="G1393" s="231" t="s">
        <v>320</v>
      </c>
      <c r="H1393" s="232">
        <v>53</v>
      </c>
      <c r="I1393" s="233"/>
      <c r="J1393" s="232">
        <f>ROUND(I1393*H1393,2)</f>
        <v>0</v>
      </c>
      <c r="K1393" s="234"/>
      <c r="L1393" s="45"/>
      <c r="M1393" s="235" t="s">
        <v>1</v>
      </c>
      <c r="N1393" s="236" t="s">
        <v>40</v>
      </c>
      <c r="O1393" s="92"/>
      <c r="P1393" s="237">
        <f>O1393*H1393</f>
        <v>0</v>
      </c>
      <c r="Q1393" s="237">
        <v>0</v>
      </c>
      <c r="R1393" s="237">
        <f>Q1393*H1393</f>
        <v>0</v>
      </c>
      <c r="S1393" s="237">
        <v>0.0032499999999999999</v>
      </c>
      <c r="T1393" s="238">
        <f>S1393*H1393</f>
        <v>0.17224999999999999</v>
      </c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  <c r="AR1393" s="239" t="s">
        <v>283</v>
      </c>
      <c r="AT1393" s="239" t="s">
        <v>184</v>
      </c>
      <c r="AU1393" s="239" t="s">
        <v>84</v>
      </c>
      <c r="AY1393" s="18" t="s">
        <v>181</v>
      </c>
      <c r="BE1393" s="240">
        <f>IF(N1393="základní",J1393,0)</f>
        <v>0</v>
      </c>
      <c r="BF1393" s="240">
        <f>IF(N1393="snížená",J1393,0)</f>
        <v>0</v>
      </c>
      <c r="BG1393" s="240">
        <f>IF(N1393="zákl. přenesená",J1393,0)</f>
        <v>0</v>
      </c>
      <c r="BH1393" s="240">
        <f>IF(N1393="sníž. přenesená",J1393,0)</f>
        <v>0</v>
      </c>
      <c r="BI1393" s="240">
        <f>IF(N1393="nulová",J1393,0)</f>
        <v>0</v>
      </c>
      <c r="BJ1393" s="18" t="s">
        <v>82</v>
      </c>
      <c r="BK1393" s="240">
        <f>ROUND(I1393*H1393,2)</f>
        <v>0</v>
      </c>
      <c r="BL1393" s="18" t="s">
        <v>283</v>
      </c>
      <c r="BM1393" s="239" t="s">
        <v>1878</v>
      </c>
    </row>
    <row r="1394" s="2" customFormat="1" ht="24.15" customHeight="1">
      <c r="A1394" s="39"/>
      <c r="B1394" s="40"/>
      <c r="C1394" s="228" t="s">
        <v>1879</v>
      </c>
      <c r="D1394" s="228" t="s">
        <v>184</v>
      </c>
      <c r="E1394" s="229" t="s">
        <v>1880</v>
      </c>
      <c r="F1394" s="230" t="s">
        <v>1881</v>
      </c>
      <c r="G1394" s="231" t="s">
        <v>197</v>
      </c>
      <c r="H1394" s="232">
        <v>23.039999999999999</v>
      </c>
      <c r="I1394" s="233"/>
      <c r="J1394" s="232">
        <f>ROUND(I1394*H1394,2)</f>
        <v>0</v>
      </c>
      <c r="K1394" s="234"/>
      <c r="L1394" s="45"/>
      <c r="M1394" s="235" t="s">
        <v>1</v>
      </c>
      <c r="N1394" s="236" t="s">
        <v>40</v>
      </c>
      <c r="O1394" s="92"/>
      <c r="P1394" s="237">
        <f>O1394*H1394</f>
        <v>0</v>
      </c>
      <c r="Q1394" s="237">
        <v>0</v>
      </c>
      <c r="R1394" s="237">
        <f>Q1394*H1394</f>
        <v>0</v>
      </c>
      <c r="S1394" s="237">
        <v>0.0030000000000000001</v>
      </c>
      <c r="T1394" s="238">
        <f>S1394*H1394</f>
        <v>0.069120000000000001</v>
      </c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  <c r="AR1394" s="239" t="s">
        <v>283</v>
      </c>
      <c r="AT1394" s="239" t="s">
        <v>184</v>
      </c>
      <c r="AU1394" s="239" t="s">
        <v>84</v>
      </c>
      <c r="AY1394" s="18" t="s">
        <v>181</v>
      </c>
      <c r="BE1394" s="240">
        <f>IF(N1394="základní",J1394,0)</f>
        <v>0</v>
      </c>
      <c r="BF1394" s="240">
        <f>IF(N1394="snížená",J1394,0)</f>
        <v>0</v>
      </c>
      <c r="BG1394" s="240">
        <f>IF(N1394="zákl. přenesená",J1394,0)</f>
        <v>0</v>
      </c>
      <c r="BH1394" s="240">
        <f>IF(N1394="sníž. přenesená",J1394,0)</f>
        <v>0</v>
      </c>
      <c r="BI1394" s="240">
        <f>IF(N1394="nulová",J1394,0)</f>
        <v>0</v>
      </c>
      <c r="BJ1394" s="18" t="s">
        <v>82</v>
      </c>
      <c r="BK1394" s="240">
        <f>ROUND(I1394*H1394,2)</f>
        <v>0</v>
      </c>
      <c r="BL1394" s="18" t="s">
        <v>283</v>
      </c>
      <c r="BM1394" s="239" t="s">
        <v>1882</v>
      </c>
    </row>
    <row r="1395" s="13" customFormat="1">
      <c r="A1395" s="13"/>
      <c r="B1395" s="241"/>
      <c r="C1395" s="242"/>
      <c r="D1395" s="243" t="s">
        <v>190</v>
      </c>
      <c r="E1395" s="244" t="s">
        <v>1</v>
      </c>
      <c r="F1395" s="245" t="s">
        <v>191</v>
      </c>
      <c r="G1395" s="242"/>
      <c r="H1395" s="244" t="s">
        <v>1</v>
      </c>
      <c r="I1395" s="246"/>
      <c r="J1395" s="242"/>
      <c r="K1395" s="242"/>
      <c r="L1395" s="247"/>
      <c r="M1395" s="248"/>
      <c r="N1395" s="249"/>
      <c r="O1395" s="249"/>
      <c r="P1395" s="249"/>
      <c r="Q1395" s="249"/>
      <c r="R1395" s="249"/>
      <c r="S1395" s="249"/>
      <c r="T1395" s="250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51" t="s">
        <v>190</v>
      </c>
      <c r="AU1395" s="251" t="s">
        <v>84</v>
      </c>
      <c r="AV1395" s="13" t="s">
        <v>82</v>
      </c>
      <c r="AW1395" s="13" t="s">
        <v>31</v>
      </c>
      <c r="AX1395" s="13" t="s">
        <v>75</v>
      </c>
      <c r="AY1395" s="251" t="s">
        <v>181</v>
      </c>
    </row>
    <row r="1396" s="13" customFormat="1">
      <c r="A1396" s="13"/>
      <c r="B1396" s="241"/>
      <c r="C1396" s="242"/>
      <c r="D1396" s="243" t="s">
        <v>190</v>
      </c>
      <c r="E1396" s="244" t="s">
        <v>1</v>
      </c>
      <c r="F1396" s="245" t="s">
        <v>384</v>
      </c>
      <c r="G1396" s="242"/>
      <c r="H1396" s="244" t="s">
        <v>1</v>
      </c>
      <c r="I1396" s="246"/>
      <c r="J1396" s="242"/>
      <c r="K1396" s="242"/>
      <c r="L1396" s="247"/>
      <c r="M1396" s="248"/>
      <c r="N1396" s="249"/>
      <c r="O1396" s="249"/>
      <c r="P1396" s="249"/>
      <c r="Q1396" s="249"/>
      <c r="R1396" s="249"/>
      <c r="S1396" s="249"/>
      <c r="T1396" s="250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51" t="s">
        <v>190</v>
      </c>
      <c r="AU1396" s="251" t="s">
        <v>84</v>
      </c>
      <c r="AV1396" s="13" t="s">
        <v>82</v>
      </c>
      <c r="AW1396" s="13" t="s">
        <v>31</v>
      </c>
      <c r="AX1396" s="13" t="s">
        <v>75</v>
      </c>
      <c r="AY1396" s="251" t="s">
        <v>181</v>
      </c>
    </row>
    <row r="1397" s="14" customFormat="1">
      <c r="A1397" s="14"/>
      <c r="B1397" s="252"/>
      <c r="C1397" s="253"/>
      <c r="D1397" s="243" t="s">
        <v>190</v>
      </c>
      <c r="E1397" s="254" t="s">
        <v>1</v>
      </c>
      <c r="F1397" s="255" t="s">
        <v>1883</v>
      </c>
      <c r="G1397" s="253"/>
      <c r="H1397" s="256">
        <v>23.039999999999999</v>
      </c>
      <c r="I1397" s="257"/>
      <c r="J1397" s="253"/>
      <c r="K1397" s="253"/>
      <c r="L1397" s="258"/>
      <c r="M1397" s="259"/>
      <c r="N1397" s="260"/>
      <c r="O1397" s="260"/>
      <c r="P1397" s="260"/>
      <c r="Q1397" s="260"/>
      <c r="R1397" s="260"/>
      <c r="S1397" s="260"/>
      <c r="T1397" s="261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62" t="s">
        <v>190</v>
      </c>
      <c r="AU1397" s="262" t="s">
        <v>84</v>
      </c>
      <c r="AV1397" s="14" t="s">
        <v>84</v>
      </c>
      <c r="AW1397" s="14" t="s">
        <v>31</v>
      </c>
      <c r="AX1397" s="14" t="s">
        <v>82</v>
      </c>
      <c r="AY1397" s="262" t="s">
        <v>181</v>
      </c>
    </row>
    <row r="1398" s="2" customFormat="1" ht="16.5" customHeight="1">
      <c r="A1398" s="39"/>
      <c r="B1398" s="40"/>
      <c r="C1398" s="228" t="s">
        <v>1884</v>
      </c>
      <c r="D1398" s="228" t="s">
        <v>184</v>
      </c>
      <c r="E1398" s="229" t="s">
        <v>1885</v>
      </c>
      <c r="F1398" s="230" t="s">
        <v>1886</v>
      </c>
      <c r="G1398" s="231" t="s">
        <v>197</v>
      </c>
      <c r="H1398" s="232">
        <v>57</v>
      </c>
      <c r="I1398" s="233"/>
      <c r="J1398" s="232">
        <f>ROUND(I1398*H1398,2)</f>
        <v>0</v>
      </c>
      <c r="K1398" s="234"/>
      <c r="L1398" s="45"/>
      <c r="M1398" s="235" t="s">
        <v>1</v>
      </c>
      <c r="N1398" s="236" t="s">
        <v>40</v>
      </c>
      <c r="O1398" s="92"/>
      <c r="P1398" s="237">
        <f>O1398*H1398</f>
        <v>0</v>
      </c>
      <c r="Q1398" s="237">
        <v>0</v>
      </c>
      <c r="R1398" s="237">
        <f>Q1398*H1398</f>
        <v>0</v>
      </c>
      <c r="S1398" s="237">
        <v>0</v>
      </c>
      <c r="T1398" s="238">
        <f>S1398*H1398</f>
        <v>0</v>
      </c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  <c r="AR1398" s="239" t="s">
        <v>283</v>
      </c>
      <c r="AT1398" s="239" t="s">
        <v>184</v>
      </c>
      <c r="AU1398" s="239" t="s">
        <v>84</v>
      </c>
      <c r="AY1398" s="18" t="s">
        <v>181</v>
      </c>
      <c r="BE1398" s="240">
        <f>IF(N1398="základní",J1398,0)</f>
        <v>0</v>
      </c>
      <c r="BF1398" s="240">
        <f>IF(N1398="snížená",J1398,0)</f>
        <v>0</v>
      </c>
      <c r="BG1398" s="240">
        <f>IF(N1398="zákl. přenesená",J1398,0)</f>
        <v>0</v>
      </c>
      <c r="BH1398" s="240">
        <f>IF(N1398="sníž. přenesená",J1398,0)</f>
        <v>0</v>
      </c>
      <c r="BI1398" s="240">
        <f>IF(N1398="nulová",J1398,0)</f>
        <v>0</v>
      </c>
      <c r="BJ1398" s="18" t="s">
        <v>82</v>
      </c>
      <c r="BK1398" s="240">
        <f>ROUND(I1398*H1398,2)</f>
        <v>0</v>
      </c>
      <c r="BL1398" s="18" t="s">
        <v>283</v>
      </c>
      <c r="BM1398" s="239" t="s">
        <v>1887</v>
      </c>
    </row>
    <row r="1399" s="13" customFormat="1">
      <c r="A1399" s="13"/>
      <c r="B1399" s="241"/>
      <c r="C1399" s="242"/>
      <c r="D1399" s="243" t="s">
        <v>190</v>
      </c>
      <c r="E1399" s="244" t="s">
        <v>1</v>
      </c>
      <c r="F1399" s="245" t="s">
        <v>201</v>
      </c>
      <c r="G1399" s="242"/>
      <c r="H1399" s="244" t="s">
        <v>1</v>
      </c>
      <c r="I1399" s="246"/>
      <c r="J1399" s="242"/>
      <c r="K1399" s="242"/>
      <c r="L1399" s="247"/>
      <c r="M1399" s="248"/>
      <c r="N1399" s="249"/>
      <c r="O1399" s="249"/>
      <c r="P1399" s="249"/>
      <c r="Q1399" s="249"/>
      <c r="R1399" s="249"/>
      <c r="S1399" s="249"/>
      <c r="T1399" s="250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51" t="s">
        <v>190</v>
      </c>
      <c r="AU1399" s="251" t="s">
        <v>84</v>
      </c>
      <c r="AV1399" s="13" t="s">
        <v>82</v>
      </c>
      <c r="AW1399" s="13" t="s">
        <v>31</v>
      </c>
      <c r="AX1399" s="13" t="s">
        <v>75</v>
      </c>
      <c r="AY1399" s="251" t="s">
        <v>181</v>
      </c>
    </row>
    <row r="1400" s="14" customFormat="1">
      <c r="A1400" s="14"/>
      <c r="B1400" s="252"/>
      <c r="C1400" s="253"/>
      <c r="D1400" s="243" t="s">
        <v>190</v>
      </c>
      <c r="E1400" s="254" t="s">
        <v>1</v>
      </c>
      <c r="F1400" s="255" t="s">
        <v>555</v>
      </c>
      <c r="G1400" s="253"/>
      <c r="H1400" s="256">
        <v>57</v>
      </c>
      <c r="I1400" s="257"/>
      <c r="J1400" s="253"/>
      <c r="K1400" s="253"/>
      <c r="L1400" s="258"/>
      <c r="M1400" s="259"/>
      <c r="N1400" s="260"/>
      <c r="O1400" s="260"/>
      <c r="P1400" s="260"/>
      <c r="Q1400" s="260"/>
      <c r="R1400" s="260"/>
      <c r="S1400" s="260"/>
      <c r="T1400" s="261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62" t="s">
        <v>190</v>
      </c>
      <c r="AU1400" s="262" t="s">
        <v>84</v>
      </c>
      <c r="AV1400" s="14" t="s">
        <v>84</v>
      </c>
      <c r="AW1400" s="14" t="s">
        <v>31</v>
      </c>
      <c r="AX1400" s="14" t="s">
        <v>82</v>
      </c>
      <c r="AY1400" s="262" t="s">
        <v>181</v>
      </c>
    </row>
    <row r="1401" s="2" customFormat="1" ht="24.15" customHeight="1">
      <c r="A1401" s="39"/>
      <c r="B1401" s="40"/>
      <c r="C1401" s="228" t="s">
        <v>1888</v>
      </c>
      <c r="D1401" s="228" t="s">
        <v>184</v>
      </c>
      <c r="E1401" s="229" t="s">
        <v>1889</v>
      </c>
      <c r="F1401" s="230" t="s">
        <v>1890</v>
      </c>
      <c r="G1401" s="231" t="s">
        <v>197</v>
      </c>
      <c r="H1401" s="232">
        <v>85.599999999999994</v>
      </c>
      <c r="I1401" s="233"/>
      <c r="J1401" s="232">
        <f>ROUND(I1401*H1401,2)</f>
        <v>0</v>
      </c>
      <c r="K1401" s="234"/>
      <c r="L1401" s="45"/>
      <c r="M1401" s="235" t="s">
        <v>1</v>
      </c>
      <c r="N1401" s="236" t="s">
        <v>40</v>
      </c>
      <c r="O1401" s="92"/>
      <c r="P1401" s="237">
        <f>O1401*H1401</f>
        <v>0</v>
      </c>
      <c r="Q1401" s="237">
        <v>0</v>
      </c>
      <c r="R1401" s="237">
        <f>Q1401*H1401</f>
        <v>0</v>
      </c>
      <c r="S1401" s="237">
        <v>0.027199999999999998</v>
      </c>
      <c r="T1401" s="238">
        <f>S1401*H1401</f>
        <v>2.3283199999999997</v>
      </c>
      <c r="U1401" s="39"/>
      <c r="V1401" s="39"/>
      <c r="W1401" s="39"/>
      <c r="X1401" s="39"/>
      <c r="Y1401" s="39"/>
      <c r="Z1401" s="39"/>
      <c r="AA1401" s="39"/>
      <c r="AB1401" s="39"/>
      <c r="AC1401" s="39"/>
      <c r="AD1401" s="39"/>
      <c r="AE1401" s="39"/>
      <c r="AR1401" s="239" t="s">
        <v>188</v>
      </c>
      <c r="AT1401" s="239" t="s">
        <v>184</v>
      </c>
      <c r="AU1401" s="239" t="s">
        <v>84</v>
      </c>
      <c r="AY1401" s="18" t="s">
        <v>181</v>
      </c>
      <c r="BE1401" s="240">
        <f>IF(N1401="základní",J1401,0)</f>
        <v>0</v>
      </c>
      <c r="BF1401" s="240">
        <f>IF(N1401="snížená",J1401,0)</f>
        <v>0</v>
      </c>
      <c r="BG1401" s="240">
        <f>IF(N1401="zákl. přenesená",J1401,0)</f>
        <v>0</v>
      </c>
      <c r="BH1401" s="240">
        <f>IF(N1401="sníž. přenesená",J1401,0)</f>
        <v>0</v>
      </c>
      <c r="BI1401" s="240">
        <f>IF(N1401="nulová",J1401,0)</f>
        <v>0</v>
      </c>
      <c r="BJ1401" s="18" t="s">
        <v>82</v>
      </c>
      <c r="BK1401" s="240">
        <f>ROUND(I1401*H1401,2)</f>
        <v>0</v>
      </c>
      <c r="BL1401" s="18" t="s">
        <v>188</v>
      </c>
      <c r="BM1401" s="239" t="s">
        <v>1891</v>
      </c>
    </row>
    <row r="1402" s="13" customFormat="1">
      <c r="A1402" s="13"/>
      <c r="B1402" s="241"/>
      <c r="C1402" s="242"/>
      <c r="D1402" s="243" t="s">
        <v>190</v>
      </c>
      <c r="E1402" s="244" t="s">
        <v>1</v>
      </c>
      <c r="F1402" s="245" t="s">
        <v>201</v>
      </c>
      <c r="G1402" s="242"/>
      <c r="H1402" s="244" t="s">
        <v>1</v>
      </c>
      <c r="I1402" s="246"/>
      <c r="J1402" s="242"/>
      <c r="K1402" s="242"/>
      <c r="L1402" s="247"/>
      <c r="M1402" s="248"/>
      <c r="N1402" s="249"/>
      <c r="O1402" s="249"/>
      <c r="P1402" s="249"/>
      <c r="Q1402" s="249"/>
      <c r="R1402" s="249"/>
      <c r="S1402" s="249"/>
      <c r="T1402" s="250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51" t="s">
        <v>190</v>
      </c>
      <c r="AU1402" s="251" t="s">
        <v>84</v>
      </c>
      <c r="AV1402" s="13" t="s">
        <v>82</v>
      </c>
      <c r="AW1402" s="13" t="s">
        <v>31</v>
      </c>
      <c r="AX1402" s="13" t="s">
        <v>75</v>
      </c>
      <c r="AY1402" s="251" t="s">
        <v>181</v>
      </c>
    </row>
    <row r="1403" s="14" customFormat="1">
      <c r="A1403" s="14"/>
      <c r="B1403" s="252"/>
      <c r="C1403" s="253"/>
      <c r="D1403" s="243" t="s">
        <v>190</v>
      </c>
      <c r="E1403" s="254" t="s">
        <v>1</v>
      </c>
      <c r="F1403" s="255" t="s">
        <v>1686</v>
      </c>
      <c r="G1403" s="253"/>
      <c r="H1403" s="256">
        <v>57.799999999999997</v>
      </c>
      <c r="I1403" s="257"/>
      <c r="J1403" s="253"/>
      <c r="K1403" s="253"/>
      <c r="L1403" s="258"/>
      <c r="M1403" s="259"/>
      <c r="N1403" s="260"/>
      <c r="O1403" s="260"/>
      <c r="P1403" s="260"/>
      <c r="Q1403" s="260"/>
      <c r="R1403" s="260"/>
      <c r="S1403" s="260"/>
      <c r="T1403" s="261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62" t="s">
        <v>190</v>
      </c>
      <c r="AU1403" s="262" t="s">
        <v>84</v>
      </c>
      <c r="AV1403" s="14" t="s">
        <v>84</v>
      </c>
      <c r="AW1403" s="14" t="s">
        <v>31</v>
      </c>
      <c r="AX1403" s="14" t="s">
        <v>75</v>
      </c>
      <c r="AY1403" s="262" t="s">
        <v>181</v>
      </c>
    </row>
    <row r="1404" s="14" customFormat="1">
      <c r="A1404" s="14"/>
      <c r="B1404" s="252"/>
      <c r="C1404" s="253"/>
      <c r="D1404" s="243" t="s">
        <v>190</v>
      </c>
      <c r="E1404" s="254" t="s">
        <v>1</v>
      </c>
      <c r="F1404" s="255" t="s">
        <v>1687</v>
      </c>
      <c r="G1404" s="253"/>
      <c r="H1404" s="256">
        <v>27.800000000000001</v>
      </c>
      <c r="I1404" s="257"/>
      <c r="J1404" s="253"/>
      <c r="K1404" s="253"/>
      <c r="L1404" s="258"/>
      <c r="M1404" s="259"/>
      <c r="N1404" s="260"/>
      <c r="O1404" s="260"/>
      <c r="P1404" s="260"/>
      <c r="Q1404" s="260"/>
      <c r="R1404" s="260"/>
      <c r="S1404" s="260"/>
      <c r="T1404" s="261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62" t="s">
        <v>190</v>
      </c>
      <c r="AU1404" s="262" t="s">
        <v>84</v>
      </c>
      <c r="AV1404" s="14" t="s">
        <v>84</v>
      </c>
      <c r="AW1404" s="14" t="s">
        <v>31</v>
      </c>
      <c r="AX1404" s="14" t="s">
        <v>75</v>
      </c>
      <c r="AY1404" s="262" t="s">
        <v>181</v>
      </c>
    </row>
    <row r="1405" s="15" customFormat="1">
      <c r="A1405" s="15"/>
      <c r="B1405" s="267"/>
      <c r="C1405" s="268"/>
      <c r="D1405" s="243" t="s">
        <v>190</v>
      </c>
      <c r="E1405" s="269" t="s">
        <v>1</v>
      </c>
      <c r="F1405" s="270" t="s">
        <v>208</v>
      </c>
      <c r="G1405" s="268"/>
      <c r="H1405" s="271">
        <v>85.599999999999994</v>
      </c>
      <c r="I1405" s="272"/>
      <c r="J1405" s="268"/>
      <c r="K1405" s="268"/>
      <c r="L1405" s="273"/>
      <c r="M1405" s="274"/>
      <c r="N1405" s="275"/>
      <c r="O1405" s="275"/>
      <c r="P1405" s="275"/>
      <c r="Q1405" s="275"/>
      <c r="R1405" s="275"/>
      <c r="S1405" s="275"/>
      <c r="T1405" s="276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77" t="s">
        <v>190</v>
      </c>
      <c r="AU1405" s="277" t="s">
        <v>84</v>
      </c>
      <c r="AV1405" s="15" t="s">
        <v>188</v>
      </c>
      <c r="AW1405" s="15" t="s">
        <v>31</v>
      </c>
      <c r="AX1405" s="15" t="s">
        <v>82</v>
      </c>
      <c r="AY1405" s="277" t="s">
        <v>181</v>
      </c>
    </row>
    <row r="1406" s="12" customFormat="1" ht="22.8" customHeight="1">
      <c r="A1406" s="12"/>
      <c r="B1406" s="212"/>
      <c r="C1406" s="213"/>
      <c r="D1406" s="214" t="s">
        <v>74</v>
      </c>
      <c r="E1406" s="226" t="s">
        <v>1892</v>
      </c>
      <c r="F1406" s="226" t="s">
        <v>1893</v>
      </c>
      <c r="G1406" s="213"/>
      <c r="H1406" s="213"/>
      <c r="I1406" s="216"/>
      <c r="J1406" s="227">
        <f>BK1406</f>
        <v>0</v>
      </c>
      <c r="K1406" s="213"/>
      <c r="L1406" s="218"/>
      <c r="M1406" s="219"/>
      <c r="N1406" s="220"/>
      <c r="O1406" s="220"/>
      <c r="P1406" s="221">
        <f>SUM(P1407:P1451)</f>
        <v>0</v>
      </c>
      <c r="Q1406" s="220"/>
      <c r="R1406" s="221">
        <f>SUM(R1407:R1451)</f>
        <v>0</v>
      </c>
      <c r="S1406" s="220"/>
      <c r="T1406" s="222">
        <f>SUM(T1407:T1451)</f>
        <v>0</v>
      </c>
      <c r="U1406" s="12"/>
      <c r="V1406" s="12"/>
      <c r="W1406" s="12"/>
      <c r="X1406" s="12"/>
      <c r="Y1406" s="12"/>
      <c r="Z1406" s="12"/>
      <c r="AA1406" s="12"/>
      <c r="AB1406" s="12"/>
      <c r="AC1406" s="12"/>
      <c r="AD1406" s="12"/>
      <c r="AE1406" s="12"/>
      <c r="AR1406" s="223" t="s">
        <v>84</v>
      </c>
      <c r="AT1406" s="224" t="s">
        <v>74</v>
      </c>
      <c r="AU1406" s="224" t="s">
        <v>82</v>
      </c>
      <c r="AY1406" s="223" t="s">
        <v>181</v>
      </c>
      <c r="BK1406" s="225">
        <f>SUM(BK1407:BK1451)</f>
        <v>0</v>
      </c>
    </row>
    <row r="1407" s="2" customFormat="1" ht="49.05" customHeight="1">
      <c r="A1407" s="39"/>
      <c r="B1407" s="40"/>
      <c r="C1407" s="228" t="s">
        <v>1894</v>
      </c>
      <c r="D1407" s="228" t="s">
        <v>184</v>
      </c>
      <c r="E1407" s="229" t="s">
        <v>1895</v>
      </c>
      <c r="F1407" s="230" t="s">
        <v>1896</v>
      </c>
      <c r="G1407" s="231" t="s">
        <v>260</v>
      </c>
      <c r="H1407" s="232">
        <v>2</v>
      </c>
      <c r="I1407" s="233"/>
      <c r="J1407" s="232">
        <f>ROUND(I1407*H1407,2)</f>
        <v>0</v>
      </c>
      <c r="K1407" s="234"/>
      <c r="L1407" s="45"/>
      <c r="M1407" s="235" t="s">
        <v>1</v>
      </c>
      <c r="N1407" s="236" t="s">
        <v>40</v>
      </c>
      <c r="O1407" s="92"/>
      <c r="P1407" s="237">
        <f>O1407*H1407</f>
        <v>0</v>
      </c>
      <c r="Q1407" s="237">
        <v>0</v>
      </c>
      <c r="R1407" s="237">
        <f>Q1407*H1407</f>
        <v>0</v>
      </c>
      <c r="S1407" s="237">
        <v>0</v>
      </c>
      <c r="T1407" s="238">
        <f>S1407*H1407</f>
        <v>0</v>
      </c>
      <c r="U1407" s="39"/>
      <c r="V1407" s="39"/>
      <c r="W1407" s="39"/>
      <c r="X1407" s="39"/>
      <c r="Y1407" s="39"/>
      <c r="Z1407" s="39"/>
      <c r="AA1407" s="39"/>
      <c r="AB1407" s="39"/>
      <c r="AC1407" s="39"/>
      <c r="AD1407" s="39"/>
      <c r="AE1407" s="39"/>
      <c r="AR1407" s="239" t="s">
        <v>283</v>
      </c>
      <c r="AT1407" s="239" t="s">
        <v>184</v>
      </c>
      <c r="AU1407" s="239" t="s">
        <v>84</v>
      </c>
      <c r="AY1407" s="18" t="s">
        <v>181</v>
      </c>
      <c r="BE1407" s="240">
        <f>IF(N1407="základní",J1407,0)</f>
        <v>0</v>
      </c>
      <c r="BF1407" s="240">
        <f>IF(N1407="snížená",J1407,0)</f>
        <v>0</v>
      </c>
      <c r="BG1407" s="240">
        <f>IF(N1407="zákl. přenesená",J1407,0)</f>
        <v>0</v>
      </c>
      <c r="BH1407" s="240">
        <f>IF(N1407="sníž. přenesená",J1407,0)</f>
        <v>0</v>
      </c>
      <c r="BI1407" s="240">
        <f>IF(N1407="nulová",J1407,0)</f>
        <v>0</v>
      </c>
      <c r="BJ1407" s="18" t="s">
        <v>82</v>
      </c>
      <c r="BK1407" s="240">
        <f>ROUND(I1407*H1407,2)</f>
        <v>0</v>
      </c>
      <c r="BL1407" s="18" t="s">
        <v>283</v>
      </c>
      <c r="BM1407" s="239" t="s">
        <v>1897</v>
      </c>
    </row>
    <row r="1408" s="2" customFormat="1">
      <c r="A1408" s="39"/>
      <c r="B1408" s="40"/>
      <c r="C1408" s="41"/>
      <c r="D1408" s="243" t="s">
        <v>199</v>
      </c>
      <c r="E1408" s="41"/>
      <c r="F1408" s="263" t="s">
        <v>1898</v>
      </c>
      <c r="G1408" s="41"/>
      <c r="H1408" s="41"/>
      <c r="I1408" s="264"/>
      <c r="J1408" s="41"/>
      <c r="K1408" s="41"/>
      <c r="L1408" s="45"/>
      <c r="M1408" s="265"/>
      <c r="N1408" s="266"/>
      <c r="O1408" s="92"/>
      <c r="P1408" s="92"/>
      <c r="Q1408" s="92"/>
      <c r="R1408" s="92"/>
      <c r="S1408" s="92"/>
      <c r="T1408" s="93"/>
      <c r="U1408" s="39"/>
      <c r="V1408" s="39"/>
      <c r="W1408" s="39"/>
      <c r="X1408" s="39"/>
      <c r="Y1408" s="39"/>
      <c r="Z1408" s="39"/>
      <c r="AA1408" s="39"/>
      <c r="AB1408" s="39"/>
      <c r="AC1408" s="39"/>
      <c r="AD1408" s="39"/>
      <c r="AE1408" s="39"/>
      <c r="AT1408" s="18" t="s">
        <v>199</v>
      </c>
      <c r="AU1408" s="18" t="s">
        <v>84</v>
      </c>
    </row>
    <row r="1409" s="13" customFormat="1">
      <c r="A1409" s="13"/>
      <c r="B1409" s="241"/>
      <c r="C1409" s="242"/>
      <c r="D1409" s="243" t="s">
        <v>190</v>
      </c>
      <c r="E1409" s="244" t="s">
        <v>1</v>
      </c>
      <c r="F1409" s="245" t="s">
        <v>1899</v>
      </c>
      <c r="G1409" s="242"/>
      <c r="H1409" s="244" t="s">
        <v>1</v>
      </c>
      <c r="I1409" s="246"/>
      <c r="J1409" s="242"/>
      <c r="K1409" s="242"/>
      <c r="L1409" s="247"/>
      <c r="M1409" s="248"/>
      <c r="N1409" s="249"/>
      <c r="O1409" s="249"/>
      <c r="P1409" s="249"/>
      <c r="Q1409" s="249"/>
      <c r="R1409" s="249"/>
      <c r="S1409" s="249"/>
      <c r="T1409" s="250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51" t="s">
        <v>190</v>
      </c>
      <c r="AU1409" s="251" t="s">
        <v>84</v>
      </c>
      <c r="AV1409" s="13" t="s">
        <v>82</v>
      </c>
      <c r="AW1409" s="13" t="s">
        <v>31</v>
      </c>
      <c r="AX1409" s="13" t="s">
        <v>75</v>
      </c>
      <c r="AY1409" s="251" t="s">
        <v>181</v>
      </c>
    </row>
    <row r="1410" s="14" customFormat="1">
      <c r="A1410" s="14"/>
      <c r="B1410" s="252"/>
      <c r="C1410" s="253"/>
      <c r="D1410" s="243" t="s">
        <v>190</v>
      </c>
      <c r="E1410" s="254" t="s">
        <v>1</v>
      </c>
      <c r="F1410" s="255" t="s">
        <v>84</v>
      </c>
      <c r="G1410" s="253"/>
      <c r="H1410" s="256">
        <v>2</v>
      </c>
      <c r="I1410" s="257"/>
      <c r="J1410" s="253"/>
      <c r="K1410" s="253"/>
      <c r="L1410" s="258"/>
      <c r="M1410" s="259"/>
      <c r="N1410" s="260"/>
      <c r="O1410" s="260"/>
      <c r="P1410" s="260"/>
      <c r="Q1410" s="260"/>
      <c r="R1410" s="260"/>
      <c r="S1410" s="260"/>
      <c r="T1410" s="261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62" t="s">
        <v>190</v>
      </c>
      <c r="AU1410" s="262" t="s">
        <v>84</v>
      </c>
      <c r="AV1410" s="14" t="s">
        <v>84</v>
      </c>
      <c r="AW1410" s="14" t="s">
        <v>31</v>
      </c>
      <c r="AX1410" s="14" t="s">
        <v>82</v>
      </c>
      <c r="AY1410" s="262" t="s">
        <v>181</v>
      </c>
    </row>
    <row r="1411" s="2" customFormat="1" ht="49.05" customHeight="1">
      <c r="A1411" s="39"/>
      <c r="B1411" s="40"/>
      <c r="C1411" s="228" t="s">
        <v>1900</v>
      </c>
      <c r="D1411" s="228" t="s">
        <v>184</v>
      </c>
      <c r="E1411" s="229" t="s">
        <v>1901</v>
      </c>
      <c r="F1411" s="230" t="s">
        <v>1902</v>
      </c>
      <c r="G1411" s="231" t="s">
        <v>260</v>
      </c>
      <c r="H1411" s="232">
        <v>1</v>
      </c>
      <c r="I1411" s="233"/>
      <c r="J1411" s="232">
        <f>ROUND(I1411*H1411,2)</f>
        <v>0</v>
      </c>
      <c r="K1411" s="234"/>
      <c r="L1411" s="45"/>
      <c r="M1411" s="235" t="s">
        <v>1</v>
      </c>
      <c r="N1411" s="236" t="s">
        <v>40</v>
      </c>
      <c r="O1411" s="92"/>
      <c r="P1411" s="237">
        <f>O1411*H1411</f>
        <v>0</v>
      </c>
      <c r="Q1411" s="237">
        <v>0</v>
      </c>
      <c r="R1411" s="237">
        <f>Q1411*H1411</f>
        <v>0</v>
      </c>
      <c r="S1411" s="237">
        <v>0</v>
      </c>
      <c r="T1411" s="238">
        <f>S1411*H1411</f>
        <v>0</v>
      </c>
      <c r="U1411" s="39"/>
      <c r="V1411" s="39"/>
      <c r="W1411" s="39"/>
      <c r="X1411" s="39"/>
      <c r="Y1411" s="39"/>
      <c r="Z1411" s="39"/>
      <c r="AA1411" s="39"/>
      <c r="AB1411" s="39"/>
      <c r="AC1411" s="39"/>
      <c r="AD1411" s="39"/>
      <c r="AE1411" s="39"/>
      <c r="AR1411" s="239" t="s">
        <v>283</v>
      </c>
      <c r="AT1411" s="239" t="s">
        <v>184</v>
      </c>
      <c r="AU1411" s="239" t="s">
        <v>84</v>
      </c>
      <c r="AY1411" s="18" t="s">
        <v>181</v>
      </c>
      <c r="BE1411" s="240">
        <f>IF(N1411="základní",J1411,0)</f>
        <v>0</v>
      </c>
      <c r="BF1411" s="240">
        <f>IF(N1411="snížená",J1411,0)</f>
        <v>0</v>
      </c>
      <c r="BG1411" s="240">
        <f>IF(N1411="zákl. přenesená",J1411,0)</f>
        <v>0</v>
      </c>
      <c r="BH1411" s="240">
        <f>IF(N1411="sníž. přenesená",J1411,0)</f>
        <v>0</v>
      </c>
      <c r="BI1411" s="240">
        <f>IF(N1411="nulová",J1411,0)</f>
        <v>0</v>
      </c>
      <c r="BJ1411" s="18" t="s">
        <v>82</v>
      </c>
      <c r="BK1411" s="240">
        <f>ROUND(I1411*H1411,2)</f>
        <v>0</v>
      </c>
      <c r="BL1411" s="18" t="s">
        <v>283</v>
      </c>
      <c r="BM1411" s="239" t="s">
        <v>1903</v>
      </c>
    </row>
    <row r="1412" s="2" customFormat="1">
      <c r="A1412" s="39"/>
      <c r="B1412" s="40"/>
      <c r="C1412" s="41"/>
      <c r="D1412" s="243" t="s">
        <v>199</v>
      </c>
      <c r="E1412" s="41"/>
      <c r="F1412" s="263" t="s">
        <v>1904</v>
      </c>
      <c r="G1412" s="41"/>
      <c r="H1412" s="41"/>
      <c r="I1412" s="264"/>
      <c r="J1412" s="41"/>
      <c r="K1412" s="41"/>
      <c r="L1412" s="45"/>
      <c r="M1412" s="265"/>
      <c r="N1412" s="266"/>
      <c r="O1412" s="92"/>
      <c r="P1412" s="92"/>
      <c r="Q1412" s="92"/>
      <c r="R1412" s="92"/>
      <c r="S1412" s="92"/>
      <c r="T1412" s="93"/>
      <c r="U1412" s="39"/>
      <c r="V1412" s="39"/>
      <c r="W1412" s="39"/>
      <c r="X1412" s="39"/>
      <c r="Y1412" s="39"/>
      <c r="Z1412" s="39"/>
      <c r="AA1412" s="39"/>
      <c r="AB1412" s="39"/>
      <c r="AC1412" s="39"/>
      <c r="AD1412" s="39"/>
      <c r="AE1412" s="39"/>
      <c r="AT1412" s="18" t="s">
        <v>199</v>
      </c>
      <c r="AU1412" s="18" t="s">
        <v>84</v>
      </c>
    </row>
    <row r="1413" s="13" customFormat="1">
      <c r="A1413" s="13"/>
      <c r="B1413" s="241"/>
      <c r="C1413" s="242"/>
      <c r="D1413" s="243" t="s">
        <v>190</v>
      </c>
      <c r="E1413" s="244" t="s">
        <v>1</v>
      </c>
      <c r="F1413" s="245" t="s">
        <v>1899</v>
      </c>
      <c r="G1413" s="242"/>
      <c r="H1413" s="244" t="s">
        <v>1</v>
      </c>
      <c r="I1413" s="246"/>
      <c r="J1413" s="242"/>
      <c r="K1413" s="242"/>
      <c r="L1413" s="247"/>
      <c r="M1413" s="248"/>
      <c r="N1413" s="249"/>
      <c r="O1413" s="249"/>
      <c r="P1413" s="249"/>
      <c r="Q1413" s="249"/>
      <c r="R1413" s="249"/>
      <c r="S1413" s="249"/>
      <c r="T1413" s="250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51" t="s">
        <v>190</v>
      </c>
      <c r="AU1413" s="251" t="s">
        <v>84</v>
      </c>
      <c r="AV1413" s="13" t="s">
        <v>82</v>
      </c>
      <c r="AW1413" s="13" t="s">
        <v>31</v>
      </c>
      <c r="AX1413" s="13" t="s">
        <v>75</v>
      </c>
      <c r="AY1413" s="251" t="s">
        <v>181</v>
      </c>
    </row>
    <row r="1414" s="14" customFormat="1">
      <c r="A1414" s="14"/>
      <c r="B1414" s="252"/>
      <c r="C1414" s="253"/>
      <c r="D1414" s="243" t="s">
        <v>190</v>
      </c>
      <c r="E1414" s="254" t="s">
        <v>1</v>
      </c>
      <c r="F1414" s="255" t="s">
        <v>82</v>
      </c>
      <c r="G1414" s="253"/>
      <c r="H1414" s="256">
        <v>1</v>
      </c>
      <c r="I1414" s="257"/>
      <c r="J1414" s="253"/>
      <c r="K1414" s="253"/>
      <c r="L1414" s="258"/>
      <c r="M1414" s="259"/>
      <c r="N1414" s="260"/>
      <c r="O1414" s="260"/>
      <c r="P1414" s="260"/>
      <c r="Q1414" s="260"/>
      <c r="R1414" s="260"/>
      <c r="S1414" s="260"/>
      <c r="T1414" s="261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62" t="s">
        <v>190</v>
      </c>
      <c r="AU1414" s="262" t="s">
        <v>84</v>
      </c>
      <c r="AV1414" s="14" t="s">
        <v>84</v>
      </c>
      <c r="AW1414" s="14" t="s">
        <v>31</v>
      </c>
      <c r="AX1414" s="14" t="s">
        <v>82</v>
      </c>
      <c r="AY1414" s="262" t="s">
        <v>181</v>
      </c>
    </row>
    <row r="1415" s="2" customFormat="1" ht="49.05" customHeight="1">
      <c r="A1415" s="39"/>
      <c r="B1415" s="40"/>
      <c r="C1415" s="228" t="s">
        <v>1905</v>
      </c>
      <c r="D1415" s="228" t="s">
        <v>184</v>
      </c>
      <c r="E1415" s="229" t="s">
        <v>1906</v>
      </c>
      <c r="F1415" s="230" t="s">
        <v>1907</v>
      </c>
      <c r="G1415" s="231" t="s">
        <v>260</v>
      </c>
      <c r="H1415" s="232">
        <v>1</v>
      </c>
      <c r="I1415" s="233"/>
      <c r="J1415" s="232">
        <f>ROUND(I1415*H1415,2)</f>
        <v>0</v>
      </c>
      <c r="K1415" s="234"/>
      <c r="L1415" s="45"/>
      <c r="M1415" s="235" t="s">
        <v>1</v>
      </c>
      <c r="N1415" s="236" t="s">
        <v>40</v>
      </c>
      <c r="O1415" s="92"/>
      <c r="P1415" s="237">
        <f>O1415*H1415</f>
        <v>0</v>
      </c>
      <c r="Q1415" s="237">
        <v>0</v>
      </c>
      <c r="R1415" s="237">
        <f>Q1415*H1415</f>
        <v>0</v>
      </c>
      <c r="S1415" s="237">
        <v>0</v>
      </c>
      <c r="T1415" s="238">
        <f>S1415*H1415</f>
        <v>0</v>
      </c>
      <c r="U1415" s="39"/>
      <c r="V1415" s="39"/>
      <c r="W1415" s="39"/>
      <c r="X1415" s="39"/>
      <c r="Y1415" s="39"/>
      <c r="Z1415" s="39"/>
      <c r="AA1415" s="39"/>
      <c r="AB1415" s="39"/>
      <c r="AC1415" s="39"/>
      <c r="AD1415" s="39"/>
      <c r="AE1415" s="39"/>
      <c r="AR1415" s="239" t="s">
        <v>283</v>
      </c>
      <c r="AT1415" s="239" t="s">
        <v>184</v>
      </c>
      <c r="AU1415" s="239" t="s">
        <v>84</v>
      </c>
      <c r="AY1415" s="18" t="s">
        <v>181</v>
      </c>
      <c r="BE1415" s="240">
        <f>IF(N1415="základní",J1415,0)</f>
        <v>0</v>
      </c>
      <c r="BF1415" s="240">
        <f>IF(N1415="snížená",J1415,0)</f>
        <v>0</v>
      </c>
      <c r="BG1415" s="240">
        <f>IF(N1415="zákl. přenesená",J1415,0)</f>
        <v>0</v>
      </c>
      <c r="BH1415" s="240">
        <f>IF(N1415="sníž. přenesená",J1415,0)</f>
        <v>0</v>
      </c>
      <c r="BI1415" s="240">
        <f>IF(N1415="nulová",J1415,0)</f>
        <v>0</v>
      </c>
      <c r="BJ1415" s="18" t="s">
        <v>82</v>
      </c>
      <c r="BK1415" s="240">
        <f>ROUND(I1415*H1415,2)</f>
        <v>0</v>
      </c>
      <c r="BL1415" s="18" t="s">
        <v>283</v>
      </c>
      <c r="BM1415" s="239" t="s">
        <v>1908</v>
      </c>
    </row>
    <row r="1416" s="2" customFormat="1">
      <c r="A1416" s="39"/>
      <c r="B1416" s="40"/>
      <c r="C1416" s="41"/>
      <c r="D1416" s="243" t="s">
        <v>199</v>
      </c>
      <c r="E1416" s="41"/>
      <c r="F1416" s="263" t="s">
        <v>1904</v>
      </c>
      <c r="G1416" s="41"/>
      <c r="H1416" s="41"/>
      <c r="I1416" s="264"/>
      <c r="J1416" s="41"/>
      <c r="K1416" s="41"/>
      <c r="L1416" s="45"/>
      <c r="M1416" s="265"/>
      <c r="N1416" s="266"/>
      <c r="O1416" s="92"/>
      <c r="P1416" s="92"/>
      <c r="Q1416" s="92"/>
      <c r="R1416" s="92"/>
      <c r="S1416" s="92"/>
      <c r="T1416" s="93"/>
      <c r="U1416" s="39"/>
      <c r="V1416" s="39"/>
      <c r="W1416" s="39"/>
      <c r="X1416" s="39"/>
      <c r="Y1416" s="39"/>
      <c r="Z1416" s="39"/>
      <c r="AA1416" s="39"/>
      <c r="AB1416" s="39"/>
      <c r="AC1416" s="39"/>
      <c r="AD1416" s="39"/>
      <c r="AE1416" s="39"/>
      <c r="AT1416" s="18" t="s">
        <v>199</v>
      </c>
      <c r="AU1416" s="18" t="s">
        <v>84</v>
      </c>
    </row>
    <row r="1417" s="13" customFormat="1">
      <c r="A1417" s="13"/>
      <c r="B1417" s="241"/>
      <c r="C1417" s="242"/>
      <c r="D1417" s="243" t="s">
        <v>190</v>
      </c>
      <c r="E1417" s="244" t="s">
        <v>1</v>
      </c>
      <c r="F1417" s="245" t="s">
        <v>1899</v>
      </c>
      <c r="G1417" s="242"/>
      <c r="H1417" s="244" t="s">
        <v>1</v>
      </c>
      <c r="I1417" s="246"/>
      <c r="J1417" s="242"/>
      <c r="K1417" s="242"/>
      <c r="L1417" s="247"/>
      <c r="M1417" s="248"/>
      <c r="N1417" s="249"/>
      <c r="O1417" s="249"/>
      <c r="P1417" s="249"/>
      <c r="Q1417" s="249"/>
      <c r="R1417" s="249"/>
      <c r="S1417" s="249"/>
      <c r="T1417" s="250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51" t="s">
        <v>190</v>
      </c>
      <c r="AU1417" s="251" t="s">
        <v>84</v>
      </c>
      <c r="AV1417" s="13" t="s">
        <v>82</v>
      </c>
      <c r="AW1417" s="13" t="s">
        <v>31</v>
      </c>
      <c r="AX1417" s="13" t="s">
        <v>75</v>
      </c>
      <c r="AY1417" s="251" t="s">
        <v>181</v>
      </c>
    </row>
    <row r="1418" s="14" customFormat="1">
      <c r="A1418" s="14"/>
      <c r="B1418" s="252"/>
      <c r="C1418" s="253"/>
      <c r="D1418" s="243" t="s">
        <v>190</v>
      </c>
      <c r="E1418" s="254" t="s">
        <v>1</v>
      </c>
      <c r="F1418" s="255" t="s">
        <v>82</v>
      </c>
      <c r="G1418" s="253"/>
      <c r="H1418" s="256">
        <v>1</v>
      </c>
      <c r="I1418" s="257"/>
      <c r="J1418" s="253"/>
      <c r="K1418" s="253"/>
      <c r="L1418" s="258"/>
      <c r="M1418" s="259"/>
      <c r="N1418" s="260"/>
      <c r="O1418" s="260"/>
      <c r="P1418" s="260"/>
      <c r="Q1418" s="260"/>
      <c r="R1418" s="260"/>
      <c r="S1418" s="260"/>
      <c r="T1418" s="261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62" t="s">
        <v>190</v>
      </c>
      <c r="AU1418" s="262" t="s">
        <v>84</v>
      </c>
      <c r="AV1418" s="14" t="s">
        <v>84</v>
      </c>
      <c r="AW1418" s="14" t="s">
        <v>31</v>
      </c>
      <c r="AX1418" s="14" t="s">
        <v>82</v>
      </c>
      <c r="AY1418" s="262" t="s">
        <v>181</v>
      </c>
    </row>
    <row r="1419" s="2" customFormat="1" ht="66.75" customHeight="1">
      <c r="A1419" s="39"/>
      <c r="B1419" s="40"/>
      <c r="C1419" s="228" t="s">
        <v>1909</v>
      </c>
      <c r="D1419" s="228" t="s">
        <v>184</v>
      </c>
      <c r="E1419" s="229" t="s">
        <v>1910</v>
      </c>
      <c r="F1419" s="230" t="s">
        <v>1911</v>
      </c>
      <c r="G1419" s="231" t="s">
        <v>260</v>
      </c>
      <c r="H1419" s="232">
        <v>1</v>
      </c>
      <c r="I1419" s="233"/>
      <c r="J1419" s="232">
        <f>ROUND(I1419*H1419,2)</f>
        <v>0</v>
      </c>
      <c r="K1419" s="234"/>
      <c r="L1419" s="45"/>
      <c r="M1419" s="235" t="s">
        <v>1</v>
      </c>
      <c r="N1419" s="236" t="s">
        <v>40</v>
      </c>
      <c r="O1419" s="92"/>
      <c r="P1419" s="237">
        <f>O1419*H1419</f>
        <v>0</v>
      </c>
      <c r="Q1419" s="237">
        <v>0</v>
      </c>
      <c r="R1419" s="237">
        <f>Q1419*H1419</f>
        <v>0</v>
      </c>
      <c r="S1419" s="237">
        <v>0</v>
      </c>
      <c r="T1419" s="238">
        <f>S1419*H1419</f>
        <v>0</v>
      </c>
      <c r="U1419" s="39"/>
      <c r="V1419" s="39"/>
      <c r="W1419" s="39"/>
      <c r="X1419" s="39"/>
      <c r="Y1419" s="39"/>
      <c r="Z1419" s="39"/>
      <c r="AA1419" s="39"/>
      <c r="AB1419" s="39"/>
      <c r="AC1419" s="39"/>
      <c r="AD1419" s="39"/>
      <c r="AE1419" s="39"/>
      <c r="AR1419" s="239" t="s">
        <v>283</v>
      </c>
      <c r="AT1419" s="239" t="s">
        <v>184</v>
      </c>
      <c r="AU1419" s="239" t="s">
        <v>84</v>
      </c>
      <c r="AY1419" s="18" t="s">
        <v>181</v>
      </c>
      <c r="BE1419" s="240">
        <f>IF(N1419="základní",J1419,0)</f>
        <v>0</v>
      </c>
      <c r="BF1419" s="240">
        <f>IF(N1419="snížená",J1419,0)</f>
        <v>0</v>
      </c>
      <c r="BG1419" s="240">
        <f>IF(N1419="zákl. přenesená",J1419,0)</f>
        <v>0</v>
      </c>
      <c r="BH1419" s="240">
        <f>IF(N1419="sníž. přenesená",J1419,0)</f>
        <v>0</v>
      </c>
      <c r="BI1419" s="240">
        <f>IF(N1419="nulová",J1419,0)</f>
        <v>0</v>
      </c>
      <c r="BJ1419" s="18" t="s">
        <v>82</v>
      </c>
      <c r="BK1419" s="240">
        <f>ROUND(I1419*H1419,2)</f>
        <v>0</v>
      </c>
      <c r="BL1419" s="18" t="s">
        <v>283</v>
      </c>
      <c r="BM1419" s="239" t="s">
        <v>1912</v>
      </c>
    </row>
    <row r="1420" s="2" customFormat="1">
      <c r="A1420" s="39"/>
      <c r="B1420" s="40"/>
      <c r="C1420" s="41"/>
      <c r="D1420" s="243" t="s">
        <v>199</v>
      </c>
      <c r="E1420" s="41"/>
      <c r="F1420" s="263" t="s">
        <v>1913</v>
      </c>
      <c r="G1420" s="41"/>
      <c r="H1420" s="41"/>
      <c r="I1420" s="264"/>
      <c r="J1420" s="41"/>
      <c r="K1420" s="41"/>
      <c r="L1420" s="45"/>
      <c r="M1420" s="265"/>
      <c r="N1420" s="266"/>
      <c r="O1420" s="92"/>
      <c r="P1420" s="92"/>
      <c r="Q1420" s="92"/>
      <c r="R1420" s="92"/>
      <c r="S1420" s="92"/>
      <c r="T1420" s="93"/>
      <c r="U1420" s="39"/>
      <c r="V1420" s="39"/>
      <c r="W1420" s="39"/>
      <c r="X1420" s="39"/>
      <c r="Y1420" s="39"/>
      <c r="Z1420" s="39"/>
      <c r="AA1420" s="39"/>
      <c r="AB1420" s="39"/>
      <c r="AC1420" s="39"/>
      <c r="AD1420" s="39"/>
      <c r="AE1420" s="39"/>
      <c r="AT1420" s="18" t="s">
        <v>199</v>
      </c>
      <c r="AU1420" s="18" t="s">
        <v>84</v>
      </c>
    </row>
    <row r="1421" s="13" customFormat="1">
      <c r="A1421" s="13"/>
      <c r="B1421" s="241"/>
      <c r="C1421" s="242"/>
      <c r="D1421" s="243" t="s">
        <v>190</v>
      </c>
      <c r="E1421" s="244" t="s">
        <v>1</v>
      </c>
      <c r="F1421" s="245" t="s">
        <v>1899</v>
      </c>
      <c r="G1421" s="242"/>
      <c r="H1421" s="244" t="s">
        <v>1</v>
      </c>
      <c r="I1421" s="246"/>
      <c r="J1421" s="242"/>
      <c r="K1421" s="242"/>
      <c r="L1421" s="247"/>
      <c r="M1421" s="248"/>
      <c r="N1421" s="249"/>
      <c r="O1421" s="249"/>
      <c r="P1421" s="249"/>
      <c r="Q1421" s="249"/>
      <c r="R1421" s="249"/>
      <c r="S1421" s="249"/>
      <c r="T1421" s="250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51" t="s">
        <v>190</v>
      </c>
      <c r="AU1421" s="251" t="s">
        <v>84</v>
      </c>
      <c r="AV1421" s="13" t="s">
        <v>82</v>
      </c>
      <c r="AW1421" s="13" t="s">
        <v>31</v>
      </c>
      <c r="AX1421" s="13" t="s">
        <v>75</v>
      </c>
      <c r="AY1421" s="251" t="s">
        <v>181</v>
      </c>
    </row>
    <row r="1422" s="14" customFormat="1">
      <c r="A1422" s="14"/>
      <c r="B1422" s="252"/>
      <c r="C1422" s="253"/>
      <c r="D1422" s="243" t="s">
        <v>190</v>
      </c>
      <c r="E1422" s="254" t="s">
        <v>1</v>
      </c>
      <c r="F1422" s="255" t="s">
        <v>82</v>
      </c>
      <c r="G1422" s="253"/>
      <c r="H1422" s="256">
        <v>1</v>
      </c>
      <c r="I1422" s="257"/>
      <c r="J1422" s="253"/>
      <c r="K1422" s="253"/>
      <c r="L1422" s="258"/>
      <c r="M1422" s="259"/>
      <c r="N1422" s="260"/>
      <c r="O1422" s="260"/>
      <c r="P1422" s="260"/>
      <c r="Q1422" s="260"/>
      <c r="R1422" s="260"/>
      <c r="S1422" s="260"/>
      <c r="T1422" s="261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62" t="s">
        <v>190</v>
      </c>
      <c r="AU1422" s="262" t="s">
        <v>84</v>
      </c>
      <c r="AV1422" s="14" t="s">
        <v>84</v>
      </c>
      <c r="AW1422" s="14" t="s">
        <v>31</v>
      </c>
      <c r="AX1422" s="14" t="s">
        <v>82</v>
      </c>
      <c r="AY1422" s="262" t="s">
        <v>181</v>
      </c>
    </row>
    <row r="1423" s="2" customFormat="1" ht="55.5" customHeight="1">
      <c r="A1423" s="39"/>
      <c r="B1423" s="40"/>
      <c r="C1423" s="228" t="s">
        <v>1914</v>
      </c>
      <c r="D1423" s="228" t="s">
        <v>184</v>
      </c>
      <c r="E1423" s="229" t="s">
        <v>1915</v>
      </c>
      <c r="F1423" s="230" t="s">
        <v>1916</v>
      </c>
      <c r="G1423" s="231" t="s">
        <v>260</v>
      </c>
      <c r="H1423" s="232">
        <v>1</v>
      </c>
      <c r="I1423" s="233"/>
      <c r="J1423" s="232">
        <f>ROUND(I1423*H1423,2)</f>
        <v>0</v>
      </c>
      <c r="K1423" s="234"/>
      <c r="L1423" s="45"/>
      <c r="M1423" s="235" t="s">
        <v>1</v>
      </c>
      <c r="N1423" s="236" t="s">
        <v>40</v>
      </c>
      <c r="O1423" s="92"/>
      <c r="P1423" s="237">
        <f>O1423*H1423</f>
        <v>0</v>
      </c>
      <c r="Q1423" s="237">
        <v>0</v>
      </c>
      <c r="R1423" s="237">
        <f>Q1423*H1423</f>
        <v>0</v>
      </c>
      <c r="S1423" s="237">
        <v>0</v>
      </c>
      <c r="T1423" s="238">
        <f>S1423*H1423</f>
        <v>0</v>
      </c>
      <c r="U1423" s="39"/>
      <c r="V1423" s="39"/>
      <c r="W1423" s="39"/>
      <c r="X1423" s="39"/>
      <c r="Y1423" s="39"/>
      <c r="Z1423" s="39"/>
      <c r="AA1423" s="39"/>
      <c r="AB1423" s="39"/>
      <c r="AC1423" s="39"/>
      <c r="AD1423" s="39"/>
      <c r="AE1423" s="39"/>
      <c r="AR1423" s="239" t="s">
        <v>283</v>
      </c>
      <c r="AT1423" s="239" t="s">
        <v>184</v>
      </c>
      <c r="AU1423" s="239" t="s">
        <v>84</v>
      </c>
      <c r="AY1423" s="18" t="s">
        <v>181</v>
      </c>
      <c r="BE1423" s="240">
        <f>IF(N1423="základní",J1423,0)</f>
        <v>0</v>
      </c>
      <c r="BF1423" s="240">
        <f>IF(N1423="snížená",J1423,0)</f>
        <v>0</v>
      </c>
      <c r="BG1423" s="240">
        <f>IF(N1423="zákl. přenesená",J1423,0)</f>
        <v>0</v>
      </c>
      <c r="BH1423" s="240">
        <f>IF(N1423="sníž. přenesená",J1423,0)</f>
        <v>0</v>
      </c>
      <c r="BI1423" s="240">
        <f>IF(N1423="nulová",J1423,0)</f>
        <v>0</v>
      </c>
      <c r="BJ1423" s="18" t="s">
        <v>82</v>
      </c>
      <c r="BK1423" s="240">
        <f>ROUND(I1423*H1423,2)</f>
        <v>0</v>
      </c>
      <c r="BL1423" s="18" t="s">
        <v>283</v>
      </c>
      <c r="BM1423" s="239" t="s">
        <v>1917</v>
      </c>
    </row>
    <row r="1424" s="2" customFormat="1">
      <c r="A1424" s="39"/>
      <c r="B1424" s="40"/>
      <c r="C1424" s="41"/>
      <c r="D1424" s="243" t="s">
        <v>199</v>
      </c>
      <c r="E1424" s="41"/>
      <c r="F1424" s="263" t="s">
        <v>1913</v>
      </c>
      <c r="G1424" s="41"/>
      <c r="H1424" s="41"/>
      <c r="I1424" s="264"/>
      <c r="J1424" s="41"/>
      <c r="K1424" s="41"/>
      <c r="L1424" s="45"/>
      <c r="M1424" s="265"/>
      <c r="N1424" s="266"/>
      <c r="O1424" s="92"/>
      <c r="P1424" s="92"/>
      <c r="Q1424" s="92"/>
      <c r="R1424" s="92"/>
      <c r="S1424" s="92"/>
      <c r="T1424" s="93"/>
      <c r="U1424" s="39"/>
      <c r="V1424" s="39"/>
      <c r="W1424" s="39"/>
      <c r="X1424" s="39"/>
      <c r="Y1424" s="39"/>
      <c r="Z1424" s="39"/>
      <c r="AA1424" s="39"/>
      <c r="AB1424" s="39"/>
      <c r="AC1424" s="39"/>
      <c r="AD1424" s="39"/>
      <c r="AE1424" s="39"/>
      <c r="AT1424" s="18" t="s">
        <v>199</v>
      </c>
      <c r="AU1424" s="18" t="s">
        <v>84</v>
      </c>
    </row>
    <row r="1425" s="13" customFormat="1">
      <c r="A1425" s="13"/>
      <c r="B1425" s="241"/>
      <c r="C1425" s="242"/>
      <c r="D1425" s="243" t="s">
        <v>190</v>
      </c>
      <c r="E1425" s="244" t="s">
        <v>1</v>
      </c>
      <c r="F1425" s="245" t="s">
        <v>1899</v>
      </c>
      <c r="G1425" s="242"/>
      <c r="H1425" s="244" t="s">
        <v>1</v>
      </c>
      <c r="I1425" s="246"/>
      <c r="J1425" s="242"/>
      <c r="K1425" s="242"/>
      <c r="L1425" s="247"/>
      <c r="M1425" s="248"/>
      <c r="N1425" s="249"/>
      <c r="O1425" s="249"/>
      <c r="P1425" s="249"/>
      <c r="Q1425" s="249"/>
      <c r="R1425" s="249"/>
      <c r="S1425" s="249"/>
      <c r="T1425" s="250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51" t="s">
        <v>190</v>
      </c>
      <c r="AU1425" s="251" t="s">
        <v>84</v>
      </c>
      <c r="AV1425" s="13" t="s">
        <v>82</v>
      </c>
      <c r="AW1425" s="13" t="s">
        <v>31</v>
      </c>
      <c r="AX1425" s="13" t="s">
        <v>75</v>
      </c>
      <c r="AY1425" s="251" t="s">
        <v>181</v>
      </c>
    </row>
    <row r="1426" s="14" customFormat="1">
      <c r="A1426" s="14"/>
      <c r="B1426" s="252"/>
      <c r="C1426" s="253"/>
      <c r="D1426" s="243" t="s">
        <v>190</v>
      </c>
      <c r="E1426" s="254" t="s">
        <v>1</v>
      </c>
      <c r="F1426" s="255" t="s">
        <v>82</v>
      </c>
      <c r="G1426" s="253"/>
      <c r="H1426" s="256">
        <v>1</v>
      </c>
      <c r="I1426" s="257"/>
      <c r="J1426" s="253"/>
      <c r="K1426" s="253"/>
      <c r="L1426" s="258"/>
      <c r="M1426" s="259"/>
      <c r="N1426" s="260"/>
      <c r="O1426" s="260"/>
      <c r="P1426" s="260"/>
      <c r="Q1426" s="260"/>
      <c r="R1426" s="260"/>
      <c r="S1426" s="260"/>
      <c r="T1426" s="261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62" t="s">
        <v>190</v>
      </c>
      <c r="AU1426" s="262" t="s">
        <v>84</v>
      </c>
      <c r="AV1426" s="14" t="s">
        <v>84</v>
      </c>
      <c r="AW1426" s="14" t="s">
        <v>31</v>
      </c>
      <c r="AX1426" s="14" t="s">
        <v>82</v>
      </c>
      <c r="AY1426" s="262" t="s">
        <v>181</v>
      </c>
    </row>
    <row r="1427" s="2" customFormat="1" ht="55.5" customHeight="1">
      <c r="A1427" s="39"/>
      <c r="B1427" s="40"/>
      <c r="C1427" s="228" t="s">
        <v>1918</v>
      </c>
      <c r="D1427" s="228" t="s">
        <v>184</v>
      </c>
      <c r="E1427" s="229" t="s">
        <v>1919</v>
      </c>
      <c r="F1427" s="230" t="s">
        <v>1920</v>
      </c>
      <c r="G1427" s="231" t="s">
        <v>260</v>
      </c>
      <c r="H1427" s="232">
        <v>2</v>
      </c>
      <c r="I1427" s="233"/>
      <c r="J1427" s="232">
        <f>ROUND(I1427*H1427,2)</f>
        <v>0</v>
      </c>
      <c r="K1427" s="234"/>
      <c r="L1427" s="45"/>
      <c r="M1427" s="235" t="s">
        <v>1</v>
      </c>
      <c r="N1427" s="236" t="s">
        <v>40</v>
      </c>
      <c r="O1427" s="92"/>
      <c r="P1427" s="237">
        <f>O1427*H1427</f>
        <v>0</v>
      </c>
      <c r="Q1427" s="237">
        <v>0</v>
      </c>
      <c r="R1427" s="237">
        <f>Q1427*H1427</f>
        <v>0</v>
      </c>
      <c r="S1427" s="237">
        <v>0</v>
      </c>
      <c r="T1427" s="238">
        <f>S1427*H1427</f>
        <v>0</v>
      </c>
      <c r="U1427" s="39"/>
      <c r="V1427" s="39"/>
      <c r="W1427" s="39"/>
      <c r="X1427" s="39"/>
      <c r="Y1427" s="39"/>
      <c r="Z1427" s="39"/>
      <c r="AA1427" s="39"/>
      <c r="AB1427" s="39"/>
      <c r="AC1427" s="39"/>
      <c r="AD1427" s="39"/>
      <c r="AE1427" s="39"/>
      <c r="AR1427" s="239" t="s">
        <v>283</v>
      </c>
      <c r="AT1427" s="239" t="s">
        <v>184</v>
      </c>
      <c r="AU1427" s="239" t="s">
        <v>84</v>
      </c>
      <c r="AY1427" s="18" t="s">
        <v>181</v>
      </c>
      <c r="BE1427" s="240">
        <f>IF(N1427="základní",J1427,0)</f>
        <v>0</v>
      </c>
      <c r="BF1427" s="240">
        <f>IF(N1427="snížená",J1427,0)</f>
        <v>0</v>
      </c>
      <c r="BG1427" s="240">
        <f>IF(N1427="zákl. přenesená",J1427,0)</f>
        <v>0</v>
      </c>
      <c r="BH1427" s="240">
        <f>IF(N1427="sníž. přenesená",J1427,0)</f>
        <v>0</v>
      </c>
      <c r="BI1427" s="240">
        <f>IF(N1427="nulová",J1427,0)</f>
        <v>0</v>
      </c>
      <c r="BJ1427" s="18" t="s">
        <v>82</v>
      </c>
      <c r="BK1427" s="240">
        <f>ROUND(I1427*H1427,2)</f>
        <v>0</v>
      </c>
      <c r="BL1427" s="18" t="s">
        <v>283</v>
      </c>
      <c r="BM1427" s="239" t="s">
        <v>1921</v>
      </c>
    </row>
    <row r="1428" s="2" customFormat="1">
      <c r="A1428" s="39"/>
      <c r="B1428" s="40"/>
      <c r="C1428" s="41"/>
      <c r="D1428" s="243" t="s">
        <v>199</v>
      </c>
      <c r="E1428" s="41"/>
      <c r="F1428" s="263" t="s">
        <v>1913</v>
      </c>
      <c r="G1428" s="41"/>
      <c r="H1428" s="41"/>
      <c r="I1428" s="264"/>
      <c r="J1428" s="41"/>
      <c r="K1428" s="41"/>
      <c r="L1428" s="45"/>
      <c r="M1428" s="265"/>
      <c r="N1428" s="266"/>
      <c r="O1428" s="92"/>
      <c r="P1428" s="92"/>
      <c r="Q1428" s="92"/>
      <c r="R1428" s="92"/>
      <c r="S1428" s="92"/>
      <c r="T1428" s="93"/>
      <c r="U1428" s="39"/>
      <c r="V1428" s="39"/>
      <c r="W1428" s="39"/>
      <c r="X1428" s="39"/>
      <c r="Y1428" s="39"/>
      <c r="Z1428" s="39"/>
      <c r="AA1428" s="39"/>
      <c r="AB1428" s="39"/>
      <c r="AC1428" s="39"/>
      <c r="AD1428" s="39"/>
      <c r="AE1428" s="39"/>
      <c r="AT1428" s="18" t="s">
        <v>199</v>
      </c>
      <c r="AU1428" s="18" t="s">
        <v>84</v>
      </c>
    </row>
    <row r="1429" s="13" customFormat="1">
      <c r="A1429" s="13"/>
      <c r="B1429" s="241"/>
      <c r="C1429" s="242"/>
      <c r="D1429" s="243" t="s">
        <v>190</v>
      </c>
      <c r="E1429" s="244" t="s">
        <v>1</v>
      </c>
      <c r="F1429" s="245" t="s">
        <v>1899</v>
      </c>
      <c r="G1429" s="242"/>
      <c r="H1429" s="244" t="s">
        <v>1</v>
      </c>
      <c r="I1429" s="246"/>
      <c r="J1429" s="242"/>
      <c r="K1429" s="242"/>
      <c r="L1429" s="247"/>
      <c r="M1429" s="248"/>
      <c r="N1429" s="249"/>
      <c r="O1429" s="249"/>
      <c r="P1429" s="249"/>
      <c r="Q1429" s="249"/>
      <c r="R1429" s="249"/>
      <c r="S1429" s="249"/>
      <c r="T1429" s="250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51" t="s">
        <v>190</v>
      </c>
      <c r="AU1429" s="251" t="s">
        <v>84</v>
      </c>
      <c r="AV1429" s="13" t="s">
        <v>82</v>
      </c>
      <c r="AW1429" s="13" t="s">
        <v>31</v>
      </c>
      <c r="AX1429" s="13" t="s">
        <v>75</v>
      </c>
      <c r="AY1429" s="251" t="s">
        <v>181</v>
      </c>
    </row>
    <row r="1430" s="14" customFormat="1">
      <c r="A1430" s="14"/>
      <c r="B1430" s="252"/>
      <c r="C1430" s="253"/>
      <c r="D1430" s="243" t="s">
        <v>190</v>
      </c>
      <c r="E1430" s="254" t="s">
        <v>1</v>
      </c>
      <c r="F1430" s="255" t="s">
        <v>84</v>
      </c>
      <c r="G1430" s="253"/>
      <c r="H1430" s="256">
        <v>2</v>
      </c>
      <c r="I1430" s="257"/>
      <c r="J1430" s="253"/>
      <c r="K1430" s="253"/>
      <c r="L1430" s="258"/>
      <c r="M1430" s="259"/>
      <c r="N1430" s="260"/>
      <c r="O1430" s="260"/>
      <c r="P1430" s="260"/>
      <c r="Q1430" s="260"/>
      <c r="R1430" s="260"/>
      <c r="S1430" s="260"/>
      <c r="T1430" s="261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62" t="s">
        <v>190</v>
      </c>
      <c r="AU1430" s="262" t="s">
        <v>84</v>
      </c>
      <c r="AV1430" s="14" t="s">
        <v>84</v>
      </c>
      <c r="AW1430" s="14" t="s">
        <v>31</v>
      </c>
      <c r="AX1430" s="14" t="s">
        <v>82</v>
      </c>
      <c r="AY1430" s="262" t="s">
        <v>181</v>
      </c>
    </row>
    <row r="1431" s="2" customFormat="1" ht="55.5" customHeight="1">
      <c r="A1431" s="39"/>
      <c r="B1431" s="40"/>
      <c r="C1431" s="228" t="s">
        <v>1922</v>
      </c>
      <c r="D1431" s="228" t="s">
        <v>184</v>
      </c>
      <c r="E1431" s="229" t="s">
        <v>1923</v>
      </c>
      <c r="F1431" s="230" t="s">
        <v>1924</v>
      </c>
      <c r="G1431" s="231" t="s">
        <v>260</v>
      </c>
      <c r="H1431" s="232">
        <v>1</v>
      </c>
      <c r="I1431" s="233"/>
      <c r="J1431" s="232">
        <f>ROUND(I1431*H1431,2)</f>
        <v>0</v>
      </c>
      <c r="K1431" s="234"/>
      <c r="L1431" s="45"/>
      <c r="M1431" s="235" t="s">
        <v>1</v>
      </c>
      <c r="N1431" s="236" t="s">
        <v>40</v>
      </c>
      <c r="O1431" s="92"/>
      <c r="P1431" s="237">
        <f>O1431*H1431</f>
        <v>0</v>
      </c>
      <c r="Q1431" s="237">
        <v>0</v>
      </c>
      <c r="R1431" s="237">
        <f>Q1431*H1431</f>
        <v>0</v>
      </c>
      <c r="S1431" s="237">
        <v>0</v>
      </c>
      <c r="T1431" s="238">
        <f>S1431*H1431</f>
        <v>0</v>
      </c>
      <c r="U1431" s="39"/>
      <c r="V1431" s="39"/>
      <c r="W1431" s="39"/>
      <c r="X1431" s="39"/>
      <c r="Y1431" s="39"/>
      <c r="Z1431" s="39"/>
      <c r="AA1431" s="39"/>
      <c r="AB1431" s="39"/>
      <c r="AC1431" s="39"/>
      <c r="AD1431" s="39"/>
      <c r="AE1431" s="39"/>
      <c r="AR1431" s="239" t="s">
        <v>283</v>
      </c>
      <c r="AT1431" s="239" t="s">
        <v>184</v>
      </c>
      <c r="AU1431" s="239" t="s">
        <v>84</v>
      </c>
      <c r="AY1431" s="18" t="s">
        <v>181</v>
      </c>
      <c r="BE1431" s="240">
        <f>IF(N1431="základní",J1431,0)</f>
        <v>0</v>
      </c>
      <c r="BF1431" s="240">
        <f>IF(N1431="snížená",J1431,0)</f>
        <v>0</v>
      </c>
      <c r="BG1431" s="240">
        <f>IF(N1431="zákl. přenesená",J1431,0)</f>
        <v>0</v>
      </c>
      <c r="BH1431" s="240">
        <f>IF(N1431="sníž. přenesená",J1431,0)</f>
        <v>0</v>
      </c>
      <c r="BI1431" s="240">
        <f>IF(N1431="nulová",J1431,0)</f>
        <v>0</v>
      </c>
      <c r="BJ1431" s="18" t="s">
        <v>82</v>
      </c>
      <c r="BK1431" s="240">
        <f>ROUND(I1431*H1431,2)</f>
        <v>0</v>
      </c>
      <c r="BL1431" s="18" t="s">
        <v>283</v>
      </c>
      <c r="BM1431" s="239" t="s">
        <v>1925</v>
      </c>
    </row>
    <row r="1432" s="2" customFormat="1">
      <c r="A1432" s="39"/>
      <c r="B1432" s="40"/>
      <c r="C1432" s="41"/>
      <c r="D1432" s="243" t="s">
        <v>199</v>
      </c>
      <c r="E1432" s="41"/>
      <c r="F1432" s="263" t="s">
        <v>1913</v>
      </c>
      <c r="G1432" s="41"/>
      <c r="H1432" s="41"/>
      <c r="I1432" s="264"/>
      <c r="J1432" s="41"/>
      <c r="K1432" s="41"/>
      <c r="L1432" s="45"/>
      <c r="M1432" s="265"/>
      <c r="N1432" s="266"/>
      <c r="O1432" s="92"/>
      <c r="P1432" s="92"/>
      <c r="Q1432" s="92"/>
      <c r="R1432" s="92"/>
      <c r="S1432" s="92"/>
      <c r="T1432" s="93"/>
      <c r="U1432" s="39"/>
      <c r="V1432" s="39"/>
      <c r="W1432" s="39"/>
      <c r="X1432" s="39"/>
      <c r="Y1432" s="39"/>
      <c r="Z1432" s="39"/>
      <c r="AA1432" s="39"/>
      <c r="AB1432" s="39"/>
      <c r="AC1432" s="39"/>
      <c r="AD1432" s="39"/>
      <c r="AE1432" s="39"/>
      <c r="AT1432" s="18" t="s">
        <v>199</v>
      </c>
      <c r="AU1432" s="18" t="s">
        <v>84</v>
      </c>
    </row>
    <row r="1433" s="13" customFormat="1">
      <c r="A1433" s="13"/>
      <c r="B1433" s="241"/>
      <c r="C1433" s="242"/>
      <c r="D1433" s="243" t="s">
        <v>190</v>
      </c>
      <c r="E1433" s="244" t="s">
        <v>1</v>
      </c>
      <c r="F1433" s="245" t="s">
        <v>1899</v>
      </c>
      <c r="G1433" s="242"/>
      <c r="H1433" s="244" t="s">
        <v>1</v>
      </c>
      <c r="I1433" s="246"/>
      <c r="J1433" s="242"/>
      <c r="K1433" s="242"/>
      <c r="L1433" s="247"/>
      <c r="M1433" s="248"/>
      <c r="N1433" s="249"/>
      <c r="O1433" s="249"/>
      <c r="P1433" s="249"/>
      <c r="Q1433" s="249"/>
      <c r="R1433" s="249"/>
      <c r="S1433" s="249"/>
      <c r="T1433" s="250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51" t="s">
        <v>190</v>
      </c>
      <c r="AU1433" s="251" t="s">
        <v>84</v>
      </c>
      <c r="AV1433" s="13" t="s">
        <v>82</v>
      </c>
      <c r="AW1433" s="13" t="s">
        <v>31</v>
      </c>
      <c r="AX1433" s="13" t="s">
        <v>75</v>
      </c>
      <c r="AY1433" s="251" t="s">
        <v>181</v>
      </c>
    </row>
    <row r="1434" s="14" customFormat="1">
      <c r="A1434" s="14"/>
      <c r="B1434" s="252"/>
      <c r="C1434" s="253"/>
      <c r="D1434" s="243" t="s">
        <v>190</v>
      </c>
      <c r="E1434" s="254" t="s">
        <v>1</v>
      </c>
      <c r="F1434" s="255" t="s">
        <v>82</v>
      </c>
      <c r="G1434" s="253"/>
      <c r="H1434" s="256">
        <v>1</v>
      </c>
      <c r="I1434" s="257"/>
      <c r="J1434" s="253"/>
      <c r="K1434" s="253"/>
      <c r="L1434" s="258"/>
      <c r="M1434" s="259"/>
      <c r="N1434" s="260"/>
      <c r="O1434" s="260"/>
      <c r="P1434" s="260"/>
      <c r="Q1434" s="260"/>
      <c r="R1434" s="260"/>
      <c r="S1434" s="260"/>
      <c r="T1434" s="261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62" t="s">
        <v>190</v>
      </c>
      <c r="AU1434" s="262" t="s">
        <v>84</v>
      </c>
      <c r="AV1434" s="14" t="s">
        <v>84</v>
      </c>
      <c r="AW1434" s="14" t="s">
        <v>31</v>
      </c>
      <c r="AX1434" s="14" t="s">
        <v>82</v>
      </c>
      <c r="AY1434" s="262" t="s">
        <v>181</v>
      </c>
    </row>
    <row r="1435" s="2" customFormat="1" ht="49.05" customHeight="1">
      <c r="A1435" s="39"/>
      <c r="B1435" s="40"/>
      <c r="C1435" s="228" t="s">
        <v>1926</v>
      </c>
      <c r="D1435" s="228" t="s">
        <v>184</v>
      </c>
      <c r="E1435" s="229" t="s">
        <v>1927</v>
      </c>
      <c r="F1435" s="230" t="s">
        <v>1928</v>
      </c>
      <c r="G1435" s="231" t="s">
        <v>260</v>
      </c>
      <c r="H1435" s="232">
        <v>1</v>
      </c>
      <c r="I1435" s="233"/>
      <c r="J1435" s="232">
        <f>ROUND(I1435*H1435,2)</f>
        <v>0</v>
      </c>
      <c r="K1435" s="234"/>
      <c r="L1435" s="45"/>
      <c r="M1435" s="235" t="s">
        <v>1</v>
      </c>
      <c r="N1435" s="236" t="s">
        <v>40</v>
      </c>
      <c r="O1435" s="92"/>
      <c r="P1435" s="237">
        <f>O1435*H1435</f>
        <v>0</v>
      </c>
      <c r="Q1435" s="237">
        <v>0</v>
      </c>
      <c r="R1435" s="237">
        <f>Q1435*H1435</f>
        <v>0</v>
      </c>
      <c r="S1435" s="237">
        <v>0</v>
      </c>
      <c r="T1435" s="238">
        <f>S1435*H1435</f>
        <v>0</v>
      </c>
      <c r="U1435" s="39"/>
      <c r="V1435" s="39"/>
      <c r="W1435" s="39"/>
      <c r="X1435" s="39"/>
      <c r="Y1435" s="39"/>
      <c r="Z1435" s="39"/>
      <c r="AA1435" s="39"/>
      <c r="AB1435" s="39"/>
      <c r="AC1435" s="39"/>
      <c r="AD1435" s="39"/>
      <c r="AE1435" s="39"/>
      <c r="AR1435" s="239" t="s">
        <v>283</v>
      </c>
      <c r="AT1435" s="239" t="s">
        <v>184</v>
      </c>
      <c r="AU1435" s="239" t="s">
        <v>84</v>
      </c>
      <c r="AY1435" s="18" t="s">
        <v>181</v>
      </c>
      <c r="BE1435" s="240">
        <f>IF(N1435="základní",J1435,0)</f>
        <v>0</v>
      </c>
      <c r="BF1435" s="240">
        <f>IF(N1435="snížená",J1435,0)</f>
        <v>0</v>
      </c>
      <c r="BG1435" s="240">
        <f>IF(N1435="zákl. přenesená",J1435,0)</f>
        <v>0</v>
      </c>
      <c r="BH1435" s="240">
        <f>IF(N1435="sníž. přenesená",J1435,0)</f>
        <v>0</v>
      </c>
      <c r="BI1435" s="240">
        <f>IF(N1435="nulová",J1435,0)</f>
        <v>0</v>
      </c>
      <c r="BJ1435" s="18" t="s">
        <v>82</v>
      </c>
      <c r="BK1435" s="240">
        <f>ROUND(I1435*H1435,2)</f>
        <v>0</v>
      </c>
      <c r="BL1435" s="18" t="s">
        <v>283</v>
      </c>
      <c r="BM1435" s="239" t="s">
        <v>1929</v>
      </c>
    </row>
    <row r="1436" s="2" customFormat="1">
      <c r="A1436" s="39"/>
      <c r="B1436" s="40"/>
      <c r="C1436" s="41"/>
      <c r="D1436" s="243" t="s">
        <v>199</v>
      </c>
      <c r="E1436" s="41"/>
      <c r="F1436" s="263" t="s">
        <v>1930</v>
      </c>
      <c r="G1436" s="41"/>
      <c r="H1436" s="41"/>
      <c r="I1436" s="264"/>
      <c r="J1436" s="41"/>
      <c r="K1436" s="41"/>
      <c r="L1436" s="45"/>
      <c r="M1436" s="265"/>
      <c r="N1436" s="266"/>
      <c r="O1436" s="92"/>
      <c r="P1436" s="92"/>
      <c r="Q1436" s="92"/>
      <c r="R1436" s="92"/>
      <c r="S1436" s="92"/>
      <c r="T1436" s="93"/>
      <c r="U1436" s="39"/>
      <c r="V1436" s="39"/>
      <c r="W1436" s="39"/>
      <c r="X1436" s="39"/>
      <c r="Y1436" s="39"/>
      <c r="Z1436" s="39"/>
      <c r="AA1436" s="39"/>
      <c r="AB1436" s="39"/>
      <c r="AC1436" s="39"/>
      <c r="AD1436" s="39"/>
      <c r="AE1436" s="39"/>
      <c r="AT1436" s="18" t="s">
        <v>199</v>
      </c>
      <c r="AU1436" s="18" t="s">
        <v>84</v>
      </c>
    </row>
    <row r="1437" s="13" customFormat="1">
      <c r="A1437" s="13"/>
      <c r="B1437" s="241"/>
      <c r="C1437" s="242"/>
      <c r="D1437" s="243" t="s">
        <v>190</v>
      </c>
      <c r="E1437" s="244" t="s">
        <v>1</v>
      </c>
      <c r="F1437" s="245" t="s">
        <v>1899</v>
      </c>
      <c r="G1437" s="242"/>
      <c r="H1437" s="244" t="s">
        <v>1</v>
      </c>
      <c r="I1437" s="246"/>
      <c r="J1437" s="242"/>
      <c r="K1437" s="242"/>
      <c r="L1437" s="247"/>
      <c r="M1437" s="248"/>
      <c r="N1437" s="249"/>
      <c r="O1437" s="249"/>
      <c r="P1437" s="249"/>
      <c r="Q1437" s="249"/>
      <c r="R1437" s="249"/>
      <c r="S1437" s="249"/>
      <c r="T1437" s="250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51" t="s">
        <v>190</v>
      </c>
      <c r="AU1437" s="251" t="s">
        <v>84</v>
      </c>
      <c r="AV1437" s="13" t="s">
        <v>82</v>
      </c>
      <c r="AW1437" s="13" t="s">
        <v>31</v>
      </c>
      <c r="AX1437" s="13" t="s">
        <v>75</v>
      </c>
      <c r="AY1437" s="251" t="s">
        <v>181</v>
      </c>
    </row>
    <row r="1438" s="14" customFormat="1">
      <c r="A1438" s="14"/>
      <c r="B1438" s="252"/>
      <c r="C1438" s="253"/>
      <c r="D1438" s="243" t="s">
        <v>190</v>
      </c>
      <c r="E1438" s="254" t="s">
        <v>1</v>
      </c>
      <c r="F1438" s="255" t="s">
        <v>82</v>
      </c>
      <c r="G1438" s="253"/>
      <c r="H1438" s="256">
        <v>1</v>
      </c>
      <c r="I1438" s="257"/>
      <c r="J1438" s="253"/>
      <c r="K1438" s="253"/>
      <c r="L1438" s="258"/>
      <c r="M1438" s="259"/>
      <c r="N1438" s="260"/>
      <c r="O1438" s="260"/>
      <c r="P1438" s="260"/>
      <c r="Q1438" s="260"/>
      <c r="R1438" s="260"/>
      <c r="S1438" s="260"/>
      <c r="T1438" s="261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62" t="s">
        <v>190</v>
      </c>
      <c r="AU1438" s="262" t="s">
        <v>84</v>
      </c>
      <c r="AV1438" s="14" t="s">
        <v>84</v>
      </c>
      <c r="AW1438" s="14" t="s">
        <v>31</v>
      </c>
      <c r="AX1438" s="14" t="s">
        <v>82</v>
      </c>
      <c r="AY1438" s="262" t="s">
        <v>181</v>
      </c>
    </row>
    <row r="1439" s="2" customFormat="1" ht="49.05" customHeight="1">
      <c r="A1439" s="39"/>
      <c r="B1439" s="40"/>
      <c r="C1439" s="228" t="s">
        <v>1931</v>
      </c>
      <c r="D1439" s="228" t="s">
        <v>184</v>
      </c>
      <c r="E1439" s="229" t="s">
        <v>1932</v>
      </c>
      <c r="F1439" s="230" t="s">
        <v>1933</v>
      </c>
      <c r="G1439" s="231" t="s">
        <v>260</v>
      </c>
      <c r="H1439" s="232">
        <v>1</v>
      </c>
      <c r="I1439" s="233"/>
      <c r="J1439" s="232">
        <f>ROUND(I1439*H1439,2)</f>
        <v>0</v>
      </c>
      <c r="K1439" s="234"/>
      <c r="L1439" s="45"/>
      <c r="M1439" s="235" t="s">
        <v>1</v>
      </c>
      <c r="N1439" s="236" t="s">
        <v>40</v>
      </c>
      <c r="O1439" s="92"/>
      <c r="P1439" s="237">
        <f>O1439*H1439</f>
        <v>0</v>
      </c>
      <c r="Q1439" s="237">
        <v>0</v>
      </c>
      <c r="R1439" s="237">
        <f>Q1439*H1439</f>
        <v>0</v>
      </c>
      <c r="S1439" s="237">
        <v>0</v>
      </c>
      <c r="T1439" s="238">
        <f>S1439*H1439</f>
        <v>0</v>
      </c>
      <c r="U1439" s="39"/>
      <c r="V1439" s="39"/>
      <c r="W1439" s="39"/>
      <c r="X1439" s="39"/>
      <c r="Y1439" s="39"/>
      <c r="Z1439" s="39"/>
      <c r="AA1439" s="39"/>
      <c r="AB1439" s="39"/>
      <c r="AC1439" s="39"/>
      <c r="AD1439" s="39"/>
      <c r="AE1439" s="39"/>
      <c r="AR1439" s="239" t="s">
        <v>283</v>
      </c>
      <c r="AT1439" s="239" t="s">
        <v>184</v>
      </c>
      <c r="AU1439" s="239" t="s">
        <v>84</v>
      </c>
      <c r="AY1439" s="18" t="s">
        <v>181</v>
      </c>
      <c r="BE1439" s="240">
        <f>IF(N1439="základní",J1439,0)</f>
        <v>0</v>
      </c>
      <c r="BF1439" s="240">
        <f>IF(N1439="snížená",J1439,0)</f>
        <v>0</v>
      </c>
      <c r="BG1439" s="240">
        <f>IF(N1439="zákl. přenesená",J1439,0)</f>
        <v>0</v>
      </c>
      <c r="BH1439" s="240">
        <f>IF(N1439="sníž. přenesená",J1439,0)</f>
        <v>0</v>
      </c>
      <c r="BI1439" s="240">
        <f>IF(N1439="nulová",J1439,0)</f>
        <v>0</v>
      </c>
      <c r="BJ1439" s="18" t="s">
        <v>82</v>
      </c>
      <c r="BK1439" s="240">
        <f>ROUND(I1439*H1439,2)</f>
        <v>0</v>
      </c>
      <c r="BL1439" s="18" t="s">
        <v>283</v>
      </c>
      <c r="BM1439" s="239" t="s">
        <v>1934</v>
      </c>
    </row>
    <row r="1440" s="2" customFormat="1">
      <c r="A1440" s="39"/>
      <c r="B1440" s="40"/>
      <c r="C1440" s="41"/>
      <c r="D1440" s="243" t="s">
        <v>199</v>
      </c>
      <c r="E1440" s="41"/>
      <c r="F1440" s="263" t="s">
        <v>1930</v>
      </c>
      <c r="G1440" s="41"/>
      <c r="H1440" s="41"/>
      <c r="I1440" s="264"/>
      <c r="J1440" s="41"/>
      <c r="K1440" s="41"/>
      <c r="L1440" s="45"/>
      <c r="M1440" s="265"/>
      <c r="N1440" s="266"/>
      <c r="O1440" s="92"/>
      <c r="P1440" s="92"/>
      <c r="Q1440" s="92"/>
      <c r="R1440" s="92"/>
      <c r="S1440" s="92"/>
      <c r="T1440" s="93"/>
      <c r="U1440" s="39"/>
      <c r="V1440" s="39"/>
      <c r="W1440" s="39"/>
      <c r="X1440" s="39"/>
      <c r="Y1440" s="39"/>
      <c r="Z1440" s="39"/>
      <c r="AA1440" s="39"/>
      <c r="AB1440" s="39"/>
      <c r="AC1440" s="39"/>
      <c r="AD1440" s="39"/>
      <c r="AE1440" s="39"/>
      <c r="AT1440" s="18" t="s">
        <v>199</v>
      </c>
      <c r="AU1440" s="18" t="s">
        <v>84</v>
      </c>
    </row>
    <row r="1441" s="13" customFormat="1">
      <c r="A1441" s="13"/>
      <c r="B1441" s="241"/>
      <c r="C1441" s="242"/>
      <c r="D1441" s="243" t="s">
        <v>190</v>
      </c>
      <c r="E1441" s="244" t="s">
        <v>1</v>
      </c>
      <c r="F1441" s="245" t="s">
        <v>1899</v>
      </c>
      <c r="G1441" s="242"/>
      <c r="H1441" s="244" t="s">
        <v>1</v>
      </c>
      <c r="I1441" s="246"/>
      <c r="J1441" s="242"/>
      <c r="K1441" s="242"/>
      <c r="L1441" s="247"/>
      <c r="M1441" s="248"/>
      <c r="N1441" s="249"/>
      <c r="O1441" s="249"/>
      <c r="P1441" s="249"/>
      <c r="Q1441" s="249"/>
      <c r="R1441" s="249"/>
      <c r="S1441" s="249"/>
      <c r="T1441" s="250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51" t="s">
        <v>190</v>
      </c>
      <c r="AU1441" s="251" t="s">
        <v>84</v>
      </c>
      <c r="AV1441" s="13" t="s">
        <v>82</v>
      </c>
      <c r="AW1441" s="13" t="s">
        <v>31</v>
      </c>
      <c r="AX1441" s="13" t="s">
        <v>75</v>
      </c>
      <c r="AY1441" s="251" t="s">
        <v>181</v>
      </c>
    </row>
    <row r="1442" s="14" customFormat="1">
      <c r="A1442" s="14"/>
      <c r="B1442" s="252"/>
      <c r="C1442" s="253"/>
      <c r="D1442" s="243" t="s">
        <v>190</v>
      </c>
      <c r="E1442" s="254" t="s">
        <v>1</v>
      </c>
      <c r="F1442" s="255" t="s">
        <v>82</v>
      </c>
      <c r="G1442" s="253"/>
      <c r="H1442" s="256">
        <v>1</v>
      </c>
      <c r="I1442" s="257"/>
      <c r="J1442" s="253"/>
      <c r="K1442" s="253"/>
      <c r="L1442" s="258"/>
      <c r="M1442" s="259"/>
      <c r="N1442" s="260"/>
      <c r="O1442" s="260"/>
      <c r="P1442" s="260"/>
      <c r="Q1442" s="260"/>
      <c r="R1442" s="260"/>
      <c r="S1442" s="260"/>
      <c r="T1442" s="261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62" t="s">
        <v>190</v>
      </c>
      <c r="AU1442" s="262" t="s">
        <v>84</v>
      </c>
      <c r="AV1442" s="14" t="s">
        <v>84</v>
      </c>
      <c r="AW1442" s="14" t="s">
        <v>31</v>
      </c>
      <c r="AX1442" s="14" t="s">
        <v>82</v>
      </c>
      <c r="AY1442" s="262" t="s">
        <v>181</v>
      </c>
    </row>
    <row r="1443" s="2" customFormat="1" ht="49.05" customHeight="1">
      <c r="A1443" s="39"/>
      <c r="B1443" s="40"/>
      <c r="C1443" s="228" t="s">
        <v>1935</v>
      </c>
      <c r="D1443" s="228" t="s">
        <v>184</v>
      </c>
      <c r="E1443" s="229" t="s">
        <v>1936</v>
      </c>
      <c r="F1443" s="230" t="s">
        <v>1937</v>
      </c>
      <c r="G1443" s="231" t="s">
        <v>260</v>
      </c>
      <c r="H1443" s="232">
        <v>1</v>
      </c>
      <c r="I1443" s="233"/>
      <c r="J1443" s="232">
        <f>ROUND(I1443*H1443,2)</f>
        <v>0</v>
      </c>
      <c r="K1443" s="234"/>
      <c r="L1443" s="45"/>
      <c r="M1443" s="235" t="s">
        <v>1</v>
      </c>
      <c r="N1443" s="236" t="s">
        <v>40</v>
      </c>
      <c r="O1443" s="92"/>
      <c r="P1443" s="237">
        <f>O1443*H1443</f>
        <v>0</v>
      </c>
      <c r="Q1443" s="237">
        <v>0</v>
      </c>
      <c r="R1443" s="237">
        <f>Q1443*H1443</f>
        <v>0</v>
      </c>
      <c r="S1443" s="237">
        <v>0</v>
      </c>
      <c r="T1443" s="238">
        <f>S1443*H1443</f>
        <v>0</v>
      </c>
      <c r="U1443" s="39"/>
      <c r="V1443" s="39"/>
      <c r="W1443" s="39"/>
      <c r="X1443" s="39"/>
      <c r="Y1443" s="39"/>
      <c r="Z1443" s="39"/>
      <c r="AA1443" s="39"/>
      <c r="AB1443" s="39"/>
      <c r="AC1443" s="39"/>
      <c r="AD1443" s="39"/>
      <c r="AE1443" s="39"/>
      <c r="AR1443" s="239" t="s">
        <v>283</v>
      </c>
      <c r="AT1443" s="239" t="s">
        <v>184</v>
      </c>
      <c r="AU1443" s="239" t="s">
        <v>84</v>
      </c>
      <c r="AY1443" s="18" t="s">
        <v>181</v>
      </c>
      <c r="BE1443" s="240">
        <f>IF(N1443="základní",J1443,0)</f>
        <v>0</v>
      </c>
      <c r="BF1443" s="240">
        <f>IF(N1443="snížená",J1443,0)</f>
        <v>0</v>
      </c>
      <c r="BG1443" s="240">
        <f>IF(N1443="zákl. přenesená",J1443,0)</f>
        <v>0</v>
      </c>
      <c r="BH1443" s="240">
        <f>IF(N1443="sníž. přenesená",J1443,0)</f>
        <v>0</v>
      </c>
      <c r="BI1443" s="240">
        <f>IF(N1443="nulová",J1443,0)</f>
        <v>0</v>
      </c>
      <c r="BJ1443" s="18" t="s">
        <v>82</v>
      </c>
      <c r="BK1443" s="240">
        <f>ROUND(I1443*H1443,2)</f>
        <v>0</v>
      </c>
      <c r="BL1443" s="18" t="s">
        <v>283</v>
      </c>
      <c r="BM1443" s="239" t="s">
        <v>1938</v>
      </c>
    </row>
    <row r="1444" s="2" customFormat="1">
      <c r="A1444" s="39"/>
      <c r="B1444" s="40"/>
      <c r="C1444" s="41"/>
      <c r="D1444" s="243" t="s">
        <v>199</v>
      </c>
      <c r="E1444" s="41"/>
      <c r="F1444" s="263" t="s">
        <v>1930</v>
      </c>
      <c r="G1444" s="41"/>
      <c r="H1444" s="41"/>
      <c r="I1444" s="264"/>
      <c r="J1444" s="41"/>
      <c r="K1444" s="41"/>
      <c r="L1444" s="45"/>
      <c r="M1444" s="265"/>
      <c r="N1444" s="266"/>
      <c r="O1444" s="92"/>
      <c r="P1444" s="92"/>
      <c r="Q1444" s="92"/>
      <c r="R1444" s="92"/>
      <c r="S1444" s="92"/>
      <c r="T1444" s="93"/>
      <c r="U1444" s="39"/>
      <c r="V1444" s="39"/>
      <c r="W1444" s="39"/>
      <c r="X1444" s="39"/>
      <c r="Y1444" s="39"/>
      <c r="Z1444" s="39"/>
      <c r="AA1444" s="39"/>
      <c r="AB1444" s="39"/>
      <c r="AC1444" s="39"/>
      <c r="AD1444" s="39"/>
      <c r="AE1444" s="39"/>
      <c r="AT1444" s="18" t="s">
        <v>199</v>
      </c>
      <c r="AU1444" s="18" t="s">
        <v>84</v>
      </c>
    </row>
    <row r="1445" s="13" customFormat="1">
      <c r="A1445" s="13"/>
      <c r="B1445" s="241"/>
      <c r="C1445" s="242"/>
      <c r="D1445" s="243" t="s">
        <v>190</v>
      </c>
      <c r="E1445" s="244" t="s">
        <v>1</v>
      </c>
      <c r="F1445" s="245" t="s">
        <v>1899</v>
      </c>
      <c r="G1445" s="242"/>
      <c r="H1445" s="244" t="s">
        <v>1</v>
      </c>
      <c r="I1445" s="246"/>
      <c r="J1445" s="242"/>
      <c r="K1445" s="242"/>
      <c r="L1445" s="247"/>
      <c r="M1445" s="248"/>
      <c r="N1445" s="249"/>
      <c r="O1445" s="249"/>
      <c r="P1445" s="249"/>
      <c r="Q1445" s="249"/>
      <c r="R1445" s="249"/>
      <c r="S1445" s="249"/>
      <c r="T1445" s="250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51" t="s">
        <v>190</v>
      </c>
      <c r="AU1445" s="251" t="s">
        <v>84</v>
      </c>
      <c r="AV1445" s="13" t="s">
        <v>82</v>
      </c>
      <c r="AW1445" s="13" t="s">
        <v>31</v>
      </c>
      <c r="AX1445" s="13" t="s">
        <v>75</v>
      </c>
      <c r="AY1445" s="251" t="s">
        <v>181</v>
      </c>
    </row>
    <row r="1446" s="14" customFormat="1">
      <c r="A1446" s="14"/>
      <c r="B1446" s="252"/>
      <c r="C1446" s="253"/>
      <c r="D1446" s="243" t="s">
        <v>190</v>
      </c>
      <c r="E1446" s="254" t="s">
        <v>1</v>
      </c>
      <c r="F1446" s="255" t="s">
        <v>82</v>
      </c>
      <c r="G1446" s="253"/>
      <c r="H1446" s="256">
        <v>1</v>
      </c>
      <c r="I1446" s="257"/>
      <c r="J1446" s="253"/>
      <c r="K1446" s="253"/>
      <c r="L1446" s="258"/>
      <c r="M1446" s="259"/>
      <c r="N1446" s="260"/>
      <c r="O1446" s="260"/>
      <c r="P1446" s="260"/>
      <c r="Q1446" s="260"/>
      <c r="R1446" s="260"/>
      <c r="S1446" s="260"/>
      <c r="T1446" s="261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62" t="s">
        <v>190</v>
      </c>
      <c r="AU1446" s="262" t="s">
        <v>84</v>
      </c>
      <c r="AV1446" s="14" t="s">
        <v>84</v>
      </c>
      <c r="AW1446" s="14" t="s">
        <v>31</v>
      </c>
      <c r="AX1446" s="14" t="s">
        <v>82</v>
      </c>
      <c r="AY1446" s="262" t="s">
        <v>181</v>
      </c>
    </row>
    <row r="1447" s="2" customFormat="1" ht="55.5" customHeight="1">
      <c r="A1447" s="39"/>
      <c r="B1447" s="40"/>
      <c r="C1447" s="228" t="s">
        <v>1939</v>
      </c>
      <c r="D1447" s="228" t="s">
        <v>184</v>
      </c>
      <c r="E1447" s="229" t="s">
        <v>1940</v>
      </c>
      <c r="F1447" s="230" t="s">
        <v>1941</v>
      </c>
      <c r="G1447" s="231" t="s">
        <v>260</v>
      </c>
      <c r="H1447" s="232">
        <v>2</v>
      </c>
      <c r="I1447" s="233"/>
      <c r="J1447" s="232">
        <f>ROUND(I1447*H1447,2)</f>
        <v>0</v>
      </c>
      <c r="K1447" s="234"/>
      <c r="L1447" s="45"/>
      <c r="M1447" s="235" t="s">
        <v>1</v>
      </c>
      <c r="N1447" s="236" t="s">
        <v>40</v>
      </c>
      <c r="O1447" s="92"/>
      <c r="P1447" s="237">
        <f>O1447*H1447</f>
        <v>0</v>
      </c>
      <c r="Q1447" s="237">
        <v>0</v>
      </c>
      <c r="R1447" s="237">
        <f>Q1447*H1447</f>
        <v>0</v>
      </c>
      <c r="S1447" s="237">
        <v>0</v>
      </c>
      <c r="T1447" s="238">
        <f>S1447*H1447</f>
        <v>0</v>
      </c>
      <c r="U1447" s="39"/>
      <c r="V1447" s="39"/>
      <c r="W1447" s="39"/>
      <c r="X1447" s="39"/>
      <c r="Y1447" s="39"/>
      <c r="Z1447" s="39"/>
      <c r="AA1447" s="39"/>
      <c r="AB1447" s="39"/>
      <c r="AC1447" s="39"/>
      <c r="AD1447" s="39"/>
      <c r="AE1447" s="39"/>
      <c r="AR1447" s="239" t="s">
        <v>283</v>
      </c>
      <c r="AT1447" s="239" t="s">
        <v>184</v>
      </c>
      <c r="AU1447" s="239" t="s">
        <v>84</v>
      </c>
      <c r="AY1447" s="18" t="s">
        <v>181</v>
      </c>
      <c r="BE1447" s="240">
        <f>IF(N1447="základní",J1447,0)</f>
        <v>0</v>
      </c>
      <c r="BF1447" s="240">
        <f>IF(N1447="snížená",J1447,0)</f>
        <v>0</v>
      </c>
      <c r="BG1447" s="240">
        <f>IF(N1447="zákl. přenesená",J1447,0)</f>
        <v>0</v>
      </c>
      <c r="BH1447" s="240">
        <f>IF(N1447="sníž. přenesená",J1447,0)</f>
        <v>0</v>
      </c>
      <c r="BI1447" s="240">
        <f>IF(N1447="nulová",J1447,0)</f>
        <v>0</v>
      </c>
      <c r="BJ1447" s="18" t="s">
        <v>82</v>
      </c>
      <c r="BK1447" s="240">
        <f>ROUND(I1447*H1447,2)</f>
        <v>0</v>
      </c>
      <c r="BL1447" s="18" t="s">
        <v>283</v>
      </c>
      <c r="BM1447" s="239" t="s">
        <v>1942</v>
      </c>
    </row>
    <row r="1448" s="2" customFormat="1">
      <c r="A1448" s="39"/>
      <c r="B1448" s="40"/>
      <c r="C1448" s="41"/>
      <c r="D1448" s="243" t="s">
        <v>199</v>
      </c>
      <c r="E1448" s="41"/>
      <c r="F1448" s="263" t="s">
        <v>1930</v>
      </c>
      <c r="G1448" s="41"/>
      <c r="H1448" s="41"/>
      <c r="I1448" s="264"/>
      <c r="J1448" s="41"/>
      <c r="K1448" s="41"/>
      <c r="L1448" s="45"/>
      <c r="M1448" s="265"/>
      <c r="N1448" s="266"/>
      <c r="O1448" s="92"/>
      <c r="P1448" s="92"/>
      <c r="Q1448" s="92"/>
      <c r="R1448" s="92"/>
      <c r="S1448" s="92"/>
      <c r="T1448" s="93"/>
      <c r="U1448" s="39"/>
      <c r="V1448" s="39"/>
      <c r="W1448" s="39"/>
      <c r="X1448" s="39"/>
      <c r="Y1448" s="39"/>
      <c r="Z1448" s="39"/>
      <c r="AA1448" s="39"/>
      <c r="AB1448" s="39"/>
      <c r="AC1448" s="39"/>
      <c r="AD1448" s="39"/>
      <c r="AE1448" s="39"/>
      <c r="AT1448" s="18" t="s">
        <v>199</v>
      </c>
      <c r="AU1448" s="18" t="s">
        <v>84</v>
      </c>
    </row>
    <row r="1449" s="13" customFormat="1">
      <c r="A1449" s="13"/>
      <c r="B1449" s="241"/>
      <c r="C1449" s="242"/>
      <c r="D1449" s="243" t="s">
        <v>190</v>
      </c>
      <c r="E1449" s="244" t="s">
        <v>1</v>
      </c>
      <c r="F1449" s="245" t="s">
        <v>1899</v>
      </c>
      <c r="G1449" s="242"/>
      <c r="H1449" s="244" t="s">
        <v>1</v>
      </c>
      <c r="I1449" s="246"/>
      <c r="J1449" s="242"/>
      <c r="K1449" s="242"/>
      <c r="L1449" s="247"/>
      <c r="M1449" s="248"/>
      <c r="N1449" s="249"/>
      <c r="O1449" s="249"/>
      <c r="P1449" s="249"/>
      <c r="Q1449" s="249"/>
      <c r="R1449" s="249"/>
      <c r="S1449" s="249"/>
      <c r="T1449" s="250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51" t="s">
        <v>190</v>
      </c>
      <c r="AU1449" s="251" t="s">
        <v>84</v>
      </c>
      <c r="AV1449" s="13" t="s">
        <v>82</v>
      </c>
      <c r="AW1449" s="13" t="s">
        <v>31</v>
      </c>
      <c r="AX1449" s="13" t="s">
        <v>75</v>
      </c>
      <c r="AY1449" s="251" t="s">
        <v>181</v>
      </c>
    </row>
    <row r="1450" s="14" customFormat="1">
      <c r="A1450" s="14"/>
      <c r="B1450" s="252"/>
      <c r="C1450" s="253"/>
      <c r="D1450" s="243" t="s">
        <v>190</v>
      </c>
      <c r="E1450" s="254" t="s">
        <v>1</v>
      </c>
      <c r="F1450" s="255" t="s">
        <v>84</v>
      </c>
      <c r="G1450" s="253"/>
      <c r="H1450" s="256">
        <v>2</v>
      </c>
      <c r="I1450" s="257"/>
      <c r="J1450" s="253"/>
      <c r="K1450" s="253"/>
      <c r="L1450" s="258"/>
      <c r="M1450" s="259"/>
      <c r="N1450" s="260"/>
      <c r="O1450" s="260"/>
      <c r="P1450" s="260"/>
      <c r="Q1450" s="260"/>
      <c r="R1450" s="260"/>
      <c r="S1450" s="260"/>
      <c r="T1450" s="261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62" t="s">
        <v>190</v>
      </c>
      <c r="AU1450" s="262" t="s">
        <v>84</v>
      </c>
      <c r="AV1450" s="14" t="s">
        <v>84</v>
      </c>
      <c r="AW1450" s="14" t="s">
        <v>31</v>
      </c>
      <c r="AX1450" s="14" t="s">
        <v>82</v>
      </c>
      <c r="AY1450" s="262" t="s">
        <v>181</v>
      </c>
    </row>
    <row r="1451" s="2" customFormat="1" ht="44.25" customHeight="1">
      <c r="A1451" s="39"/>
      <c r="B1451" s="40"/>
      <c r="C1451" s="228" t="s">
        <v>1943</v>
      </c>
      <c r="D1451" s="228" t="s">
        <v>184</v>
      </c>
      <c r="E1451" s="229" t="s">
        <v>1944</v>
      </c>
      <c r="F1451" s="230" t="s">
        <v>1945</v>
      </c>
      <c r="G1451" s="231" t="s">
        <v>260</v>
      </c>
      <c r="H1451" s="232">
        <v>1</v>
      </c>
      <c r="I1451" s="233"/>
      <c r="J1451" s="232">
        <f>ROUND(I1451*H1451,2)</f>
        <v>0</v>
      </c>
      <c r="K1451" s="234"/>
      <c r="L1451" s="45"/>
      <c r="M1451" s="299" t="s">
        <v>1</v>
      </c>
      <c r="N1451" s="300" t="s">
        <v>40</v>
      </c>
      <c r="O1451" s="301"/>
      <c r="P1451" s="302">
        <f>O1451*H1451</f>
        <v>0</v>
      </c>
      <c r="Q1451" s="302">
        <v>0</v>
      </c>
      <c r="R1451" s="302">
        <f>Q1451*H1451</f>
        <v>0</v>
      </c>
      <c r="S1451" s="302">
        <v>0</v>
      </c>
      <c r="T1451" s="303">
        <f>S1451*H1451</f>
        <v>0</v>
      </c>
      <c r="U1451" s="39"/>
      <c r="V1451" s="39"/>
      <c r="W1451" s="39"/>
      <c r="X1451" s="39"/>
      <c r="Y1451" s="39"/>
      <c r="Z1451" s="39"/>
      <c r="AA1451" s="39"/>
      <c r="AB1451" s="39"/>
      <c r="AC1451" s="39"/>
      <c r="AD1451" s="39"/>
      <c r="AE1451" s="39"/>
      <c r="AR1451" s="239" t="s">
        <v>283</v>
      </c>
      <c r="AT1451" s="239" t="s">
        <v>184</v>
      </c>
      <c r="AU1451" s="239" t="s">
        <v>84</v>
      </c>
      <c r="AY1451" s="18" t="s">
        <v>181</v>
      </c>
      <c r="BE1451" s="240">
        <f>IF(N1451="základní",J1451,0)</f>
        <v>0</v>
      </c>
      <c r="BF1451" s="240">
        <f>IF(N1451="snížená",J1451,0)</f>
        <v>0</v>
      </c>
      <c r="BG1451" s="240">
        <f>IF(N1451="zákl. přenesená",J1451,0)</f>
        <v>0</v>
      </c>
      <c r="BH1451" s="240">
        <f>IF(N1451="sníž. přenesená",J1451,0)</f>
        <v>0</v>
      </c>
      <c r="BI1451" s="240">
        <f>IF(N1451="nulová",J1451,0)</f>
        <v>0</v>
      </c>
      <c r="BJ1451" s="18" t="s">
        <v>82</v>
      </c>
      <c r="BK1451" s="240">
        <f>ROUND(I1451*H1451,2)</f>
        <v>0</v>
      </c>
      <c r="BL1451" s="18" t="s">
        <v>283</v>
      </c>
      <c r="BM1451" s="239" t="s">
        <v>1946</v>
      </c>
    </row>
    <row r="1452" s="2" customFormat="1" ht="6.96" customHeight="1">
      <c r="A1452" s="39"/>
      <c r="B1452" s="67"/>
      <c r="C1452" s="68"/>
      <c r="D1452" s="68"/>
      <c r="E1452" s="68"/>
      <c r="F1452" s="68"/>
      <c r="G1452" s="68"/>
      <c r="H1452" s="68"/>
      <c r="I1452" s="68"/>
      <c r="J1452" s="68"/>
      <c r="K1452" s="68"/>
      <c r="L1452" s="45"/>
      <c r="M1452" s="39"/>
      <c r="O1452" s="39"/>
      <c r="P1452" s="39"/>
      <c r="Q1452" s="39"/>
      <c r="R1452" s="39"/>
      <c r="S1452" s="39"/>
      <c r="T1452" s="39"/>
      <c r="U1452" s="39"/>
      <c r="V1452" s="39"/>
      <c r="W1452" s="39"/>
      <c r="X1452" s="39"/>
      <c r="Y1452" s="39"/>
      <c r="Z1452" s="39"/>
      <c r="AA1452" s="39"/>
      <c r="AB1452" s="39"/>
      <c r="AC1452" s="39"/>
      <c r="AD1452" s="39"/>
      <c r="AE1452" s="39"/>
    </row>
  </sheetData>
  <sheetProtection sheet="1" autoFilter="0" formatColumns="0" formatRows="0" objects="1" scenarios="1" spinCount="100000" saltValue="lOWAAiOOk70PMXOA1pX5rXdvtmNpyh8MJ/zHpPEvqZu7wn0h7n44QiQxhaGRx4AUHqfLtBk214kDTy6vjobEjA==" hashValue="VKsQzNnQASbTokeMzGz3Nc2wM6il7llwvWxpA8VuvJdCvMaOfWICznW+TmG/opG67MNSIZcms/qqujxgnwjcVw==" algorithmName="SHA-512" password="CC35"/>
  <autoFilter ref="C154:K145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43:H143"/>
    <mergeCell ref="E145:H145"/>
    <mergeCell ref="E147:H14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84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15</v>
      </c>
      <c r="L6" s="21"/>
    </row>
    <row r="7" s="1" customFormat="1" ht="26.25" customHeight="1">
      <c r="B7" s="21"/>
      <c r="E7" s="152" t="str">
        <f>'Rekapitulace stavby'!K6</f>
        <v>SPRAVEDLIVÁ TRANSFORMACE - proj.Odb.učebny GASTRO - stavební část - celková rekapitulace</v>
      </c>
      <c r="F7" s="151"/>
      <c r="G7" s="151"/>
      <c r="H7" s="151"/>
      <c r="L7" s="21"/>
    </row>
    <row r="8" s="1" customFormat="1" ht="12" customHeight="1">
      <c r="B8" s="21"/>
      <c r="D8" s="151" t="s">
        <v>121</v>
      </c>
      <c r="L8" s="21"/>
    </row>
    <row r="9" s="2" customFormat="1" ht="16.5" customHeight="1">
      <c r="A9" s="39"/>
      <c r="B9" s="45"/>
      <c r="C9" s="39"/>
      <c r="D9" s="39"/>
      <c r="E9" s="152" t="s">
        <v>122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1947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17</v>
      </c>
      <c r="E13" s="39"/>
      <c r="F13" s="142" t="s">
        <v>1</v>
      </c>
      <c r="G13" s="39"/>
      <c r="H13" s="39"/>
      <c r="I13" s="151" t="s">
        <v>18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19</v>
      </c>
      <c r="E14" s="39"/>
      <c r="F14" s="142" t="s">
        <v>20</v>
      </c>
      <c r="G14" s="39"/>
      <c r="H14" s="39"/>
      <c r="I14" s="151" t="s">
        <v>21</v>
      </c>
      <c r="J14" s="154" t="str">
        <f>'Rekapitulace stavby'!AN8</f>
        <v>14. 12. 2023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23</v>
      </c>
      <c r="E16" s="39"/>
      <c r="F16" s="39"/>
      <c r="G16" s="39"/>
      <c r="H16" s="39"/>
      <c r="I16" s="151" t="s">
        <v>24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125</v>
      </c>
      <c r="F17" s="39"/>
      <c r="G17" s="39"/>
      <c r="H17" s="39"/>
      <c r="I17" s="151" t="s">
        <v>26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27</v>
      </c>
      <c r="E19" s="39"/>
      <c r="F19" s="39"/>
      <c r="G19" s="39"/>
      <c r="H19" s="39"/>
      <c r="I19" s="151" t="s">
        <v>24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29</v>
      </c>
      <c r="E22" s="39"/>
      <c r="F22" s="39"/>
      <c r="G22" s="39"/>
      <c r="H22" s="39"/>
      <c r="I22" s="151" t="s">
        <v>24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30</v>
      </c>
      <c r="F23" s="39"/>
      <c r="G23" s="39"/>
      <c r="H23" s="39"/>
      <c r="I23" s="151" t="s">
        <v>26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32</v>
      </c>
      <c r="E25" s="39"/>
      <c r="F25" s="39"/>
      <c r="G25" s="39"/>
      <c r="H25" s="39"/>
      <c r="I25" s="151" t="s">
        <v>24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33</v>
      </c>
      <c r="F26" s="39"/>
      <c r="G26" s="39"/>
      <c r="H26" s="39"/>
      <c r="I26" s="151" t="s">
        <v>26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35</v>
      </c>
      <c r="E32" s="39"/>
      <c r="F32" s="39"/>
      <c r="G32" s="39"/>
      <c r="H32" s="39"/>
      <c r="I32" s="39"/>
      <c r="J32" s="161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37</v>
      </c>
      <c r="G34" s="39"/>
      <c r="H34" s="39"/>
      <c r="I34" s="162" t="s">
        <v>36</v>
      </c>
      <c r="J34" s="162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39</v>
      </c>
      <c r="E35" s="151" t="s">
        <v>40</v>
      </c>
      <c r="F35" s="164">
        <f>ROUND((SUM(BE129:BE226)),  2)</f>
        <v>0</v>
      </c>
      <c r="G35" s="39"/>
      <c r="H35" s="39"/>
      <c r="I35" s="165">
        <v>0.20999999999999999</v>
      </c>
      <c r="J35" s="164">
        <f>ROUND(((SUM(BE129:BE226))*I35),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41</v>
      </c>
      <c r="F36" s="164">
        <f>ROUND((SUM(BF129:BF226)),  2)</f>
        <v>0</v>
      </c>
      <c r="G36" s="39"/>
      <c r="H36" s="39"/>
      <c r="I36" s="165">
        <v>0.12</v>
      </c>
      <c r="J36" s="164">
        <f>ROUND(((SUM(BF129:BF226))*I36),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ROUND((SUM(BG129:BG226)),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43</v>
      </c>
      <c r="F38" s="164">
        <f>ROUND((SUM(BH129:BH226)),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44</v>
      </c>
      <c r="F39" s="164">
        <f>ROUND((SUM(BI129:BI226)),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45</v>
      </c>
      <c r="E41" s="168"/>
      <c r="F41" s="168"/>
      <c r="G41" s="169" t="s">
        <v>46</v>
      </c>
      <c r="H41" s="170" t="s">
        <v>47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SPRAVEDLIVÁ TRANSFORMACE - proj.Odb.učebny GASTRO - stavební část - celková rekapitulace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122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02 - Zdravotně technické instalace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 xml:space="preserve"> </v>
      </c>
      <c r="G91" s="41"/>
      <c r="H91" s="41"/>
      <c r="I91" s="33" t="s">
        <v>21</v>
      </c>
      <c r="J91" s="80" t="str">
        <f>IF(J14="","",J14)</f>
        <v>14. 12. 2023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23</v>
      </c>
      <c r="D93" s="41"/>
      <c r="E93" s="41"/>
      <c r="F93" s="28" t="str">
        <f>E17</f>
        <v>Střední škola stravování a služeb K.Vary</v>
      </c>
      <c r="G93" s="41"/>
      <c r="H93" s="41"/>
      <c r="I93" s="33" t="s">
        <v>29</v>
      </c>
      <c r="J93" s="37" t="str">
        <f>E23</f>
        <v>DPT projekty Ostrov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>Neubauerová Soňa, SK-Projekt Ostrov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127</v>
      </c>
      <c r="D96" s="186"/>
      <c r="E96" s="186"/>
      <c r="F96" s="186"/>
      <c r="G96" s="186"/>
      <c r="H96" s="186"/>
      <c r="I96" s="186"/>
      <c r="J96" s="187" t="s">
        <v>128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129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130</v>
      </c>
    </row>
    <row r="99" s="9" customFormat="1" ht="24.96" customHeight="1">
      <c r="A99" s="9"/>
      <c r="B99" s="189"/>
      <c r="C99" s="190"/>
      <c r="D99" s="191" t="s">
        <v>131</v>
      </c>
      <c r="E99" s="192"/>
      <c r="F99" s="192"/>
      <c r="G99" s="192"/>
      <c r="H99" s="192"/>
      <c r="I99" s="192"/>
      <c r="J99" s="193">
        <f>J130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142</v>
      </c>
      <c r="E100" s="197"/>
      <c r="F100" s="197"/>
      <c r="G100" s="197"/>
      <c r="H100" s="197"/>
      <c r="I100" s="197"/>
      <c r="J100" s="198">
        <f>J131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1948</v>
      </c>
      <c r="E101" s="197"/>
      <c r="F101" s="197"/>
      <c r="G101" s="197"/>
      <c r="H101" s="197"/>
      <c r="I101" s="197"/>
      <c r="J101" s="198">
        <f>J138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9"/>
      <c r="C102" s="190"/>
      <c r="D102" s="191" t="s">
        <v>145</v>
      </c>
      <c r="E102" s="192"/>
      <c r="F102" s="192"/>
      <c r="G102" s="192"/>
      <c r="H102" s="192"/>
      <c r="I102" s="192"/>
      <c r="J102" s="193">
        <f>J140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5"/>
      <c r="C103" s="134"/>
      <c r="D103" s="196" t="s">
        <v>1949</v>
      </c>
      <c r="E103" s="197"/>
      <c r="F103" s="197"/>
      <c r="G103" s="197"/>
      <c r="H103" s="197"/>
      <c r="I103" s="197"/>
      <c r="J103" s="198">
        <f>J141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1950</v>
      </c>
      <c r="E104" s="197"/>
      <c r="F104" s="197"/>
      <c r="G104" s="197"/>
      <c r="H104" s="197"/>
      <c r="I104" s="197"/>
      <c r="J104" s="198">
        <f>J173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150</v>
      </c>
      <c r="E105" s="197"/>
      <c r="F105" s="197"/>
      <c r="G105" s="197"/>
      <c r="H105" s="197"/>
      <c r="I105" s="197"/>
      <c r="J105" s="198">
        <f>J200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156</v>
      </c>
      <c r="E106" s="197"/>
      <c r="F106" s="197"/>
      <c r="G106" s="197"/>
      <c r="H106" s="197"/>
      <c r="I106" s="197"/>
      <c r="J106" s="198">
        <f>J209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164</v>
      </c>
      <c r="E107" s="197"/>
      <c r="F107" s="197"/>
      <c r="G107" s="197"/>
      <c r="H107" s="197"/>
      <c r="I107" s="197"/>
      <c r="J107" s="198">
        <f>J212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166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15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6.25" customHeight="1">
      <c r="A117" s="39"/>
      <c r="B117" s="40"/>
      <c r="C117" s="41"/>
      <c r="D117" s="41"/>
      <c r="E117" s="184" t="str">
        <f>E7</f>
        <v>SPRAVEDLIVÁ TRANSFORMACE - proj.Odb.učebny GASTRO - stavební část - celková rekapitulace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121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4" t="s">
        <v>122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123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02 - Zdravotně technické instalace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19</v>
      </c>
      <c r="D123" s="41"/>
      <c r="E123" s="41"/>
      <c r="F123" s="28" t="str">
        <f>F14</f>
        <v xml:space="preserve"> </v>
      </c>
      <c r="G123" s="41"/>
      <c r="H123" s="41"/>
      <c r="I123" s="33" t="s">
        <v>21</v>
      </c>
      <c r="J123" s="80" t="str">
        <f>IF(J14="","",J14)</f>
        <v>14. 12. 2023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23</v>
      </c>
      <c r="D125" s="41"/>
      <c r="E125" s="41"/>
      <c r="F125" s="28" t="str">
        <f>E17</f>
        <v>Střední škola stravování a služeb K.Vary</v>
      </c>
      <c r="G125" s="41"/>
      <c r="H125" s="41"/>
      <c r="I125" s="33" t="s">
        <v>29</v>
      </c>
      <c r="J125" s="37" t="str">
        <f>E23</f>
        <v>DPT projekty Ostrov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5.65" customHeight="1">
      <c r="A126" s="39"/>
      <c r="B126" s="40"/>
      <c r="C126" s="33" t="s">
        <v>27</v>
      </c>
      <c r="D126" s="41"/>
      <c r="E126" s="41"/>
      <c r="F126" s="28" t="str">
        <f>IF(E20="","",E20)</f>
        <v>Vyplň údaj</v>
      </c>
      <c r="G126" s="41"/>
      <c r="H126" s="41"/>
      <c r="I126" s="33" t="s">
        <v>32</v>
      </c>
      <c r="J126" s="37" t="str">
        <f>E26</f>
        <v>Neubauerová Soňa, SK-Projekt Ostrov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0"/>
      <c r="B128" s="201"/>
      <c r="C128" s="202" t="s">
        <v>167</v>
      </c>
      <c r="D128" s="203" t="s">
        <v>60</v>
      </c>
      <c r="E128" s="203" t="s">
        <v>56</v>
      </c>
      <c r="F128" s="203" t="s">
        <v>57</v>
      </c>
      <c r="G128" s="203" t="s">
        <v>168</v>
      </c>
      <c r="H128" s="203" t="s">
        <v>169</v>
      </c>
      <c r="I128" s="203" t="s">
        <v>170</v>
      </c>
      <c r="J128" s="204" t="s">
        <v>128</v>
      </c>
      <c r="K128" s="205" t="s">
        <v>171</v>
      </c>
      <c r="L128" s="206"/>
      <c r="M128" s="101" t="s">
        <v>1</v>
      </c>
      <c r="N128" s="102" t="s">
        <v>39</v>
      </c>
      <c r="O128" s="102" t="s">
        <v>172</v>
      </c>
      <c r="P128" s="102" t="s">
        <v>173</v>
      </c>
      <c r="Q128" s="102" t="s">
        <v>174</v>
      </c>
      <c r="R128" s="102" t="s">
        <v>175</v>
      </c>
      <c r="S128" s="102" t="s">
        <v>176</v>
      </c>
      <c r="T128" s="103" t="s">
        <v>177</v>
      </c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</row>
    <row r="129" s="2" customFormat="1" ht="22.8" customHeight="1">
      <c r="A129" s="39"/>
      <c r="B129" s="40"/>
      <c r="C129" s="108" t="s">
        <v>178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P130+P140</f>
        <v>0</v>
      </c>
      <c r="Q129" s="105"/>
      <c r="R129" s="209">
        <f>R130+R140</f>
        <v>0.72628000000000004</v>
      </c>
      <c r="S129" s="105"/>
      <c r="T129" s="210">
        <f>T130+T140</f>
        <v>0.21262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74</v>
      </c>
      <c r="AU129" s="18" t="s">
        <v>130</v>
      </c>
      <c r="BK129" s="211">
        <f>BK130+BK140</f>
        <v>0</v>
      </c>
    </row>
    <row r="130" s="12" customFormat="1" ht="25.92" customHeight="1">
      <c r="A130" s="12"/>
      <c r="B130" s="212"/>
      <c r="C130" s="213"/>
      <c r="D130" s="214" t="s">
        <v>74</v>
      </c>
      <c r="E130" s="215" t="s">
        <v>179</v>
      </c>
      <c r="F130" s="215" t="s">
        <v>180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P131+P138</f>
        <v>0</v>
      </c>
      <c r="Q130" s="220"/>
      <c r="R130" s="221">
        <f>R131+R138</f>
        <v>0</v>
      </c>
      <c r="S130" s="220"/>
      <c r="T130" s="222">
        <f>T131+T138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82</v>
      </c>
      <c r="AT130" s="224" t="s">
        <v>74</v>
      </c>
      <c r="AU130" s="224" t="s">
        <v>75</v>
      </c>
      <c r="AY130" s="223" t="s">
        <v>181</v>
      </c>
      <c r="BK130" s="225">
        <f>BK131+BK138</f>
        <v>0</v>
      </c>
    </row>
    <row r="131" s="12" customFormat="1" ht="22.8" customHeight="1">
      <c r="A131" s="12"/>
      <c r="B131" s="212"/>
      <c r="C131" s="213"/>
      <c r="D131" s="214" t="s">
        <v>74</v>
      </c>
      <c r="E131" s="226" t="s">
        <v>896</v>
      </c>
      <c r="F131" s="226" t="s">
        <v>897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SUM(P132:P137)</f>
        <v>0</v>
      </c>
      <c r="Q131" s="220"/>
      <c r="R131" s="221">
        <f>SUM(R132:R137)</f>
        <v>0</v>
      </c>
      <c r="S131" s="220"/>
      <c r="T131" s="222">
        <f>SUM(T132:T137)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82</v>
      </c>
      <c r="AT131" s="224" t="s">
        <v>74</v>
      </c>
      <c r="AU131" s="224" t="s">
        <v>82</v>
      </c>
      <c r="AY131" s="223" t="s">
        <v>181</v>
      </c>
      <c r="BK131" s="225">
        <f>SUM(BK132:BK137)</f>
        <v>0</v>
      </c>
    </row>
    <row r="132" s="2" customFormat="1" ht="33" customHeight="1">
      <c r="A132" s="39"/>
      <c r="B132" s="40"/>
      <c r="C132" s="228" t="s">
        <v>82</v>
      </c>
      <c r="D132" s="228" t="s">
        <v>184</v>
      </c>
      <c r="E132" s="229" t="s">
        <v>899</v>
      </c>
      <c r="F132" s="230" t="s">
        <v>900</v>
      </c>
      <c r="G132" s="231" t="s">
        <v>242</v>
      </c>
      <c r="H132" s="232">
        <v>0.20999999999999999</v>
      </c>
      <c r="I132" s="233"/>
      <c r="J132" s="232">
        <f>ROUND(I132*H132,2)</f>
        <v>0</v>
      </c>
      <c r="K132" s="234"/>
      <c r="L132" s="45"/>
      <c r="M132" s="235" t="s">
        <v>1</v>
      </c>
      <c r="N132" s="236" t="s">
        <v>40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188</v>
      </c>
      <c r="AT132" s="239" t="s">
        <v>184</v>
      </c>
      <c r="AU132" s="239" t="s">
        <v>84</v>
      </c>
      <c r="AY132" s="18" t="s">
        <v>181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82</v>
      </c>
      <c r="BK132" s="240">
        <f>ROUND(I132*H132,2)</f>
        <v>0</v>
      </c>
      <c r="BL132" s="18" t="s">
        <v>188</v>
      </c>
      <c r="BM132" s="239" t="s">
        <v>1951</v>
      </c>
    </row>
    <row r="133" s="2" customFormat="1" ht="24.15" customHeight="1">
      <c r="A133" s="39"/>
      <c r="B133" s="40"/>
      <c r="C133" s="228" t="s">
        <v>84</v>
      </c>
      <c r="D133" s="228" t="s">
        <v>184</v>
      </c>
      <c r="E133" s="229" t="s">
        <v>902</v>
      </c>
      <c r="F133" s="230" t="s">
        <v>903</v>
      </c>
      <c r="G133" s="231" t="s">
        <v>242</v>
      </c>
      <c r="H133" s="232">
        <v>0.20999999999999999</v>
      </c>
      <c r="I133" s="233"/>
      <c r="J133" s="232">
        <f>ROUND(I133*H133,2)</f>
        <v>0</v>
      </c>
      <c r="K133" s="234"/>
      <c r="L133" s="45"/>
      <c r="M133" s="235" t="s">
        <v>1</v>
      </c>
      <c r="N133" s="236" t="s">
        <v>40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188</v>
      </c>
      <c r="AT133" s="239" t="s">
        <v>184</v>
      </c>
      <c r="AU133" s="239" t="s">
        <v>84</v>
      </c>
      <c r="AY133" s="18" t="s">
        <v>181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82</v>
      </c>
      <c r="BK133" s="240">
        <f>ROUND(I133*H133,2)</f>
        <v>0</v>
      </c>
      <c r="BL133" s="18" t="s">
        <v>188</v>
      </c>
      <c r="BM133" s="239" t="s">
        <v>1952</v>
      </c>
    </row>
    <row r="134" s="2" customFormat="1" ht="24.15" customHeight="1">
      <c r="A134" s="39"/>
      <c r="B134" s="40"/>
      <c r="C134" s="228" t="s">
        <v>182</v>
      </c>
      <c r="D134" s="228" t="s">
        <v>184</v>
      </c>
      <c r="E134" s="229" t="s">
        <v>912</v>
      </c>
      <c r="F134" s="230" t="s">
        <v>1953</v>
      </c>
      <c r="G134" s="231" t="s">
        <v>242</v>
      </c>
      <c r="H134" s="232">
        <v>2.9399999999999999</v>
      </c>
      <c r="I134" s="233"/>
      <c r="J134" s="232">
        <f>ROUND(I134*H134,2)</f>
        <v>0</v>
      </c>
      <c r="K134" s="234"/>
      <c r="L134" s="45"/>
      <c r="M134" s="235" t="s">
        <v>1</v>
      </c>
      <c r="N134" s="236" t="s">
        <v>40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188</v>
      </c>
      <c r="AT134" s="239" t="s">
        <v>184</v>
      </c>
      <c r="AU134" s="239" t="s">
        <v>84</v>
      </c>
      <c r="AY134" s="18" t="s">
        <v>181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82</v>
      </c>
      <c r="BK134" s="240">
        <f>ROUND(I134*H134,2)</f>
        <v>0</v>
      </c>
      <c r="BL134" s="18" t="s">
        <v>188</v>
      </c>
      <c r="BM134" s="239" t="s">
        <v>1954</v>
      </c>
    </row>
    <row r="135" s="13" customFormat="1">
      <c r="A135" s="13"/>
      <c r="B135" s="241"/>
      <c r="C135" s="242"/>
      <c r="D135" s="243" t="s">
        <v>190</v>
      </c>
      <c r="E135" s="244" t="s">
        <v>1</v>
      </c>
      <c r="F135" s="245" t="s">
        <v>1955</v>
      </c>
      <c r="G135" s="242"/>
      <c r="H135" s="244" t="s">
        <v>1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190</v>
      </c>
      <c r="AU135" s="251" t="s">
        <v>84</v>
      </c>
      <c r="AV135" s="13" t="s">
        <v>82</v>
      </c>
      <c r="AW135" s="13" t="s">
        <v>31</v>
      </c>
      <c r="AX135" s="13" t="s">
        <v>75</v>
      </c>
      <c r="AY135" s="251" t="s">
        <v>181</v>
      </c>
    </row>
    <row r="136" s="14" customFormat="1">
      <c r="A136" s="14"/>
      <c r="B136" s="252"/>
      <c r="C136" s="253"/>
      <c r="D136" s="243" t="s">
        <v>190</v>
      </c>
      <c r="E136" s="254" t="s">
        <v>1</v>
      </c>
      <c r="F136" s="255" t="s">
        <v>1956</v>
      </c>
      <c r="G136" s="253"/>
      <c r="H136" s="256">
        <v>2.9399999999999999</v>
      </c>
      <c r="I136" s="257"/>
      <c r="J136" s="253"/>
      <c r="K136" s="253"/>
      <c r="L136" s="258"/>
      <c r="M136" s="259"/>
      <c r="N136" s="260"/>
      <c r="O136" s="260"/>
      <c r="P136" s="260"/>
      <c r="Q136" s="260"/>
      <c r="R136" s="260"/>
      <c r="S136" s="260"/>
      <c r="T136" s="26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2" t="s">
        <v>190</v>
      </c>
      <c r="AU136" s="262" t="s">
        <v>84</v>
      </c>
      <c r="AV136" s="14" t="s">
        <v>84</v>
      </c>
      <c r="AW136" s="14" t="s">
        <v>31</v>
      </c>
      <c r="AX136" s="14" t="s">
        <v>82</v>
      </c>
      <c r="AY136" s="262" t="s">
        <v>181</v>
      </c>
    </row>
    <row r="137" s="2" customFormat="1" ht="44.25" customHeight="1">
      <c r="A137" s="39"/>
      <c r="B137" s="40"/>
      <c r="C137" s="228" t="s">
        <v>188</v>
      </c>
      <c r="D137" s="228" t="s">
        <v>184</v>
      </c>
      <c r="E137" s="229" t="s">
        <v>1957</v>
      </c>
      <c r="F137" s="230" t="s">
        <v>1958</v>
      </c>
      <c r="G137" s="231" t="s">
        <v>242</v>
      </c>
      <c r="H137" s="232">
        <v>0.20999999999999999</v>
      </c>
      <c r="I137" s="233"/>
      <c r="J137" s="232">
        <f>ROUND(I137*H137,2)</f>
        <v>0</v>
      </c>
      <c r="K137" s="234"/>
      <c r="L137" s="45"/>
      <c r="M137" s="235" t="s">
        <v>1</v>
      </c>
      <c r="N137" s="236" t="s">
        <v>40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188</v>
      </c>
      <c r="AT137" s="239" t="s">
        <v>184</v>
      </c>
      <c r="AU137" s="239" t="s">
        <v>84</v>
      </c>
      <c r="AY137" s="18" t="s">
        <v>181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82</v>
      </c>
      <c r="BK137" s="240">
        <f>ROUND(I137*H137,2)</f>
        <v>0</v>
      </c>
      <c r="BL137" s="18" t="s">
        <v>188</v>
      </c>
      <c r="BM137" s="239" t="s">
        <v>1959</v>
      </c>
    </row>
    <row r="138" s="12" customFormat="1" ht="22.8" customHeight="1">
      <c r="A138" s="12"/>
      <c r="B138" s="212"/>
      <c r="C138" s="213"/>
      <c r="D138" s="214" t="s">
        <v>74</v>
      </c>
      <c r="E138" s="226" t="s">
        <v>1960</v>
      </c>
      <c r="F138" s="226" t="s">
        <v>1961</v>
      </c>
      <c r="G138" s="213"/>
      <c r="H138" s="213"/>
      <c r="I138" s="216"/>
      <c r="J138" s="227">
        <f>BK138</f>
        <v>0</v>
      </c>
      <c r="K138" s="213"/>
      <c r="L138" s="218"/>
      <c r="M138" s="219"/>
      <c r="N138" s="220"/>
      <c r="O138" s="220"/>
      <c r="P138" s="221">
        <f>P139</f>
        <v>0</v>
      </c>
      <c r="Q138" s="220"/>
      <c r="R138" s="221">
        <f>R139</f>
        <v>0</v>
      </c>
      <c r="S138" s="220"/>
      <c r="T138" s="222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82</v>
      </c>
      <c r="AT138" s="224" t="s">
        <v>74</v>
      </c>
      <c r="AU138" s="224" t="s">
        <v>82</v>
      </c>
      <c r="AY138" s="223" t="s">
        <v>181</v>
      </c>
      <c r="BK138" s="225">
        <f>BK139</f>
        <v>0</v>
      </c>
    </row>
    <row r="139" s="2" customFormat="1" ht="16.5" customHeight="1">
      <c r="A139" s="39"/>
      <c r="B139" s="40"/>
      <c r="C139" s="228" t="s">
        <v>213</v>
      </c>
      <c r="D139" s="228" t="s">
        <v>184</v>
      </c>
      <c r="E139" s="229" t="s">
        <v>1962</v>
      </c>
      <c r="F139" s="230" t="s">
        <v>1963</v>
      </c>
      <c r="G139" s="231" t="s">
        <v>430</v>
      </c>
      <c r="H139" s="232">
        <v>1</v>
      </c>
      <c r="I139" s="233"/>
      <c r="J139" s="232">
        <f>ROUND(I139*H139,2)</f>
        <v>0</v>
      </c>
      <c r="K139" s="234"/>
      <c r="L139" s="45"/>
      <c r="M139" s="235" t="s">
        <v>1</v>
      </c>
      <c r="N139" s="236" t="s">
        <v>40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188</v>
      </c>
      <c r="AT139" s="239" t="s">
        <v>184</v>
      </c>
      <c r="AU139" s="239" t="s">
        <v>84</v>
      </c>
      <c r="AY139" s="18" t="s">
        <v>181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82</v>
      </c>
      <c r="BK139" s="240">
        <f>ROUND(I139*H139,2)</f>
        <v>0</v>
      </c>
      <c r="BL139" s="18" t="s">
        <v>188</v>
      </c>
      <c r="BM139" s="239" t="s">
        <v>1964</v>
      </c>
    </row>
    <row r="140" s="12" customFormat="1" ht="25.92" customHeight="1">
      <c r="A140" s="12"/>
      <c r="B140" s="212"/>
      <c r="C140" s="213"/>
      <c r="D140" s="214" t="s">
        <v>74</v>
      </c>
      <c r="E140" s="215" t="s">
        <v>938</v>
      </c>
      <c r="F140" s="215" t="s">
        <v>939</v>
      </c>
      <c r="G140" s="213"/>
      <c r="H140" s="213"/>
      <c r="I140" s="216"/>
      <c r="J140" s="217">
        <f>BK140</f>
        <v>0</v>
      </c>
      <c r="K140" s="213"/>
      <c r="L140" s="218"/>
      <c r="M140" s="219"/>
      <c r="N140" s="220"/>
      <c r="O140" s="220"/>
      <c r="P140" s="221">
        <f>P141+P173+P200+P209+P212</f>
        <v>0</v>
      </c>
      <c r="Q140" s="220"/>
      <c r="R140" s="221">
        <f>R141+R173+R200+R209+R212</f>
        <v>0.72628000000000004</v>
      </c>
      <c r="S140" s="220"/>
      <c r="T140" s="222">
        <f>T141+T173+T200+T209+T212</f>
        <v>0.21262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84</v>
      </c>
      <c r="AT140" s="224" t="s">
        <v>74</v>
      </c>
      <c r="AU140" s="224" t="s">
        <v>75</v>
      </c>
      <c r="AY140" s="223" t="s">
        <v>181</v>
      </c>
      <c r="BK140" s="225">
        <f>BK141+BK173+BK200+BK209+BK212</f>
        <v>0</v>
      </c>
    </row>
    <row r="141" s="12" customFormat="1" ht="22.8" customHeight="1">
      <c r="A141" s="12"/>
      <c r="B141" s="212"/>
      <c r="C141" s="213"/>
      <c r="D141" s="214" t="s">
        <v>74</v>
      </c>
      <c r="E141" s="226" t="s">
        <v>1965</v>
      </c>
      <c r="F141" s="226" t="s">
        <v>1966</v>
      </c>
      <c r="G141" s="213"/>
      <c r="H141" s="213"/>
      <c r="I141" s="216"/>
      <c r="J141" s="227">
        <f>BK141</f>
        <v>0</v>
      </c>
      <c r="K141" s="213"/>
      <c r="L141" s="218"/>
      <c r="M141" s="219"/>
      <c r="N141" s="220"/>
      <c r="O141" s="220"/>
      <c r="P141" s="221">
        <f>SUM(P142:P172)</f>
        <v>0</v>
      </c>
      <c r="Q141" s="220"/>
      <c r="R141" s="221">
        <f>SUM(R142:R172)</f>
        <v>0.23484000000000008</v>
      </c>
      <c r="S141" s="220"/>
      <c r="T141" s="222">
        <f>SUM(T142:T172)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84</v>
      </c>
      <c r="AT141" s="224" t="s">
        <v>74</v>
      </c>
      <c r="AU141" s="224" t="s">
        <v>82</v>
      </c>
      <c r="AY141" s="223" t="s">
        <v>181</v>
      </c>
      <c r="BK141" s="225">
        <f>SUM(BK142:BK172)</f>
        <v>0</v>
      </c>
    </row>
    <row r="142" s="2" customFormat="1" ht="16.5" customHeight="1">
      <c r="A142" s="39"/>
      <c r="B142" s="40"/>
      <c r="C142" s="228" t="s">
        <v>224</v>
      </c>
      <c r="D142" s="228" t="s">
        <v>184</v>
      </c>
      <c r="E142" s="229" t="s">
        <v>1967</v>
      </c>
      <c r="F142" s="230" t="s">
        <v>1968</v>
      </c>
      <c r="G142" s="231" t="s">
        <v>320</v>
      </c>
      <c r="H142" s="232">
        <v>3</v>
      </c>
      <c r="I142" s="233"/>
      <c r="J142" s="232">
        <f>ROUND(I142*H142,2)</f>
        <v>0</v>
      </c>
      <c r="K142" s="234"/>
      <c r="L142" s="45"/>
      <c r="M142" s="235" t="s">
        <v>1</v>
      </c>
      <c r="N142" s="236" t="s">
        <v>40</v>
      </c>
      <c r="O142" s="92"/>
      <c r="P142" s="237">
        <f>O142*H142</f>
        <v>0</v>
      </c>
      <c r="Q142" s="237">
        <v>0.00040999999999999999</v>
      </c>
      <c r="R142" s="237">
        <f>Q142*H142</f>
        <v>0.00123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283</v>
      </c>
      <c r="AT142" s="239" t="s">
        <v>184</v>
      </c>
      <c r="AU142" s="239" t="s">
        <v>84</v>
      </c>
      <c r="AY142" s="18" t="s">
        <v>181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82</v>
      </c>
      <c r="BK142" s="240">
        <f>ROUND(I142*H142,2)</f>
        <v>0</v>
      </c>
      <c r="BL142" s="18" t="s">
        <v>283</v>
      </c>
      <c r="BM142" s="239" t="s">
        <v>1969</v>
      </c>
    </row>
    <row r="143" s="2" customFormat="1">
      <c r="A143" s="39"/>
      <c r="B143" s="40"/>
      <c r="C143" s="41"/>
      <c r="D143" s="243" t="s">
        <v>199</v>
      </c>
      <c r="E143" s="41"/>
      <c r="F143" s="263" t="s">
        <v>1970</v>
      </c>
      <c r="G143" s="41"/>
      <c r="H143" s="41"/>
      <c r="I143" s="264"/>
      <c r="J143" s="41"/>
      <c r="K143" s="41"/>
      <c r="L143" s="45"/>
      <c r="M143" s="265"/>
      <c r="N143" s="266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199</v>
      </c>
      <c r="AU143" s="18" t="s">
        <v>84</v>
      </c>
    </row>
    <row r="144" s="2" customFormat="1" ht="16.5" customHeight="1">
      <c r="A144" s="39"/>
      <c r="B144" s="40"/>
      <c r="C144" s="228" t="s">
        <v>235</v>
      </c>
      <c r="D144" s="228" t="s">
        <v>184</v>
      </c>
      <c r="E144" s="229" t="s">
        <v>1971</v>
      </c>
      <c r="F144" s="230" t="s">
        <v>1972</v>
      </c>
      <c r="G144" s="231" t="s">
        <v>320</v>
      </c>
      <c r="H144" s="232">
        <v>15</v>
      </c>
      <c r="I144" s="233"/>
      <c r="J144" s="232">
        <f>ROUND(I144*H144,2)</f>
        <v>0</v>
      </c>
      <c r="K144" s="234"/>
      <c r="L144" s="45"/>
      <c r="M144" s="235" t="s">
        <v>1</v>
      </c>
      <c r="N144" s="236" t="s">
        <v>40</v>
      </c>
      <c r="O144" s="92"/>
      <c r="P144" s="237">
        <f>O144*H144</f>
        <v>0</v>
      </c>
      <c r="Q144" s="237">
        <v>0.00048000000000000001</v>
      </c>
      <c r="R144" s="237">
        <f>Q144*H144</f>
        <v>0.0071999999999999998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283</v>
      </c>
      <c r="AT144" s="239" t="s">
        <v>184</v>
      </c>
      <c r="AU144" s="239" t="s">
        <v>84</v>
      </c>
      <c r="AY144" s="18" t="s">
        <v>181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82</v>
      </c>
      <c r="BK144" s="240">
        <f>ROUND(I144*H144,2)</f>
        <v>0</v>
      </c>
      <c r="BL144" s="18" t="s">
        <v>283</v>
      </c>
      <c r="BM144" s="239" t="s">
        <v>1973</v>
      </c>
    </row>
    <row r="145" s="2" customFormat="1">
      <c r="A145" s="39"/>
      <c r="B145" s="40"/>
      <c r="C145" s="41"/>
      <c r="D145" s="243" t="s">
        <v>199</v>
      </c>
      <c r="E145" s="41"/>
      <c r="F145" s="263" t="s">
        <v>1970</v>
      </c>
      <c r="G145" s="41"/>
      <c r="H145" s="41"/>
      <c r="I145" s="264"/>
      <c r="J145" s="41"/>
      <c r="K145" s="41"/>
      <c r="L145" s="45"/>
      <c r="M145" s="265"/>
      <c r="N145" s="26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199</v>
      </c>
      <c r="AU145" s="18" t="s">
        <v>84</v>
      </c>
    </row>
    <row r="146" s="2" customFormat="1" ht="24.15" customHeight="1">
      <c r="A146" s="39"/>
      <c r="B146" s="40"/>
      <c r="C146" s="228" t="s">
        <v>239</v>
      </c>
      <c r="D146" s="228" t="s">
        <v>184</v>
      </c>
      <c r="E146" s="229" t="s">
        <v>1974</v>
      </c>
      <c r="F146" s="230" t="s">
        <v>1975</v>
      </c>
      <c r="G146" s="231" t="s">
        <v>320</v>
      </c>
      <c r="H146" s="232">
        <v>12</v>
      </c>
      <c r="I146" s="233"/>
      <c r="J146" s="232">
        <f>ROUND(I146*H146,2)</f>
        <v>0</v>
      </c>
      <c r="K146" s="234"/>
      <c r="L146" s="45"/>
      <c r="M146" s="235" t="s">
        <v>1</v>
      </c>
      <c r="N146" s="236" t="s">
        <v>40</v>
      </c>
      <c r="O146" s="92"/>
      <c r="P146" s="237">
        <f>O146*H146</f>
        <v>0</v>
      </c>
      <c r="Q146" s="237">
        <v>0.00085999999999999998</v>
      </c>
      <c r="R146" s="237">
        <f>Q146*H146</f>
        <v>0.010319999999999999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283</v>
      </c>
      <c r="AT146" s="239" t="s">
        <v>184</v>
      </c>
      <c r="AU146" s="239" t="s">
        <v>84</v>
      </c>
      <c r="AY146" s="18" t="s">
        <v>181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82</v>
      </c>
      <c r="BK146" s="240">
        <f>ROUND(I146*H146,2)</f>
        <v>0</v>
      </c>
      <c r="BL146" s="18" t="s">
        <v>283</v>
      </c>
      <c r="BM146" s="239" t="s">
        <v>1976</v>
      </c>
    </row>
    <row r="147" s="2" customFormat="1">
      <c r="A147" s="39"/>
      <c r="B147" s="40"/>
      <c r="C147" s="41"/>
      <c r="D147" s="243" t="s">
        <v>199</v>
      </c>
      <c r="E147" s="41"/>
      <c r="F147" s="263" t="s">
        <v>1970</v>
      </c>
      <c r="G147" s="41"/>
      <c r="H147" s="41"/>
      <c r="I147" s="264"/>
      <c r="J147" s="41"/>
      <c r="K147" s="41"/>
      <c r="L147" s="45"/>
      <c r="M147" s="265"/>
      <c r="N147" s="266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199</v>
      </c>
      <c r="AU147" s="18" t="s">
        <v>84</v>
      </c>
    </row>
    <row r="148" s="2" customFormat="1" ht="24.15" customHeight="1">
      <c r="A148" s="39"/>
      <c r="B148" s="40"/>
      <c r="C148" s="228" t="s">
        <v>246</v>
      </c>
      <c r="D148" s="228" t="s">
        <v>184</v>
      </c>
      <c r="E148" s="229" t="s">
        <v>1977</v>
      </c>
      <c r="F148" s="230" t="s">
        <v>1978</v>
      </c>
      <c r="G148" s="231" t="s">
        <v>320</v>
      </c>
      <c r="H148" s="232">
        <v>2</v>
      </c>
      <c r="I148" s="233"/>
      <c r="J148" s="232">
        <f>ROUND(I148*H148,2)</f>
        <v>0</v>
      </c>
      <c r="K148" s="234"/>
      <c r="L148" s="45"/>
      <c r="M148" s="235" t="s">
        <v>1</v>
      </c>
      <c r="N148" s="236" t="s">
        <v>40</v>
      </c>
      <c r="O148" s="92"/>
      <c r="P148" s="237">
        <f>O148*H148</f>
        <v>0</v>
      </c>
      <c r="Q148" s="237">
        <v>0.0047600000000000003</v>
      </c>
      <c r="R148" s="237">
        <f>Q148*H148</f>
        <v>0.0095200000000000007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283</v>
      </c>
      <c r="AT148" s="239" t="s">
        <v>184</v>
      </c>
      <c r="AU148" s="239" t="s">
        <v>84</v>
      </c>
      <c r="AY148" s="18" t="s">
        <v>181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82</v>
      </c>
      <c r="BK148" s="240">
        <f>ROUND(I148*H148,2)</f>
        <v>0</v>
      </c>
      <c r="BL148" s="18" t="s">
        <v>283</v>
      </c>
      <c r="BM148" s="239" t="s">
        <v>1979</v>
      </c>
    </row>
    <row r="149" s="2" customFormat="1">
      <c r="A149" s="39"/>
      <c r="B149" s="40"/>
      <c r="C149" s="41"/>
      <c r="D149" s="243" t="s">
        <v>199</v>
      </c>
      <c r="E149" s="41"/>
      <c r="F149" s="263" t="s">
        <v>1970</v>
      </c>
      <c r="G149" s="41"/>
      <c r="H149" s="41"/>
      <c r="I149" s="264"/>
      <c r="J149" s="41"/>
      <c r="K149" s="41"/>
      <c r="L149" s="45"/>
      <c r="M149" s="265"/>
      <c r="N149" s="266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199</v>
      </c>
      <c r="AU149" s="18" t="s">
        <v>84</v>
      </c>
    </row>
    <row r="150" s="2" customFormat="1" ht="24.15" customHeight="1">
      <c r="A150" s="39"/>
      <c r="B150" s="40"/>
      <c r="C150" s="228" t="s">
        <v>251</v>
      </c>
      <c r="D150" s="228" t="s">
        <v>184</v>
      </c>
      <c r="E150" s="229" t="s">
        <v>1980</v>
      </c>
      <c r="F150" s="230" t="s">
        <v>1981</v>
      </c>
      <c r="G150" s="231" t="s">
        <v>320</v>
      </c>
      <c r="H150" s="232">
        <v>14</v>
      </c>
      <c r="I150" s="233"/>
      <c r="J150" s="232">
        <f>ROUND(I150*H150,2)</f>
        <v>0</v>
      </c>
      <c r="K150" s="234"/>
      <c r="L150" s="45"/>
      <c r="M150" s="235" t="s">
        <v>1</v>
      </c>
      <c r="N150" s="236" t="s">
        <v>40</v>
      </c>
      <c r="O150" s="92"/>
      <c r="P150" s="237">
        <f>O150*H150</f>
        <v>0</v>
      </c>
      <c r="Q150" s="237">
        <v>0.0023900000000000002</v>
      </c>
      <c r="R150" s="237">
        <f>Q150*H150</f>
        <v>0.033460000000000004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283</v>
      </c>
      <c r="AT150" s="239" t="s">
        <v>184</v>
      </c>
      <c r="AU150" s="239" t="s">
        <v>84</v>
      </c>
      <c r="AY150" s="18" t="s">
        <v>181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82</v>
      </c>
      <c r="BK150" s="240">
        <f>ROUND(I150*H150,2)</f>
        <v>0</v>
      </c>
      <c r="BL150" s="18" t="s">
        <v>283</v>
      </c>
      <c r="BM150" s="239" t="s">
        <v>1982</v>
      </c>
    </row>
    <row r="151" s="2" customFormat="1">
      <c r="A151" s="39"/>
      <c r="B151" s="40"/>
      <c r="C151" s="41"/>
      <c r="D151" s="243" t="s">
        <v>199</v>
      </c>
      <c r="E151" s="41"/>
      <c r="F151" s="263" t="s">
        <v>1970</v>
      </c>
      <c r="G151" s="41"/>
      <c r="H151" s="41"/>
      <c r="I151" s="264"/>
      <c r="J151" s="41"/>
      <c r="K151" s="41"/>
      <c r="L151" s="45"/>
      <c r="M151" s="265"/>
      <c r="N151" s="266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199</v>
      </c>
      <c r="AU151" s="18" t="s">
        <v>84</v>
      </c>
    </row>
    <row r="152" s="14" customFormat="1">
      <c r="A152" s="14"/>
      <c r="B152" s="252"/>
      <c r="C152" s="253"/>
      <c r="D152" s="243" t="s">
        <v>190</v>
      </c>
      <c r="E152" s="254" t="s">
        <v>1</v>
      </c>
      <c r="F152" s="255" t="s">
        <v>1983</v>
      </c>
      <c r="G152" s="253"/>
      <c r="H152" s="256">
        <v>14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2" t="s">
        <v>190</v>
      </c>
      <c r="AU152" s="262" t="s">
        <v>84</v>
      </c>
      <c r="AV152" s="14" t="s">
        <v>84</v>
      </c>
      <c r="AW152" s="14" t="s">
        <v>31</v>
      </c>
      <c r="AX152" s="14" t="s">
        <v>82</v>
      </c>
      <c r="AY152" s="262" t="s">
        <v>181</v>
      </c>
    </row>
    <row r="153" s="2" customFormat="1" ht="24.15" customHeight="1">
      <c r="A153" s="39"/>
      <c r="B153" s="40"/>
      <c r="C153" s="228" t="s">
        <v>257</v>
      </c>
      <c r="D153" s="228" t="s">
        <v>184</v>
      </c>
      <c r="E153" s="229" t="s">
        <v>1984</v>
      </c>
      <c r="F153" s="230" t="s">
        <v>1985</v>
      </c>
      <c r="G153" s="231" t="s">
        <v>320</v>
      </c>
      <c r="H153" s="232">
        <v>24</v>
      </c>
      <c r="I153" s="233"/>
      <c r="J153" s="232">
        <f>ROUND(I153*H153,2)</f>
        <v>0</v>
      </c>
      <c r="K153" s="234"/>
      <c r="L153" s="45"/>
      <c r="M153" s="235" t="s">
        <v>1</v>
      </c>
      <c r="N153" s="236" t="s">
        <v>40</v>
      </c>
      <c r="O153" s="92"/>
      <c r="P153" s="237">
        <f>O153*H153</f>
        <v>0</v>
      </c>
      <c r="Q153" s="237">
        <v>0.0037000000000000002</v>
      </c>
      <c r="R153" s="237">
        <f>Q153*H153</f>
        <v>0.088800000000000004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283</v>
      </c>
      <c r="AT153" s="239" t="s">
        <v>184</v>
      </c>
      <c r="AU153" s="239" t="s">
        <v>84</v>
      </c>
      <c r="AY153" s="18" t="s">
        <v>181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82</v>
      </c>
      <c r="BK153" s="240">
        <f>ROUND(I153*H153,2)</f>
        <v>0</v>
      </c>
      <c r="BL153" s="18" t="s">
        <v>283</v>
      </c>
      <c r="BM153" s="239" t="s">
        <v>1986</v>
      </c>
    </row>
    <row r="154" s="2" customFormat="1">
      <c r="A154" s="39"/>
      <c r="B154" s="40"/>
      <c r="C154" s="41"/>
      <c r="D154" s="243" t="s">
        <v>199</v>
      </c>
      <c r="E154" s="41"/>
      <c r="F154" s="263" t="s">
        <v>1970</v>
      </c>
      <c r="G154" s="41"/>
      <c r="H154" s="41"/>
      <c r="I154" s="264"/>
      <c r="J154" s="41"/>
      <c r="K154" s="41"/>
      <c r="L154" s="45"/>
      <c r="M154" s="265"/>
      <c r="N154" s="266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199</v>
      </c>
      <c r="AU154" s="18" t="s">
        <v>84</v>
      </c>
    </row>
    <row r="155" s="14" customFormat="1">
      <c r="A155" s="14"/>
      <c r="B155" s="252"/>
      <c r="C155" s="253"/>
      <c r="D155" s="243" t="s">
        <v>190</v>
      </c>
      <c r="E155" s="254" t="s">
        <v>1</v>
      </c>
      <c r="F155" s="255" t="s">
        <v>1987</v>
      </c>
      <c r="G155" s="253"/>
      <c r="H155" s="256">
        <v>24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2" t="s">
        <v>190</v>
      </c>
      <c r="AU155" s="262" t="s">
        <v>84</v>
      </c>
      <c r="AV155" s="14" t="s">
        <v>84</v>
      </c>
      <c r="AW155" s="14" t="s">
        <v>31</v>
      </c>
      <c r="AX155" s="14" t="s">
        <v>82</v>
      </c>
      <c r="AY155" s="262" t="s">
        <v>181</v>
      </c>
    </row>
    <row r="156" s="2" customFormat="1" ht="24.15" customHeight="1">
      <c r="A156" s="39"/>
      <c r="B156" s="40"/>
      <c r="C156" s="228" t="s">
        <v>8</v>
      </c>
      <c r="D156" s="228" t="s">
        <v>184</v>
      </c>
      <c r="E156" s="229" t="s">
        <v>1988</v>
      </c>
      <c r="F156" s="230" t="s">
        <v>1989</v>
      </c>
      <c r="G156" s="231" t="s">
        <v>320</v>
      </c>
      <c r="H156" s="232">
        <v>20</v>
      </c>
      <c r="I156" s="233"/>
      <c r="J156" s="232">
        <f>ROUND(I156*H156,2)</f>
        <v>0</v>
      </c>
      <c r="K156" s="234"/>
      <c r="L156" s="45"/>
      <c r="M156" s="235" t="s">
        <v>1</v>
      </c>
      <c r="N156" s="236" t="s">
        <v>40</v>
      </c>
      <c r="O156" s="92"/>
      <c r="P156" s="237">
        <f>O156*H156</f>
        <v>0</v>
      </c>
      <c r="Q156" s="237">
        <v>0.0033600000000000001</v>
      </c>
      <c r="R156" s="237">
        <f>Q156*H156</f>
        <v>0.06720000000000001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283</v>
      </c>
      <c r="AT156" s="239" t="s">
        <v>184</v>
      </c>
      <c r="AU156" s="239" t="s">
        <v>84</v>
      </c>
      <c r="AY156" s="18" t="s">
        <v>181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82</v>
      </c>
      <c r="BK156" s="240">
        <f>ROUND(I156*H156,2)</f>
        <v>0</v>
      </c>
      <c r="BL156" s="18" t="s">
        <v>283</v>
      </c>
      <c r="BM156" s="239" t="s">
        <v>1990</v>
      </c>
    </row>
    <row r="157" s="2" customFormat="1" ht="16.5" customHeight="1">
      <c r="A157" s="39"/>
      <c r="B157" s="40"/>
      <c r="C157" s="228" t="s">
        <v>265</v>
      </c>
      <c r="D157" s="228" t="s">
        <v>184</v>
      </c>
      <c r="E157" s="229" t="s">
        <v>1991</v>
      </c>
      <c r="F157" s="230" t="s">
        <v>1992</v>
      </c>
      <c r="G157" s="231" t="s">
        <v>260</v>
      </c>
      <c r="H157" s="232">
        <v>5</v>
      </c>
      <c r="I157" s="233"/>
      <c r="J157" s="232">
        <f>ROUND(I157*H157,2)</f>
        <v>0</v>
      </c>
      <c r="K157" s="234"/>
      <c r="L157" s="45"/>
      <c r="M157" s="235" t="s">
        <v>1</v>
      </c>
      <c r="N157" s="236" t="s">
        <v>40</v>
      </c>
      <c r="O157" s="92"/>
      <c r="P157" s="237">
        <f>O157*H157</f>
        <v>0</v>
      </c>
      <c r="Q157" s="237">
        <v>0.00031</v>
      </c>
      <c r="R157" s="237">
        <f>Q157*H157</f>
        <v>0.00155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283</v>
      </c>
      <c r="AT157" s="239" t="s">
        <v>184</v>
      </c>
      <c r="AU157" s="239" t="s">
        <v>84</v>
      </c>
      <c r="AY157" s="18" t="s">
        <v>181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82</v>
      </c>
      <c r="BK157" s="240">
        <f>ROUND(I157*H157,2)</f>
        <v>0</v>
      </c>
      <c r="BL157" s="18" t="s">
        <v>283</v>
      </c>
      <c r="BM157" s="239" t="s">
        <v>1993</v>
      </c>
    </row>
    <row r="158" s="2" customFormat="1" ht="16.5" customHeight="1">
      <c r="A158" s="39"/>
      <c r="B158" s="40"/>
      <c r="C158" s="228" t="s">
        <v>272</v>
      </c>
      <c r="D158" s="228" t="s">
        <v>184</v>
      </c>
      <c r="E158" s="229" t="s">
        <v>1994</v>
      </c>
      <c r="F158" s="230" t="s">
        <v>1995</v>
      </c>
      <c r="G158" s="231" t="s">
        <v>260</v>
      </c>
      <c r="H158" s="232">
        <v>5</v>
      </c>
      <c r="I158" s="233"/>
      <c r="J158" s="232">
        <f>ROUND(I158*H158,2)</f>
        <v>0</v>
      </c>
      <c r="K158" s="234"/>
      <c r="L158" s="45"/>
      <c r="M158" s="235" t="s">
        <v>1</v>
      </c>
      <c r="N158" s="236" t="s">
        <v>40</v>
      </c>
      <c r="O158" s="92"/>
      <c r="P158" s="237">
        <f>O158*H158</f>
        <v>0</v>
      </c>
      <c r="Q158" s="237">
        <v>0.001</v>
      </c>
      <c r="R158" s="237">
        <f>Q158*H158</f>
        <v>0.0050000000000000001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283</v>
      </c>
      <c r="AT158" s="239" t="s">
        <v>184</v>
      </c>
      <c r="AU158" s="239" t="s">
        <v>84</v>
      </c>
      <c r="AY158" s="18" t="s">
        <v>181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82</v>
      </c>
      <c r="BK158" s="240">
        <f>ROUND(I158*H158,2)</f>
        <v>0</v>
      </c>
      <c r="BL158" s="18" t="s">
        <v>283</v>
      </c>
      <c r="BM158" s="239" t="s">
        <v>1996</v>
      </c>
    </row>
    <row r="159" s="14" customFormat="1">
      <c r="A159" s="14"/>
      <c r="B159" s="252"/>
      <c r="C159" s="253"/>
      <c r="D159" s="243" t="s">
        <v>190</v>
      </c>
      <c r="E159" s="254" t="s">
        <v>1</v>
      </c>
      <c r="F159" s="255" t="s">
        <v>1997</v>
      </c>
      <c r="G159" s="253"/>
      <c r="H159" s="256">
        <v>5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2" t="s">
        <v>190</v>
      </c>
      <c r="AU159" s="262" t="s">
        <v>84</v>
      </c>
      <c r="AV159" s="14" t="s">
        <v>84</v>
      </c>
      <c r="AW159" s="14" t="s">
        <v>31</v>
      </c>
      <c r="AX159" s="14" t="s">
        <v>82</v>
      </c>
      <c r="AY159" s="262" t="s">
        <v>181</v>
      </c>
    </row>
    <row r="160" s="2" customFormat="1" ht="16.5" customHeight="1">
      <c r="A160" s="39"/>
      <c r="B160" s="40"/>
      <c r="C160" s="228" t="s">
        <v>278</v>
      </c>
      <c r="D160" s="228" t="s">
        <v>184</v>
      </c>
      <c r="E160" s="229" t="s">
        <v>1998</v>
      </c>
      <c r="F160" s="230" t="s">
        <v>1999</v>
      </c>
      <c r="G160" s="231" t="s">
        <v>260</v>
      </c>
      <c r="H160" s="232">
        <v>1</v>
      </c>
      <c r="I160" s="233"/>
      <c r="J160" s="232">
        <f>ROUND(I160*H160,2)</f>
        <v>0</v>
      </c>
      <c r="K160" s="234"/>
      <c r="L160" s="45"/>
      <c r="M160" s="235" t="s">
        <v>1</v>
      </c>
      <c r="N160" s="236" t="s">
        <v>40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283</v>
      </c>
      <c r="AT160" s="239" t="s">
        <v>184</v>
      </c>
      <c r="AU160" s="239" t="s">
        <v>84</v>
      </c>
      <c r="AY160" s="18" t="s">
        <v>181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82</v>
      </c>
      <c r="BK160" s="240">
        <f>ROUND(I160*H160,2)</f>
        <v>0</v>
      </c>
      <c r="BL160" s="18" t="s">
        <v>283</v>
      </c>
      <c r="BM160" s="239" t="s">
        <v>2000</v>
      </c>
    </row>
    <row r="161" s="2" customFormat="1" ht="24.15" customHeight="1">
      <c r="A161" s="39"/>
      <c r="B161" s="40"/>
      <c r="C161" s="228" t="s">
        <v>283</v>
      </c>
      <c r="D161" s="228" t="s">
        <v>184</v>
      </c>
      <c r="E161" s="229" t="s">
        <v>2001</v>
      </c>
      <c r="F161" s="230" t="s">
        <v>2002</v>
      </c>
      <c r="G161" s="231" t="s">
        <v>320</v>
      </c>
      <c r="H161" s="232">
        <v>20</v>
      </c>
      <c r="I161" s="233"/>
      <c r="J161" s="232">
        <f>ROUND(I161*H161,2)</f>
        <v>0</v>
      </c>
      <c r="K161" s="234"/>
      <c r="L161" s="45"/>
      <c r="M161" s="235" t="s">
        <v>1</v>
      </c>
      <c r="N161" s="236" t="s">
        <v>40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283</v>
      </c>
      <c r="AT161" s="239" t="s">
        <v>184</v>
      </c>
      <c r="AU161" s="239" t="s">
        <v>84</v>
      </c>
      <c r="AY161" s="18" t="s">
        <v>181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82</v>
      </c>
      <c r="BK161" s="240">
        <f>ROUND(I161*H161,2)</f>
        <v>0</v>
      </c>
      <c r="BL161" s="18" t="s">
        <v>283</v>
      </c>
      <c r="BM161" s="239" t="s">
        <v>2003</v>
      </c>
    </row>
    <row r="162" s="2" customFormat="1" ht="24.15" customHeight="1">
      <c r="A162" s="39"/>
      <c r="B162" s="40"/>
      <c r="C162" s="228" t="s">
        <v>234</v>
      </c>
      <c r="D162" s="228" t="s">
        <v>184</v>
      </c>
      <c r="E162" s="229" t="s">
        <v>2004</v>
      </c>
      <c r="F162" s="230" t="s">
        <v>2005</v>
      </c>
      <c r="G162" s="231" t="s">
        <v>260</v>
      </c>
      <c r="H162" s="232">
        <v>3</v>
      </c>
      <c r="I162" s="233"/>
      <c r="J162" s="232">
        <f>ROUND(I162*H162,2)</f>
        <v>0</v>
      </c>
      <c r="K162" s="234"/>
      <c r="L162" s="45"/>
      <c r="M162" s="235" t="s">
        <v>1</v>
      </c>
      <c r="N162" s="236" t="s">
        <v>40</v>
      </c>
      <c r="O162" s="92"/>
      <c r="P162" s="237">
        <f>O162*H162</f>
        <v>0</v>
      </c>
      <c r="Q162" s="237">
        <v>0.0021199999999999999</v>
      </c>
      <c r="R162" s="237">
        <f>Q162*H162</f>
        <v>0.0063599999999999993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283</v>
      </c>
      <c r="AT162" s="239" t="s">
        <v>184</v>
      </c>
      <c r="AU162" s="239" t="s">
        <v>84</v>
      </c>
      <c r="AY162" s="18" t="s">
        <v>181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82</v>
      </c>
      <c r="BK162" s="240">
        <f>ROUND(I162*H162,2)</f>
        <v>0</v>
      </c>
      <c r="BL162" s="18" t="s">
        <v>283</v>
      </c>
      <c r="BM162" s="239" t="s">
        <v>2006</v>
      </c>
    </row>
    <row r="163" s="2" customFormat="1">
      <c r="A163" s="39"/>
      <c r="B163" s="40"/>
      <c r="C163" s="41"/>
      <c r="D163" s="243" t="s">
        <v>199</v>
      </c>
      <c r="E163" s="41"/>
      <c r="F163" s="263" t="s">
        <v>2007</v>
      </c>
      <c r="G163" s="41"/>
      <c r="H163" s="41"/>
      <c r="I163" s="264"/>
      <c r="J163" s="41"/>
      <c r="K163" s="41"/>
      <c r="L163" s="45"/>
      <c r="M163" s="265"/>
      <c r="N163" s="266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199</v>
      </c>
      <c r="AU163" s="18" t="s">
        <v>84</v>
      </c>
    </row>
    <row r="164" s="2" customFormat="1" ht="24.15" customHeight="1">
      <c r="A164" s="39"/>
      <c r="B164" s="40"/>
      <c r="C164" s="228" t="s">
        <v>292</v>
      </c>
      <c r="D164" s="228" t="s">
        <v>184</v>
      </c>
      <c r="E164" s="229" t="s">
        <v>2008</v>
      </c>
      <c r="F164" s="230" t="s">
        <v>2009</v>
      </c>
      <c r="G164" s="231" t="s">
        <v>260</v>
      </c>
      <c r="H164" s="232">
        <v>3</v>
      </c>
      <c r="I164" s="233"/>
      <c r="J164" s="232">
        <f>ROUND(I164*H164,2)</f>
        <v>0</v>
      </c>
      <c r="K164" s="234"/>
      <c r="L164" s="45"/>
      <c r="M164" s="235" t="s">
        <v>1</v>
      </c>
      <c r="N164" s="236" t="s">
        <v>40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283</v>
      </c>
      <c r="AT164" s="239" t="s">
        <v>184</v>
      </c>
      <c r="AU164" s="239" t="s">
        <v>84</v>
      </c>
      <c r="AY164" s="18" t="s">
        <v>181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82</v>
      </c>
      <c r="BK164" s="240">
        <f>ROUND(I164*H164,2)</f>
        <v>0</v>
      </c>
      <c r="BL164" s="18" t="s">
        <v>283</v>
      </c>
      <c r="BM164" s="239" t="s">
        <v>2010</v>
      </c>
    </row>
    <row r="165" s="2" customFormat="1">
      <c r="A165" s="39"/>
      <c r="B165" s="40"/>
      <c r="C165" s="41"/>
      <c r="D165" s="243" t="s">
        <v>199</v>
      </c>
      <c r="E165" s="41"/>
      <c r="F165" s="263" t="s">
        <v>2011</v>
      </c>
      <c r="G165" s="41"/>
      <c r="H165" s="41"/>
      <c r="I165" s="264"/>
      <c r="J165" s="41"/>
      <c r="K165" s="41"/>
      <c r="L165" s="45"/>
      <c r="M165" s="265"/>
      <c r="N165" s="266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199</v>
      </c>
      <c r="AU165" s="18" t="s">
        <v>84</v>
      </c>
    </row>
    <row r="166" s="2" customFormat="1" ht="24.15" customHeight="1">
      <c r="A166" s="39"/>
      <c r="B166" s="40"/>
      <c r="C166" s="228" t="s">
        <v>298</v>
      </c>
      <c r="D166" s="228" t="s">
        <v>184</v>
      </c>
      <c r="E166" s="229" t="s">
        <v>1214</v>
      </c>
      <c r="F166" s="230" t="s">
        <v>1215</v>
      </c>
      <c r="G166" s="231" t="s">
        <v>260</v>
      </c>
      <c r="H166" s="232">
        <v>2</v>
      </c>
      <c r="I166" s="233"/>
      <c r="J166" s="232">
        <f>ROUND(I166*H166,2)</f>
        <v>0</v>
      </c>
      <c r="K166" s="234"/>
      <c r="L166" s="45"/>
      <c r="M166" s="235" t="s">
        <v>1</v>
      </c>
      <c r="N166" s="236" t="s">
        <v>40</v>
      </c>
      <c r="O166" s="92"/>
      <c r="P166" s="237">
        <f>O166*H166</f>
        <v>0</v>
      </c>
      <c r="Q166" s="237">
        <v>0.0015</v>
      </c>
      <c r="R166" s="237">
        <f>Q166*H166</f>
        <v>0.0030000000000000001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283</v>
      </c>
      <c r="AT166" s="239" t="s">
        <v>184</v>
      </c>
      <c r="AU166" s="239" t="s">
        <v>84</v>
      </c>
      <c r="AY166" s="18" t="s">
        <v>181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82</v>
      </c>
      <c r="BK166" s="240">
        <f>ROUND(I166*H166,2)</f>
        <v>0</v>
      </c>
      <c r="BL166" s="18" t="s">
        <v>283</v>
      </c>
      <c r="BM166" s="239" t="s">
        <v>2012</v>
      </c>
    </row>
    <row r="167" s="2" customFormat="1" ht="16.5" customHeight="1">
      <c r="A167" s="39"/>
      <c r="B167" s="40"/>
      <c r="C167" s="228" t="s">
        <v>304</v>
      </c>
      <c r="D167" s="228" t="s">
        <v>184</v>
      </c>
      <c r="E167" s="229" t="s">
        <v>2013</v>
      </c>
      <c r="F167" s="230" t="s">
        <v>2014</v>
      </c>
      <c r="G167" s="231" t="s">
        <v>260</v>
      </c>
      <c r="H167" s="232">
        <v>1</v>
      </c>
      <c r="I167" s="233"/>
      <c r="J167" s="232">
        <f>ROUND(I167*H167,2)</f>
        <v>0</v>
      </c>
      <c r="K167" s="234"/>
      <c r="L167" s="45"/>
      <c r="M167" s="235" t="s">
        <v>1</v>
      </c>
      <c r="N167" s="236" t="s">
        <v>40</v>
      </c>
      <c r="O167" s="92"/>
      <c r="P167" s="237">
        <f>O167*H167</f>
        <v>0</v>
      </c>
      <c r="Q167" s="237">
        <v>0.00016000000000000001</v>
      </c>
      <c r="R167" s="237">
        <f>Q167*H167</f>
        <v>0.00016000000000000001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283</v>
      </c>
      <c r="AT167" s="239" t="s">
        <v>184</v>
      </c>
      <c r="AU167" s="239" t="s">
        <v>84</v>
      </c>
      <c r="AY167" s="18" t="s">
        <v>181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82</v>
      </c>
      <c r="BK167" s="240">
        <f>ROUND(I167*H167,2)</f>
        <v>0</v>
      </c>
      <c r="BL167" s="18" t="s">
        <v>283</v>
      </c>
      <c r="BM167" s="239" t="s">
        <v>2015</v>
      </c>
    </row>
    <row r="168" s="2" customFormat="1" ht="16.5" customHeight="1">
      <c r="A168" s="39"/>
      <c r="B168" s="40"/>
      <c r="C168" s="228" t="s">
        <v>7</v>
      </c>
      <c r="D168" s="228" t="s">
        <v>184</v>
      </c>
      <c r="E168" s="229" t="s">
        <v>2016</v>
      </c>
      <c r="F168" s="230" t="s">
        <v>2017</v>
      </c>
      <c r="G168" s="231" t="s">
        <v>260</v>
      </c>
      <c r="H168" s="232">
        <v>3</v>
      </c>
      <c r="I168" s="233"/>
      <c r="J168" s="232">
        <f>ROUND(I168*H168,2)</f>
        <v>0</v>
      </c>
      <c r="K168" s="234"/>
      <c r="L168" s="45"/>
      <c r="M168" s="235" t="s">
        <v>1</v>
      </c>
      <c r="N168" s="236" t="s">
        <v>40</v>
      </c>
      <c r="O168" s="92"/>
      <c r="P168" s="237">
        <f>O168*H168</f>
        <v>0</v>
      </c>
      <c r="Q168" s="237">
        <v>0.00029</v>
      </c>
      <c r="R168" s="237">
        <f>Q168*H168</f>
        <v>0.00087000000000000001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283</v>
      </c>
      <c r="AT168" s="239" t="s">
        <v>184</v>
      </c>
      <c r="AU168" s="239" t="s">
        <v>84</v>
      </c>
      <c r="AY168" s="18" t="s">
        <v>181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82</v>
      </c>
      <c r="BK168" s="240">
        <f>ROUND(I168*H168,2)</f>
        <v>0</v>
      </c>
      <c r="BL168" s="18" t="s">
        <v>283</v>
      </c>
      <c r="BM168" s="239" t="s">
        <v>2018</v>
      </c>
    </row>
    <row r="169" s="2" customFormat="1" ht="24.15" customHeight="1">
      <c r="A169" s="39"/>
      <c r="B169" s="40"/>
      <c r="C169" s="228" t="s">
        <v>312</v>
      </c>
      <c r="D169" s="228" t="s">
        <v>184</v>
      </c>
      <c r="E169" s="229" t="s">
        <v>2019</v>
      </c>
      <c r="F169" s="230" t="s">
        <v>2020</v>
      </c>
      <c r="G169" s="231" t="s">
        <v>260</v>
      </c>
      <c r="H169" s="232">
        <v>1</v>
      </c>
      <c r="I169" s="233"/>
      <c r="J169" s="232">
        <f>ROUND(I169*H169,2)</f>
        <v>0</v>
      </c>
      <c r="K169" s="234"/>
      <c r="L169" s="45"/>
      <c r="M169" s="235" t="s">
        <v>1</v>
      </c>
      <c r="N169" s="236" t="s">
        <v>40</v>
      </c>
      <c r="O169" s="92"/>
      <c r="P169" s="237">
        <f>O169*H169</f>
        <v>0</v>
      </c>
      <c r="Q169" s="237">
        <v>0.00017000000000000001</v>
      </c>
      <c r="R169" s="237">
        <f>Q169*H169</f>
        <v>0.00017000000000000001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283</v>
      </c>
      <c r="AT169" s="239" t="s">
        <v>184</v>
      </c>
      <c r="AU169" s="239" t="s">
        <v>84</v>
      </c>
      <c r="AY169" s="18" t="s">
        <v>181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82</v>
      </c>
      <c r="BK169" s="240">
        <f>ROUND(I169*H169,2)</f>
        <v>0</v>
      </c>
      <c r="BL169" s="18" t="s">
        <v>283</v>
      </c>
      <c r="BM169" s="239" t="s">
        <v>2021</v>
      </c>
    </row>
    <row r="170" s="2" customFormat="1" ht="21.75" customHeight="1">
      <c r="A170" s="39"/>
      <c r="B170" s="40"/>
      <c r="C170" s="228" t="s">
        <v>317</v>
      </c>
      <c r="D170" s="228" t="s">
        <v>184</v>
      </c>
      <c r="E170" s="229" t="s">
        <v>2022</v>
      </c>
      <c r="F170" s="230" t="s">
        <v>2023</v>
      </c>
      <c r="G170" s="231" t="s">
        <v>320</v>
      </c>
      <c r="H170" s="232">
        <v>96</v>
      </c>
      <c r="I170" s="233"/>
      <c r="J170" s="232">
        <f>ROUND(I170*H170,2)</f>
        <v>0</v>
      </c>
      <c r="K170" s="234"/>
      <c r="L170" s="45"/>
      <c r="M170" s="235" t="s">
        <v>1</v>
      </c>
      <c r="N170" s="236" t="s">
        <v>40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283</v>
      </c>
      <c r="AT170" s="239" t="s">
        <v>184</v>
      </c>
      <c r="AU170" s="239" t="s">
        <v>84</v>
      </c>
      <c r="AY170" s="18" t="s">
        <v>181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82</v>
      </c>
      <c r="BK170" s="240">
        <f>ROUND(I170*H170,2)</f>
        <v>0</v>
      </c>
      <c r="BL170" s="18" t="s">
        <v>283</v>
      </c>
      <c r="BM170" s="239" t="s">
        <v>2024</v>
      </c>
    </row>
    <row r="171" s="14" customFormat="1">
      <c r="A171" s="14"/>
      <c r="B171" s="252"/>
      <c r="C171" s="253"/>
      <c r="D171" s="243" t="s">
        <v>190</v>
      </c>
      <c r="E171" s="254" t="s">
        <v>1</v>
      </c>
      <c r="F171" s="255" t="s">
        <v>2025</v>
      </c>
      <c r="G171" s="253"/>
      <c r="H171" s="256">
        <v>96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2" t="s">
        <v>190</v>
      </c>
      <c r="AU171" s="262" t="s">
        <v>84</v>
      </c>
      <c r="AV171" s="14" t="s">
        <v>84</v>
      </c>
      <c r="AW171" s="14" t="s">
        <v>31</v>
      </c>
      <c r="AX171" s="14" t="s">
        <v>82</v>
      </c>
      <c r="AY171" s="262" t="s">
        <v>181</v>
      </c>
    </row>
    <row r="172" s="2" customFormat="1" ht="24.15" customHeight="1">
      <c r="A172" s="39"/>
      <c r="B172" s="40"/>
      <c r="C172" s="228" t="s">
        <v>324</v>
      </c>
      <c r="D172" s="228" t="s">
        <v>184</v>
      </c>
      <c r="E172" s="229" t="s">
        <v>2026</v>
      </c>
      <c r="F172" s="230" t="s">
        <v>2027</v>
      </c>
      <c r="G172" s="231" t="s">
        <v>242</v>
      </c>
      <c r="H172" s="232">
        <v>0.23000000000000001</v>
      </c>
      <c r="I172" s="233"/>
      <c r="J172" s="232">
        <f>ROUND(I172*H172,2)</f>
        <v>0</v>
      </c>
      <c r="K172" s="234"/>
      <c r="L172" s="45"/>
      <c r="M172" s="235" t="s">
        <v>1</v>
      </c>
      <c r="N172" s="236" t="s">
        <v>40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283</v>
      </c>
      <c r="AT172" s="239" t="s">
        <v>184</v>
      </c>
      <c r="AU172" s="239" t="s">
        <v>84</v>
      </c>
      <c r="AY172" s="18" t="s">
        <v>181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82</v>
      </c>
      <c r="BK172" s="240">
        <f>ROUND(I172*H172,2)</f>
        <v>0</v>
      </c>
      <c r="BL172" s="18" t="s">
        <v>283</v>
      </c>
      <c r="BM172" s="239" t="s">
        <v>2028</v>
      </c>
    </row>
    <row r="173" s="12" customFormat="1" ht="22.8" customHeight="1">
      <c r="A173" s="12"/>
      <c r="B173" s="212"/>
      <c r="C173" s="213"/>
      <c r="D173" s="214" t="s">
        <v>74</v>
      </c>
      <c r="E173" s="226" t="s">
        <v>2029</v>
      </c>
      <c r="F173" s="226" t="s">
        <v>2030</v>
      </c>
      <c r="G173" s="213"/>
      <c r="H173" s="213"/>
      <c r="I173" s="216"/>
      <c r="J173" s="227">
        <f>BK173</f>
        <v>0</v>
      </c>
      <c r="K173" s="213"/>
      <c r="L173" s="218"/>
      <c r="M173" s="219"/>
      <c r="N173" s="220"/>
      <c r="O173" s="220"/>
      <c r="P173" s="221">
        <f>SUM(P174:P199)</f>
        <v>0</v>
      </c>
      <c r="Q173" s="220"/>
      <c r="R173" s="221">
        <f>SUM(R174:R199)</f>
        <v>0.24992</v>
      </c>
      <c r="S173" s="220"/>
      <c r="T173" s="222">
        <f>SUM(T174:T199)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3" t="s">
        <v>84</v>
      </c>
      <c r="AT173" s="224" t="s">
        <v>74</v>
      </c>
      <c r="AU173" s="224" t="s">
        <v>82</v>
      </c>
      <c r="AY173" s="223" t="s">
        <v>181</v>
      </c>
      <c r="BK173" s="225">
        <f>SUM(BK174:BK199)</f>
        <v>0</v>
      </c>
    </row>
    <row r="174" s="2" customFormat="1" ht="24.15" customHeight="1">
      <c r="A174" s="39"/>
      <c r="B174" s="40"/>
      <c r="C174" s="228" t="s">
        <v>331</v>
      </c>
      <c r="D174" s="228" t="s">
        <v>184</v>
      </c>
      <c r="E174" s="229" t="s">
        <v>2031</v>
      </c>
      <c r="F174" s="230" t="s">
        <v>2032</v>
      </c>
      <c r="G174" s="231" t="s">
        <v>320</v>
      </c>
      <c r="H174" s="232">
        <v>19</v>
      </c>
      <c r="I174" s="233"/>
      <c r="J174" s="232">
        <f>ROUND(I174*H174,2)</f>
        <v>0</v>
      </c>
      <c r="K174" s="234"/>
      <c r="L174" s="45"/>
      <c r="M174" s="235" t="s">
        <v>1</v>
      </c>
      <c r="N174" s="236" t="s">
        <v>40</v>
      </c>
      <c r="O174" s="92"/>
      <c r="P174" s="237">
        <f>O174*H174</f>
        <v>0</v>
      </c>
      <c r="Q174" s="237">
        <v>0.00084000000000000003</v>
      </c>
      <c r="R174" s="237">
        <f>Q174*H174</f>
        <v>0.015960000000000002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283</v>
      </c>
      <c r="AT174" s="239" t="s">
        <v>184</v>
      </c>
      <c r="AU174" s="239" t="s">
        <v>84</v>
      </c>
      <c r="AY174" s="18" t="s">
        <v>181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82</v>
      </c>
      <c r="BK174" s="240">
        <f>ROUND(I174*H174,2)</f>
        <v>0</v>
      </c>
      <c r="BL174" s="18" t="s">
        <v>283</v>
      </c>
      <c r="BM174" s="239" t="s">
        <v>2033</v>
      </c>
    </row>
    <row r="175" s="2" customFormat="1">
      <c r="A175" s="39"/>
      <c r="B175" s="40"/>
      <c r="C175" s="41"/>
      <c r="D175" s="243" t="s">
        <v>199</v>
      </c>
      <c r="E175" s="41"/>
      <c r="F175" s="263" t="s">
        <v>1970</v>
      </c>
      <c r="G175" s="41"/>
      <c r="H175" s="41"/>
      <c r="I175" s="264"/>
      <c r="J175" s="41"/>
      <c r="K175" s="41"/>
      <c r="L175" s="45"/>
      <c r="M175" s="265"/>
      <c r="N175" s="266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199</v>
      </c>
      <c r="AU175" s="18" t="s">
        <v>84</v>
      </c>
    </row>
    <row r="176" s="2" customFormat="1" ht="24.15" customHeight="1">
      <c r="A176" s="39"/>
      <c r="B176" s="40"/>
      <c r="C176" s="228" t="s">
        <v>344</v>
      </c>
      <c r="D176" s="228" t="s">
        <v>184</v>
      </c>
      <c r="E176" s="229" t="s">
        <v>2034</v>
      </c>
      <c r="F176" s="230" t="s">
        <v>2035</v>
      </c>
      <c r="G176" s="231" t="s">
        <v>320</v>
      </c>
      <c r="H176" s="232">
        <v>117</v>
      </c>
      <c r="I176" s="233"/>
      <c r="J176" s="232">
        <f>ROUND(I176*H176,2)</f>
        <v>0</v>
      </c>
      <c r="K176" s="234"/>
      <c r="L176" s="45"/>
      <c r="M176" s="235" t="s">
        <v>1</v>
      </c>
      <c r="N176" s="236" t="s">
        <v>40</v>
      </c>
      <c r="O176" s="92"/>
      <c r="P176" s="237">
        <f>O176*H176</f>
        <v>0</v>
      </c>
      <c r="Q176" s="237">
        <v>0.00116</v>
      </c>
      <c r="R176" s="237">
        <f>Q176*H176</f>
        <v>0.13572000000000001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283</v>
      </c>
      <c r="AT176" s="239" t="s">
        <v>184</v>
      </c>
      <c r="AU176" s="239" t="s">
        <v>84</v>
      </c>
      <c r="AY176" s="18" t="s">
        <v>181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82</v>
      </c>
      <c r="BK176" s="240">
        <f>ROUND(I176*H176,2)</f>
        <v>0</v>
      </c>
      <c r="BL176" s="18" t="s">
        <v>283</v>
      </c>
      <c r="BM176" s="239" t="s">
        <v>2036</v>
      </c>
    </row>
    <row r="177" s="2" customFormat="1">
      <c r="A177" s="39"/>
      <c r="B177" s="40"/>
      <c r="C177" s="41"/>
      <c r="D177" s="243" t="s">
        <v>199</v>
      </c>
      <c r="E177" s="41"/>
      <c r="F177" s="263" t="s">
        <v>1970</v>
      </c>
      <c r="G177" s="41"/>
      <c r="H177" s="41"/>
      <c r="I177" s="264"/>
      <c r="J177" s="41"/>
      <c r="K177" s="41"/>
      <c r="L177" s="45"/>
      <c r="M177" s="265"/>
      <c r="N177" s="266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199</v>
      </c>
      <c r="AU177" s="18" t="s">
        <v>84</v>
      </c>
    </row>
    <row r="178" s="14" customFormat="1">
      <c r="A178" s="14"/>
      <c r="B178" s="252"/>
      <c r="C178" s="253"/>
      <c r="D178" s="243" t="s">
        <v>190</v>
      </c>
      <c r="E178" s="254" t="s">
        <v>1</v>
      </c>
      <c r="F178" s="255" t="s">
        <v>2037</v>
      </c>
      <c r="G178" s="253"/>
      <c r="H178" s="256">
        <v>117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2" t="s">
        <v>190</v>
      </c>
      <c r="AU178" s="262" t="s">
        <v>84</v>
      </c>
      <c r="AV178" s="14" t="s">
        <v>84</v>
      </c>
      <c r="AW178" s="14" t="s">
        <v>31</v>
      </c>
      <c r="AX178" s="14" t="s">
        <v>82</v>
      </c>
      <c r="AY178" s="262" t="s">
        <v>181</v>
      </c>
    </row>
    <row r="179" s="2" customFormat="1" ht="24.15" customHeight="1">
      <c r="A179" s="39"/>
      <c r="B179" s="40"/>
      <c r="C179" s="228" t="s">
        <v>356</v>
      </c>
      <c r="D179" s="228" t="s">
        <v>184</v>
      </c>
      <c r="E179" s="229" t="s">
        <v>2038</v>
      </c>
      <c r="F179" s="230" t="s">
        <v>2039</v>
      </c>
      <c r="G179" s="231" t="s">
        <v>320</v>
      </c>
      <c r="H179" s="232">
        <v>13</v>
      </c>
      <c r="I179" s="233"/>
      <c r="J179" s="232">
        <f>ROUND(I179*H179,2)</f>
        <v>0</v>
      </c>
      <c r="K179" s="234"/>
      <c r="L179" s="45"/>
      <c r="M179" s="235" t="s">
        <v>1</v>
      </c>
      <c r="N179" s="236" t="s">
        <v>40</v>
      </c>
      <c r="O179" s="92"/>
      <c r="P179" s="237">
        <f>O179*H179</f>
        <v>0</v>
      </c>
      <c r="Q179" s="237">
        <v>0.0014400000000000001</v>
      </c>
      <c r="R179" s="237">
        <f>Q179*H179</f>
        <v>0.018720000000000001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283</v>
      </c>
      <c r="AT179" s="239" t="s">
        <v>184</v>
      </c>
      <c r="AU179" s="239" t="s">
        <v>84</v>
      </c>
      <c r="AY179" s="18" t="s">
        <v>181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82</v>
      </c>
      <c r="BK179" s="240">
        <f>ROUND(I179*H179,2)</f>
        <v>0</v>
      </c>
      <c r="BL179" s="18" t="s">
        <v>283</v>
      </c>
      <c r="BM179" s="239" t="s">
        <v>2040</v>
      </c>
    </row>
    <row r="180" s="2" customFormat="1">
      <c r="A180" s="39"/>
      <c r="B180" s="40"/>
      <c r="C180" s="41"/>
      <c r="D180" s="243" t="s">
        <v>199</v>
      </c>
      <c r="E180" s="41"/>
      <c r="F180" s="263" t="s">
        <v>1970</v>
      </c>
      <c r="G180" s="41"/>
      <c r="H180" s="41"/>
      <c r="I180" s="264"/>
      <c r="J180" s="41"/>
      <c r="K180" s="41"/>
      <c r="L180" s="45"/>
      <c r="M180" s="265"/>
      <c r="N180" s="266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199</v>
      </c>
      <c r="AU180" s="18" t="s">
        <v>84</v>
      </c>
    </row>
    <row r="181" s="2" customFormat="1" ht="24.15" customHeight="1">
      <c r="A181" s="39"/>
      <c r="B181" s="40"/>
      <c r="C181" s="228" t="s">
        <v>360</v>
      </c>
      <c r="D181" s="228" t="s">
        <v>184</v>
      </c>
      <c r="E181" s="229" t="s">
        <v>2041</v>
      </c>
      <c r="F181" s="230" t="s">
        <v>2042</v>
      </c>
      <c r="G181" s="231" t="s">
        <v>320</v>
      </c>
      <c r="H181" s="232">
        <v>10</v>
      </c>
      <c r="I181" s="233"/>
      <c r="J181" s="232">
        <f>ROUND(I181*H181,2)</f>
        <v>0</v>
      </c>
      <c r="K181" s="234"/>
      <c r="L181" s="45"/>
      <c r="M181" s="235" t="s">
        <v>1</v>
      </c>
      <c r="N181" s="236" t="s">
        <v>40</v>
      </c>
      <c r="O181" s="92"/>
      <c r="P181" s="237">
        <f>O181*H181</f>
        <v>0</v>
      </c>
      <c r="Q181" s="237">
        <v>0.00281</v>
      </c>
      <c r="R181" s="237">
        <f>Q181*H181</f>
        <v>0.0281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283</v>
      </c>
      <c r="AT181" s="239" t="s">
        <v>184</v>
      </c>
      <c r="AU181" s="239" t="s">
        <v>84</v>
      </c>
      <c r="AY181" s="18" t="s">
        <v>181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82</v>
      </c>
      <c r="BK181" s="240">
        <f>ROUND(I181*H181,2)</f>
        <v>0</v>
      </c>
      <c r="BL181" s="18" t="s">
        <v>283</v>
      </c>
      <c r="BM181" s="239" t="s">
        <v>2043</v>
      </c>
    </row>
    <row r="182" s="2" customFormat="1">
      <c r="A182" s="39"/>
      <c r="B182" s="40"/>
      <c r="C182" s="41"/>
      <c r="D182" s="243" t="s">
        <v>199</v>
      </c>
      <c r="E182" s="41"/>
      <c r="F182" s="263" t="s">
        <v>1970</v>
      </c>
      <c r="G182" s="41"/>
      <c r="H182" s="41"/>
      <c r="I182" s="264"/>
      <c r="J182" s="41"/>
      <c r="K182" s="41"/>
      <c r="L182" s="45"/>
      <c r="M182" s="265"/>
      <c r="N182" s="266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199</v>
      </c>
      <c r="AU182" s="18" t="s">
        <v>84</v>
      </c>
    </row>
    <row r="183" s="2" customFormat="1" ht="37.8" customHeight="1">
      <c r="A183" s="39"/>
      <c r="B183" s="40"/>
      <c r="C183" s="228" t="s">
        <v>365</v>
      </c>
      <c r="D183" s="228" t="s">
        <v>184</v>
      </c>
      <c r="E183" s="229" t="s">
        <v>2044</v>
      </c>
      <c r="F183" s="230" t="s">
        <v>2045</v>
      </c>
      <c r="G183" s="231" t="s">
        <v>320</v>
      </c>
      <c r="H183" s="232">
        <v>19</v>
      </c>
      <c r="I183" s="233"/>
      <c r="J183" s="232">
        <f>ROUND(I183*H183,2)</f>
        <v>0</v>
      </c>
      <c r="K183" s="234"/>
      <c r="L183" s="45"/>
      <c r="M183" s="235" t="s">
        <v>1</v>
      </c>
      <c r="N183" s="236" t="s">
        <v>40</v>
      </c>
      <c r="O183" s="92"/>
      <c r="P183" s="237">
        <f>O183*H183</f>
        <v>0</v>
      </c>
      <c r="Q183" s="237">
        <v>6.9999999999999994E-05</v>
      </c>
      <c r="R183" s="237">
        <f>Q183*H183</f>
        <v>0.0013299999999999998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283</v>
      </c>
      <c r="AT183" s="239" t="s">
        <v>184</v>
      </c>
      <c r="AU183" s="239" t="s">
        <v>84</v>
      </c>
      <c r="AY183" s="18" t="s">
        <v>181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82</v>
      </c>
      <c r="BK183" s="240">
        <f>ROUND(I183*H183,2)</f>
        <v>0</v>
      </c>
      <c r="BL183" s="18" t="s">
        <v>283</v>
      </c>
      <c r="BM183" s="239" t="s">
        <v>2046</v>
      </c>
    </row>
    <row r="184" s="2" customFormat="1" ht="37.8" customHeight="1">
      <c r="A184" s="39"/>
      <c r="B184" s="40"/>
      <c r="C184" s="228" t="s">
        <v>369</v>
      </c>
      <c r="D184" s="228" t="s">
        <v>184</v>
      </c>
      <c r="E184" s="229" t="s">
        <v>2047</v>
      </c>
      <c r="F184" s="230" t="s">
        <v>2048</v>
      </c>
      <c r="G184" s="231" t="s">
        <v>320</v>
      </c>
      <c r="H184" s="232">
        <v>57</v>
      </c>
      <c r="I184" s="233"/>
      <c r="J184" s="232">
        <f>ROUND(I184*H184,2)</f>
        <v>0</v>
      </c>
      <c r="K184" s="234"/>
      <c r="L184" s="45"/>
      <c r="M184" s="235" t="s">
        <v>1</v>
      </c>
      <c r="N184" s="236" t="s">
        <v>40</v>
      </c>
      <c r="O184" s="92"/>
      <c r="P184" s="237">
        <f>O184*H184</f>
        <v>0</v>
      </c>
      <c r="Q184" s="237">
        <v>9.0000000000000006E-05</v>
      </c>
      <c r="R184" s="237">
        <f>Q184*H184</f>
        <v>0.00513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283</v>
      </c>
      <c r="AT184" s="239" t="s">
        <v>184</v>
      </c>
      <c r="AU184" s="239" t="s">
        <v>84</v>
      </c>
      <c r="AY184" s="18" t="s">
        <v>181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82</v>
      </c>
      <c r="BK184" s="240">
        <f>ROUND(I184*H184,2)</f>
        <v>0</v>
      </c>
      <c r="BL184" s="18" t="s">
        <v>283</v>
      </c>
      <c r="BM184" s="239" t="s">
        <v>2049</v>
      </c>
    </row>
    <row r="185" s="2" customFormat="1" ht="37.8" customHeight="1">
      <c r="A185" s="39"/>
      <c r="B185" s="40"/>
      <c r="C185" s="228" t="s">
        <v>374</v>
      </c>
      <c r="D185" s="228" t="s">
        <v>184</v>
      </c>
      <c r="E185" s="229" t="s">
        <v>2050</v>
      </c>
      <c r="F185" s="230" t="s">
        <v>2051</v>
      </c>
      <c r="G185" s="231" t="s">
        <v>320</v>
      </c>
      <c r="H185" s="232">
        <v>83</v>
      </c>
      <c r="I185" s="233"/>
      <c r="J185" s="232">
        <f>ROUND(I185*H185,2)</f>
        <v>0</v>
      </c>
      <c r="K185" s="234"/>
      <c r="L185" s="45"/>
      <c r="M185" s="235" t="s">
        <v>1</v>
      </c>
      <c r="N185" s="236" t="s">
        <v>40</v>
      </c>
      <c r="O185" s="92"/>
      <c r="P185" s="237">
        <f>O185*H185</f>
        <v>0</v>
      </c>
      <c r="Q185" s="237">
        <v>0.00024000000000000001</v>
      </c>
      <c r="R185" s="237">
        <f>Q185*H185</f>
        <v>0.01992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283</v>
      </c>
      <c r="AT185" s="239" t="s">
        <v>184</v>
      </c>
      <c r="AU185" s="239" t="s">
        <v>84</v>
      </c>
      <c r="AY185" s="18" t="s">
        <v>181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82</v>
      </c>
      <c r="BK185" s="240">
        <f>ROUND(I185*H185,2)</f>
        <v>0</v>
      </c>
      <c r="BL185" s="18" t="s">
        <v>283</v>
      </c>
      <c r="BM185" s="239" t="s">
        <v>2052</v>
      </c>
    </row>
    <row r="186" s="14" customFormat="1">
      <c r="A186" s="14"/>
      <c r="B186" s="252"/>
      <c r="C186" s="253"/>
      <c r="D186" s="243" t="s">
        <v>190</v>
      </c>
      <c r="E186" s="254" t="s">
        <v>1</v>
      </c>
      <c r="F186" s="255" t="s">
        <v>2053</v>
      </c>
      <c r="G186" s="253"/>
      <c r="H186" s="256">
        <v>83</v>
      </c>
      <c r="I186" s="257"/>
      <c r="J186" s="253"/>
      <c r="K186" s="253"/>
      <c r="L186" s="258"/>
      <c r="M186" s="259"/>
      <c r="N186" s="260"/>
      <c r="O186" s="260"/>
      <c r="P186" s="260"/>
      <c r="Q186" s="260"/>
      <c r="R186" s="260"/>
      <c r="S186" s="260"/>
      <c r="T186" s="26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2" t="s">
        <v>190</v>
      </c>
      <c r="AU186" s="262" t="s">
        <v>84</v>
      </c>
      <c r="AV186" s="14" t="s">
        <v>84</v>
      </c>
      <c r="AW186" s="14" t="s">
        <v>31</v>
      </c>
      <c r="AX186" s="14" t="s">
        <v>82</v>
      </c>
      <c r="AY186" s="262" t="s">
        <v>181</v>
      </c>
    </row>
    <row r="187" s="2" customFormat="1" ht="16.5" customHeight="1">
      <c r="A187" s="39"/>
      <c r="B187" s="40"/>
      <c r="C187" s="228" t="s">
        <v>379</v>
      </c>
      <c r="D187" s="228" t="s">
        <v>184</v>
      </c>
      <c r="E187" s="229" t="s">
        <v>2054</v>
      </c>
      <c r="F187" s="230" t="s">
        <v>2055</v>
      </c>
      <c r="G187" s="231" t="s">
        <v>260</v>
      </c>
      <c r="H187" s="232">
        <v>4</v>
      </c>
      <c r="I187" s="233"/>
      <c r="J187" s="232">
        <f>ROUND(I187*H187,2)</f>
        <v>0</v>
      </c>
      <c r="K187" s="234"/>
      <c r="L187" s="45"/>
      <c r="M187" s="235" t="s">
        <v>1</v>
      </c>
      <c r="N187" s="236" t="s">
        <v>40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283</v>
      </c>
      <c r="AT187" s="239" t="s">
        <v>184</v>
      </c>
      <c r="AU187" s="239" t="s">
        <v>84</v>
      </c>
      <c r="AY187" s="18" t="s">
        <v>181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82</v>
      </c>
      <c r="BK187" s="240">
        <f>ROUND(I187*H187,2)</f>
        <v>0</v>
      </c>
      <c r="BL187" s="18" t="s">
        <v>283</v>
      </c>
      <c r="BM187" s="239" t="s">
        <v>2056</v>
      </c>
    </row>
    <row r="188" s="2" customFormat="1" ht="21.75" customHeight="1">
      <c r="A188" s="39"/>
      <c r="B188" s="40"/>
      <c r="C188" s="228" t="s">
        <v>388</v>
      </c>
      <c r="D188" s="228" t="s">
        <v>184</v>
      </c>
      <c r="E188" s="229" t="s">
        <v>2057</v>
      </c>
      <c r="F188" s="230" t="s">
        <v>2058</v>
      </c>
      <c r="G188" s="231" t="s">
        <v>260</v>
      </c>
      <c r="H188" s="232">
        <v>5</v>
      </c>
      <c r="I188" s="233"/>
      <c r="J188" s="232">
        <f>ROUND(I188*H188,2)</f>
        <v>0</v>
      </c>
      <c r="K188" s="234"/>
      <c r="L188" s="45"/>
      <c r="M188" s="235" t="s">
        <v>1</v>
      </c>
      <c r="N188" s="236" t="s">
        <v>40</v>
      </c>
      <c r="O188" s="92"/>
      <c r="P188" s="237">
        <f>O188*H188</f>
        <v>0</v>
      </c>
      <c r="Q188" s="237">
        <v>0.00034000000000000002</v>
      </c>
      <c r="R188" s="237">
        <f>Q188*H188</f>
        <v>0.0017000000000000001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283</v>
      </c>
      <c r="AT188" s="239" t="s">
        <v>184</v>
      </c>
      <c r="AU188" s="239" t="s">
        <v>84</v>
      </c>
      <c r="AY188" s="18" t="s">
        <v>181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82</v>
      </c>
      <c r="BK188" s="240">
        <f>ROUND(I188*H188,2)</f>
        <v>0</v>
      </c>
      <c r="BL188" s="18" t="s">
        <v>283</v>
      </c>
      <c r="BM188" s="239" t="s">
        <v>2059</v>
      </c>
    </row>
    <row r="189" s="2" customFormat="1" ht="21.75" customHeight="1">
      <c r="A189" s="39"/>
      <c r="B189" s="40"/>
      <c r="C189" s="228" t="s">
        <v>395</v>
      </c>
      <c r="D189" s="228" t="s">
        <v>184</v>
      </c>
      <c r="E189" s="229" t="s">
        <v>2060</v>
      </c>
      <c r="F189" s="230" t="s">
        <v>2061</v>
      </c>
      <c r="G189" s="231" t="s">
        <v>260</v>
      </c>
      <c r="H189" s="232">
        <v>1</v>
      </c>
      <c r="I189" s="233"/>
      <c r="J189" s="232">
        <f>ROUND(I189*H189,2)</f>
        <v>0</v>
      </c>
      <c r="K189" s="234"/>
      <c r="L189" s="45"/>
      <c r="M189" s="235" t="s">
        <v>1</v>
      </c>
      <c r="N189" s="236" t="s">
        <v>40</v>
      </c>
      <c r="O189" s="92"/>
      <c r="P189" s="237">
        <f>O189*H189</f>
        <v>0</v>
      </c>
      <c r="Q189" s="237">
        <v>0.00050000000000000001</v>
      </c>
      <c r="R189" s="237">
        <f>Q189*H189</f>
        <v>0.00050000000000000001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283</v>
      </c>
      <c r="AT189" s="239" t="s">
        <v>184</v>
      </c>
      <c r="AU189" s="239" t="s">
        <v>84</v>
      </c>
      <c r="AY189" s="18" t="s">
        <v>181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82</v>
      </c>
      <c r="BK189" s="240">
        <f>ROUND(I189*H189,2)</f>
        <v>0</v>
      </c>
      <c r="BL189" s="18" t="s">
        <v>283</v>
      </c>
      <c r="BM189" s="239" t="s">
        <v>2062</v>
      </c>
    </row>
    <row r="190" s="2" customFormat="1" ht="21.75" customHeight="1">
      <c r="A190" s="39"/>
      <c r="B190" s="40"/>
      <c r="C190" s="228" t="s">
        <v>404</v>
      </c>
      <c r="D190" s="228" t="s">
        <v>184</v>
      </c>
      <c r="E190" s="229" t="s">
        <v>2063</v>
      </c>
      <c r="F190" s="230" t="s">
        <v>2064</v>
      </c>
      <c r="G190" s="231" t="s">
        <v>260</v>
      </c>
      <c r="H190" s="232">
        <v>1</v>
      </c>
      <c r="I190" s="233"/>
      <c r="J190" s="232">
        <f>ROUND(I190*H190,2)</f>
        <v>0</v>
      </c>
      <c r="K190" s="234"/>
      <c r="L190" s="45"/>
      <c r="M190" s="235" t="s">
        <v>1</v>
      </c>
      <c r="N190" s="236" t="s">
        <v>40</v>
      </c>
      <c r="O190" s="92"/>
      <c r="P190" s="237">
        <f>O190*H190</f>
        <v>0</v>
      </c>
      <c r="Q190" s="237">
        <v>0.00069999999999999999</v>
      </c>
      <c r="R190" s="237">
        <f>Q190*H190</f>
        <v>0.00069999999999999999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283</v>
      </c>
      <c r="AT190" s="239" t="s">
        <v>184</v>
      </c>
      <c r="AU190" s="239" t="s">
        <v>84</v>
      </c>
      <c r="AY190" s="18" t="s">
        <v>181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82</v>
      </c>
      <c r="BK190" s="240">
        <f>ROUND(I190*H190,2)</f>
        <v>0</v>
      </c>
      <c r="BL190" s="18" t="s">
        <v>283</v>
      </c>
      <c r="BM190" s="239" t="s">
        <v>2065</v>
      </c>
    </row>
    <row r="191" s="2" customFormat="1" ht="24.15" customHeight="1">
      <c r="A191" s="39"/>
      <c r="B191" s="40"/>
      <c r="C191" s="228" t="s">
        <v>411</v>
      </c>
      <c r="D191" s="228" t="s">
        <v>184</v>
      </c>
      <c r="E191" s="229" t="s">
        <v>2066</v>
      </c>
      <c r="F191" s="230" t="s">
        <v>2067</v>
      </c>
      <c r="G191" s="231" t="s">
        <v>260</v>
      </c>
      <c r="H191" s="232">
        <v>14</v>
      </c>
      <c r="I191" s="233"/>
      <c r="J191" s="232">
        <f>ROUND(I191*H191,2)</f>
        <v>0</v>
      </c>
      <c r="K191" s="234"/>
      <c r="L191" s="45"/>
      <c r="M191" s="235" t="s">
        <v>1</v>
      </c>
      <c r="N191" s="236" t="s">
        <v>40</v>
      </c>
      <c r="O191" s="92"/>
      <c r="P191" s="237">
        <f>O191*H191</f>
        <v>0</v>
      </c>
      <c r="Q191" s="237">
        <v>0.00040000000000000002</v>
      </c>
      <c r="R191" s="237">
        <f>Q191*H191</f>
        <v>0.0055999999999999999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283</v>
      </c>
      <c r="AT191" s="239" t="s">
        <v>184</v>
      </c>
      <c r="AU191" s="239" t="s">
        <v>84</v>
      </c>
      <c r="AY191" s="18" t="s">
        <v>181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82</v>
      </c>
      <c r="BK191" s="240">
        <f>ROUND(I191*H191,2)</f>
        <v>0</v>
      </c>
      <c r="BL191" s="18" t="s">
        <v>283</v>
      </c>
      <c r="BM191" s="239" t="s">
        <v>2068</v>
      </c>
    </row>
    <row r="192" s="2" customFormat="1" ht="24.15" customHeight="1">
      <c r="A192" s="39"/>
      <c r="B192" s="40"/>
      <c r="C192" s="228" t="s">
        <v>427</v>
      </c>
      <c r="D192" s="228" t="s">
        <v>184</v>
      </c>
      <c r="E192" s="229" t="s">
        <v>2069</v>
      </c>
      <c r="F192" s="230" t="s">
        <v>2070</v>
      </c>
      <c r="G192" s="231" t="s">
        <v>260</v>
      </c>
      <c r="H192" s="232">
        <v>1</v>
      </c>
      <c r="I192" s="233"/>
      <c r="J192" s="232">
        <f>ROUND(I192*H192,2)</f>
        <v>0</v>
      </c>
      <c r="K192" s="234"/>
      <c r="L192" s="45"/>
      <c r="M192" s="235" t="s">
        <v>1</v>
      </c>
      <c r="N192" s="236" t="s">
        <v>40</v>
      </c>
      <c r="O192" s="92"/>
      <c r="P192" s="237">
        <f>O192*H192</f>
        <v>0</v>
      </c>
      <c r="Q192" s="237">
        <v>0.00056999999999999998</v>
      </c>
      <c r="R192" s="237">
        <f>Q192*H192</f>
        <v>0.00056999999999999998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283</v>
      </c>
      <c r="AT192" s="239" t="s">
        <v>184</v>
      </c>
      <c r="AU192" s="239" t="s">
        <v>84</v>
      </c>
      <c r="AY192" s="18" t="s">
        <v>181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82</v>
      </c>
      <c r="BK192" s="240">
        <f>ROUND(I192*H192,2)</f>
        <v>0</v>
      </c>
      <c r="BL192" s="18" t="s">
        <v>283</v>
      </c>
      <c r="BM192" s="239" t="s">
        <v>2071</v>
      </c>
    </row>
    <row r="193" s="2" customFormat="1" ht="24.15" customHeight="1">
      <c r="A193" s="39"/>
      <c r="B193" s="40"/>
      <c r="C193" s="228" t="s">
        <v>432</v>
      </c>
      <c r="D193" s="228" t="s">
        <v>184</v>
      </c>
      <c r="E193" s="229" t="s">
        <v>2072</v>
      </c>
      <c r="F193" s="230" t="s">
        <v>2073</v>
      </c>
      <c r="G193" s="231" t="s">
        <v>320</v>
      </c>
      <c r="H193" s="232">
        <v>155</v>
      </c>
      <c r="I193" s="233"/>
      <c r="J193" s="232">
        <f>ROUND(I193*H193,2)</f>
        <v>0</v>
      </c>
      <c r="K193" s="234"/>
      <c r="L193" s="45"/>
      <c r="M193" s="235" t="s">
        <v>1</v>
      </c>
      <c r="N193" s="236" t="s">
        <v>40</v>
      </c>
      <c r="O193" s="92"/>
      <c r="P193" s="237">
        <f>O193*H193</f>
        <v>0</v>
      </c>
      <c r="Q193" s="237">
        <v>2.0000000000000002E-05</v>
      </c>
      <c r="R193" s="237">
        <f>Q193*H193</f>
        <v>0.0031000000000000003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283</v>
      </c>
      <c r="AT193" s="239" t="s">
        <v>184</v>
      </c>
      <c r="AU193" s="239" t="s">
        <v>84</v>
      </c>
      <c r="AY193" s="18" t="s">
        <v>181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82</v>
      </c>
      <c r="BK193" s="240">
        <f>ROUND(I193*H193,2)</f>
        <v>0</v>
      </c>
      <c r="BL193" s="18" t="s">
        <v>283</v>
      </c>
      <c r="BM193" s="239" t="s">
        <v>2074</v>
      </c>
    </row>
    <row r="194" s="14" customFormat="1">
      <c r="A194" s="14"/>
      <c r="B194" s="252"/>
      <c r="C194" s="253"/>
      <c r="D194" s="243" t="s">
        <v>190</v>
      </c>
      <c r="E194" s="254" t="s">
        <v>1</v>
      </c>
      <c r="F194" s="255" t="s">
        <v>2075</v>
      </c>
      <c r="G194" s="253"/>
      <c r="H194" s="256">
        <v>155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2" t="s">
        <v>190</v>
      </c>
      <c r="AU194" s="262" t="s">
        <v>84</v>
      </c>
      <c r="AV194" s="14" t="s">
        <v>84</v>
      </c>
      <c r="AW194" s="14" t="s">
        <v>31</v>
      </c>
      <c r="AX194" s="14" t="s">
        <v>82</v>
      </c>
      <c r="AY194" s="262" t="s">
        <v>181</v>
      </c>
    </row>
    <row r="195" s="2" customFormat="1" ht="21.75" customHeight="1">
      <c r="A195" s="39"/>
      <c r="B195" s="40"/>
      <c r="C195" s="228" t="s">
        <v>444</v>
      </c>
      <c r="D195" s="228" t="s">
        <v>184</v>
      </c>
      <c r="E195" s="229" t="s">
        <v>2076</v>
      </c>
      <c r="F195" s="230" t="s">
        <v>2077</v>
      </c>
      <c r="G195" s="231" t="s">
        <v>320</v>
      </c>
      <c r="H195" s="232">
        <v>155</v>
      </c>
      <c r="I195" s="233"/>
      <c r="J195" s="232">
        <f>ROUND(I195*H195,2)</f>
        <v>0</v>
      </c>
      <c r="K195" s="234"/>
      <c r="L195" s="45"/>
      <c r="M195" s="235" t="s">
        <v>1</v>
      </c>
      <c r="N195" s="236" t="s">
        <v>40</v>
      </c>
      <c r="O195" s="92"/>
      <c r="P195" s="237">
        <f>O195*H195</f>
        <v>0</v>
      </c>
      <c r="Q195" s="237">
        <v>1.0000000000000001E-05</v>
      </c>
      <c r="R195" s="237">
        <f>Q195*H195</f>
        <v>0.0015500000000000002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283</v>
      </c>
      <c r="AT195" s="239" t="s">
        <v>184</v>
      </c>
      <c r="AU195" s="239" t="s">
        <v>84</v>
      </c>
      <c r="AY195" s="18" t="s">
        <v>181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82</v>
      </c>
      <c r="BK195" s="240">
        <f>ROUND(I195*H195,2)</f>
        <v>0</v>
      </c>
      <c r="BL195" s="18" t="s">
        <v>283</v>
      </c>
      <c r="BM195" s="239" t="s">
        <v>2078</v>
      </c>
    </row>
    <row r="196" s="2" customFormat="1" ht="16.5" customHeight="1">
      <c r="A196" s="39"/>
      <c r="B196" s="40"/>
      <c r="C196" s="228" t="s">
        <v>450</v>
      </c>
      <c r="D196" s="228" t="s">
        <v>184</v>
      </c>
      <c r="E196" s="229" t="s">
        <v>2079</v>
      </c>
      <c r="F196" s="230" t="s">
        <v>2080</v>
      </c>
      <c r="G196" s="231" t="s">
        <v>260</v>
      </c>
      <c r="H196" s="232">
        <v>4</v>
      </c>
      <c r="I196" s="233"/>
      <c r="J196" s="232">
        <f>ROUND(I196*H196,2)</f>
        <v>0</v>
      </c>
      <c r="K196" s="234"/>
      <c r="L196" s="45"/>
      <c r="M196" s="235" t="s">
        <v>1</v>
      </c>
      <c r="N196" s="236" t="s">
        <v>40</v>
      </c>
      <c r="O196" s="92"/>
      <c r="P196" s="237">
        <f>O196*H196</f>
        <v>0</v>
      </c>
      <c r="Q196" s="237">
        <v>0.00109</v>
      </c>
      <c r="R196" s="237">
        <f>Q196*H196</f>
        <v>0.0043600000000000002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283</v>
      </c>
      <c r="AT196" s="239" t="s">
        <v>184</v>
      </c>
      <c r="AU196" s="239" t="s">
        <v>84</v>
      </c>
      <c r="AY196" s="18" t="s">
        <v>181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82</v>
      </c>
      <c r="BK196" s="240">
        <f>ROUND(I196*H196,2)</f>
        <v>0</v>
      </c>
      <c r="BL196" s="18" t="s">
        <v>283</v>
      </c>
      <c r="BM196" s="239" t="s">
        <v>2081</v>
      </c>
    </row>
    <row r="197" s="2" customFormat="1" ht="21.75" customHeight="1">
      <c r="A197" s="39"/>
      <c r="B197" s="40"/>
      <c r="C197" s="228" t="s">
        <v>443</v>
      </c>
      <c r="D197" s="228" t="s">
        <v>184</v>
      </c>
      <c r="E197" s="229" t="s">
        <v>2082</v>
      </c>
      <c r="F197" s="230" t="s">
        <v>2083</v>
      </c>
      <c r="G197" s="231" t="s">
        <v>2084</v>
      </c>
      <c r="H197" s="232">
        <v>29</v>
      </c>
      <c r="I197" s="233"/>
      <c r="J197" s="232">
        <f>ROUND(I197*H197,2)</f>
        <v>0</v>
      </c>
      <c r="K197" s="234"/>
      <c r="L197" s="45"/>
      <c r="M197" s="235" t="s">
        <v>1</v>
      </c>
      <c r="N197" s="236" t="s">
        <v>40</v>
      </c>
      <c r="O197" s="92"/>
      <c r="P197" s="237">
        <f>O197*H197</f>
        <v>0</v>
      </c>
      <c r="Q197" s="237">
        <v>9.0000000000000006E-05</v>
      </c>
      <c r="R197" s="237">
        <f>Q197*H197</f>
        <v>0.0026100000000000003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283</v>
      </c>
      <c r="AT197" s="239" t="s">
        <v>184</v>
      </c>
      <c r="AU197" s="239" t="s">
        <v>84</v>
      </c>
      <c r="AY197" s="18" t="s">
        <v>181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82</v>
      </c>
      <c r="BK197" s="240">
        <f>ROUND(I197*H197,2)</f>
        <v>0</v>
      </c>
      <c r="BL197" s="18" t="s">
        <v>283</v>
      </c>
      <c r="BM197" s="239" t="s">
        <v>2085</v>
      </c>
    </row>
    <row r="198" s="2" customFormat="1" ht="16.5" customHeight="1">
      <c r="A198" s="39"/>
      <c r="B198" s="40"/>
      <c r="C198" s="289" t="s">
        <v>461</v>
      </c>
      <c r="D198" s="289" t="s">
        <v>396</v>
      </c>
      <c r="E198" s="290" t="s">
        <v>2086</v>
      </c>
      <c r="F198" s="291" t="s">
        <v>2087</v>
      </c>
      <c r="G198" s="292" t="s">
        <v>260</v>
      </c>
      <c r="H198" s="293">
        <v>29</v>
      </c>
      <c r="I198" s="294"/>
      <c r="J198" s="293">
        <f>ROUND(I198*H198,2)</f>
        <v>0</v>
      </c>
      <c r="K198" s="295"/>
      <c r="L198" s="296"/>
      <c r="M198" s="297" t="s">
        <v>1</v>
      </c>
      <c r="N198" s="298" t="s">
        <v>40</v>
      </c>
      <c r="O198" s="92"/>
      <c r="P198" s="237">
        <f>O198*H198</f>
        <v>0</v>
      </c>
      <c r="Q198" s="237">
        <v>0.00014999999999999999</v>
      </c>
      <c r="R198" s="237">
        <f>Q198*H198</f>
        <v>0.0043499999999999997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379</v>
      </c>
      <c r="AT198" s="239" t="s">
        <v>396</v>
      </c>
      <c r="AU198" s="239" t="s">
        <v>84</v>
      </c>
      <c r="AY198" s="18" t="s">
        <v>181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82</v>
      </c>
      <c r="BK198" s="240">
        <f>ROUND(I198*H198,2)</f>
        <v>0</v>
      </c>
      <c r="BL198" s="18" t="s">
        <v>283</v>
      </c>
      <c r="BM198" s="239" t="s">
        <v>2088</v>
      </c>
    </row>
    <row r="199" s="2" customFormat="1" ht="24.15" customHeight="1">
      <c r="A199" s="39"/>
      <c r="B199" s="40"/>
      <c r="C199" s="228" t="s">
        <v>467</v>
      </c>
      <c r="D199" s="228" t="s">
        <v>184</v>
      </c>
      <c r="E199" s="229" t="s">
        <v>2089</v>
      </c>
      <c r="F199" s="230" t="s">
        <v>2090</v>
      </c>
      <c r="G199" s="231" t="s">
        <v>242</v>
      </c>
      <c r="H199" s="232">
        <v>0.25</v>
      </c>
      <c r="I199" s="233"/>
      <c r="J199" s="232">
        <f>ROUND(I199*H199,2)</f>
        <v>0</v>
      </c>
      <c r="K199" s="234"/>
      <c r="L199" s="45"/>
      <c r="M199" s="235" t="s">
        <v>1</v>
      </c>
      <c r="N199" s="236" t="s">
        <v>40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283</v>
      </c>
      <c r="AT199" s="239" t="s">
        <v>184</v>
      </c>
      <c r="AU199" s="239" t="s">
        <v>84</v>
      </c>
      <c r="AY199" s="18" t="s">
        <v>181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82</v>
      </c>
      <c r="BK199" s="240">
        <f>ROUND(I199*H199,2)</f>
        <v>0</v>
      </c>
      <c r="BL199" s="18" t="s">
        <v>283</v>
      </c>
      <c r="BM199" s="239" t="s">
        <v>2091</v>
      </c>
    </row>
    <row r="200" s="12" customFormat="1" ht="22.8" customHeight="1">
      <c r="A200" s="12"/>
      <c r="B200" s="212"/>
      <c r="C200" s="213"/>
      <c r="D200" s="214" t="s">
        <v>74</v>
      </c>
      <c r="E200" s="226" t="s">
        <v>1211</v>
      </c>
      <c r="F200" s="226" t="s">
        <v>1212</v>
      </c>
      <c r="G200" s="213"/>
      <c r="H200" s="213"/>
      <c r="I200" s="216"/>
      <c r="J200" s="227">
        <f>BK200</f>
        <v>0</v>
      </c>
      <c r="K200" s="213"/>
      <c r="L200" s="218"/>
      <c r="M200" s="219"/>
      <c r="N200" s="220"/>
      <c r="O200" s="220"/>
      <c r="P200" s="221">
        <f>SUM(P201:P208)</f>
        <v>0</v>
      </c>
      <c r="Q200" s="220"/>
      <c r="R200" s="221">
        <f>SUM(R201:R208)</f>
        <v>0.24093000000000001</v>
      </c>
      <c r="S200" s="220"/>
      <c r="T200" s="222">
        <f>SUM(T201:T208)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3" t="s">
        <v>84</v>
      </c>
      <c r="AT200" s="224" t="s">
        <v>74</v>
      </c>
      <c r="AU200" s="224" t="s">
        <v>82</v>
      </c>
      <c r="AY200" s="223" t="s">
        <v>181</v>
      </c>
      <c r="BK200" s="225">
        <f>SUM(BK201:BK208)</f>
        <v>0</v>
      </c>
    </row>
    <row r="201" s="2" customFormat="1" ht="24.15" customHeight="1">
      <c r="A201" s="39"/>
      <c r="B201" s="40"/>
      <c r="C201" s="228" t="s">
        <v>475</v>
      </c>
      <c r="D201" s="228" t="s">
        <v>184</v>
      </c>
      <c r="E201" s="229" t="s">
        <v>2092</v>
      </c>
      <c r="F201" s="230" t="s">
        <v>2093</v>
      </c>
      <c r="G201" s="231" t="s">
        <v>2084</v>
      </c>
      <c r="H201" s="232">
        <v>1</v>
      </c>
      <c r="I201" s="233"/>
      <c r="J201" s="232">
        <f>ROUND(I201*H201,2)</f>
        <v>0</v>
      </c>
      <c r="K201" s="234"/>
      <c r="L201" s="45"/>
      <c r="M201" s="235" t="s">
        <v>1</v>
      </c>
      <c r="N201" s="236" t="s">
        <v>40</v>
      </c>
      <c r="O201" s="92"/>
      <c r="P201" s="237">
        <f>O201*H201</f>
        <v>0</v>
      </c>
      <c r="Q201" s="237">
        <v>0.017729999999999999</v>
      </c>
      <c r="R201" s="237">
        <f>Q201*H201</f>
        <v>0.017729999999999999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283</v>
      </c>
      <c r="AT201" s="239" t="s">
        <v>184</v>
      </c>
      <c r="AU201" s="239" t="s">
        <v>84</v>
      </c>
      <c r="AY201" s="18" t="s">
        <v>181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82</v>
      </c>
      <c r="BK201" s="240">
        <f>ROUND(I201*H201,2)</f>
        <v>0</v>
      </c>
      <c r="BL201" s="18" t="s">
        <v>283</v>
      </c>
      <c r="BM201" s="239" t="s">
        <v>2094</v>
      </c>
    </row>
    <row r="202" s="2" customFormat="1" ht="16.5" customHeight="1">
      <c r="A202" s="39"/>
      <c r="B202" s="40"/>
      <c r="C202" s="228" t="s">
        <v>481</v>
      </c>
      <c r="D202" s="228" t="s">
        <v>184</v>
      </c>
      <c r="E202" s="229" t="s">
        <v>2095</v>
      </c>
      <c r="F202" s="230" t="s">
        <v>2096</v>
      </c>
      <c r="G202" s="231" t="s">
        <v>2084</v>
      </c>
      <c r="H202" s="232">
        <v>1</v>
      </c>
      <c r="I202" s="233"/>
      <c r="J202" s="232">
        <f>ROUND(I202*H202,2)</f>
        <v>0</v>
      </c>
      <c r="K202" s="234"/>
      <c r="L202" s="45"/>
      <c r="M202" s="235" t="s">
        <v>1</v>
      </c>
      <c r="N202" s="236" t="s">
        <v>40</v>
      </c>
      <c r="O202" s="92"/>
      <c r="P202" s="237">
        <f>O202*H202</f>
        <v>0</v>
      </c>
      <c r="Q202" s="237">
        <v>0.0018400000000000001</v>
      </c>
      <c r="R202" s="237">
        <f>Q202*H202</f>
        <v>0.0018400000000000001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283</v>
      </c>
      <c r="AT202" s="239" t="s">
        <v>184</v>
      </c>
      <c r="AU202" s="239" t="s">
        <v>84</v>
      </c>
      <c r="AY202" s="18" t="s">
        <v>181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82</v>
      </c>
      <c r="BK202" s="240">
        <f>ROUND(I202*H202,2)</f>
        <v>0</v>
      </c>
      <c r="BL202" s="18" t="s">
        <v>283</v>
      </c>
      <c r="BM202" s="239" t="s">
        <v>2097</v>
      </c>
    </row>
    <row r="203" s="2" customFormat="1">
      <c r="A203" s="39"/>
      <c r="B203" s="40"/>
      <c r="C203" s="41"/>
      <c r="D203" s="243" t="s">
        <v>199</v>
      </c>
      <c r="E203" s="41"/>
      <c r="F203" s="263" t="s">
        <v>2098</v>
      </c>
      <c r="G203" s="41"/>
      <c r="H203" s="41"/>
      <c r="I203" s="264"/>
      <c r="J203" s="41"/>
      <c r="K203" s="41"/>
      <c r="L203" s="45"/>
      <c r="M203" s="265"/>
      <c r="N203" s="266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199</v>
      </c>
      <c r="AU203" s="18" t="s">
        <v>84</v>
      </c>
    </row>
    <row r="204" s="2" customFormat="1" ht="37.8" customHeight="1">
      <c r="A204" s="39"/>
      <c r="B204" s="40"/>
      <c r="C204" s="228" t="s">
        <v>486</v>
      </c>
      <c r="D204" s="228" t="s">
        <v>184</v>
      </c>
      <c r="E204" s="229" t="s">
        <v>2099</v>
      </c>
      <c r="F204" s="230" t="s">
        <v>2100</v>
      </c>
      <c r="G204" s="231" t="s">
        <v>2084</v>
      </c>
      <c r="H204" s="232">
        <v>1</v>
      </c>
      <c r="I204" s="233"/>
      <c r="J204" s="232">
        <f>ROUND(I204*H204,2)</f>
        <v>0</v>
      </c>
      <c r="K204" s="234"/>
      <c r="L204" s="45"/>
      <c r="M204" s="235" t="s">
        <v>1</v>
      </c>
      <c r="N204" s="236" t="s">
        <v>40</v>
      </c>
      <c r="O204" s="92"/>
      <c r="P204" s="237">
        <f>O204*H204</f>
        <v>0</v>
      </c>
      <c r="Q204" s="237">
        <v>0.05534</v>
      </c>
      <c r="R204" s="237">
        <f>Q204*H204</f>
        <v>0.05534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283</v>
      </c>
      <c r="AT204" s="239" t="s">
        <v>184</v>
      </c>
      <c r="AU204" s="239" t="s">
        <v>84</v>
      </c>
      <c r="AY204" s="18" t="s">
        <v>181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82</v>
      </c>
      <c r="BK204" s="240">
        <f>ROUND(I204*H204,2)</f>
        <v>0</v>
      </c>
      <c r="BL204" s="18" t="s">
        <v>283</v>
      </c>
      <c r="BM204" s="239" t="s">
        <v>2101</v>
      </c>
    </row>
    <row r="205" s="2" customFormat="1">
      <c r="A205" s="39"/>
      <c r="B205" s="40"/>
      <c r="C205" s="41"/>
      <c r="D205" s="243" t="s">
        <v>199</v>
      </c>
      <c r="E205" s="41"/>
      <c r="F205" s="263" t="s">
        <v>2102</v>
      </c>
      <c r="G205" s="41"/>
      <c r="H205" s="41"/>
      <c r="I205" s="264"/>
      <c r="J205" s="41"/>
      <c r="K205" s="41"/>
      <c r="L205" s="45"/>
      <c r="M205" s="265"/>
      <c r="N205" s="266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199</v>
      </c>
      <c r="AU205" s="18" t="s">
        <v>84</v>
      </c>
    </row>
    <row r="206" s="2" customFormat="1" ht="24.15" customHeight="1">
      <c r="A206" s="39"/>
      <c r="B206" s="40"/>
      <c r="C206" s="228" t="s">
        <v>490</v>
      </c>
      <c r="D206" s="228" t="s">
        <v>184</v>
      </c>
      <c r="E206" s="229" t="s">
        <v>2103</v>
      </c>
      <c r="F206" s="230" t="s">
        <v>2104</v>
      </c>
      <c r="G206" s="231" t="s">
        <v>2084</v>
      </c>
      <c r="H206" s="232">
        <v>3</v>
      </c>
      <c r="I206" s="233"/>
      <c r="J206" s="232">
        <f>ROUND(I206*H206,2)</f>
        <v>0</v>
      </c>
      <c r="K206" s="234"/>
      <c r="L206" s="45"/>
      <c r="M206" s="235" t="s">
        <v>1</v>
      </c>
      <c r="N206" s="236" t="s">
        <v>40</v>
      </c>
      <c r="O206" s="92"/>
      <c r="P206" s="237">
        <f>O206*H206</f>
        <v>0</v>
      </c>
      <c r="Q206" s="237">
        <v>0.05534</v>
      </c>
      <c r="R206" s="237">
        <f>Q206*H206</f>
        <v>0.16602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283</v>
      </c>
      <c r="AT206" s="239" t="s">
        <v>184</v>
      </c>
      <c r="AU206" s="239" t="s">
        <v>84</v>
      </c>
      <c r="AY206" s="18" t="s">
        <v>181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82</v>
      </c>
      <c r="BK206" s="240">
        <f>ROUND(I206*H206,2)</f>
        <v>0</v>
      </c>
      <c r="BL206" s="18" t="s">
        <v>283</v>
      </c>
      <c r="BM206" s="239" t="s">
        <v>2105</v>
      </c>
    </row>
    <row r="207" s="2" customFormat="1">
      <c r="A207" s="39"/>
      <c r="B207" s="40"/>
      <c r="C207" s="41"/>
      <c r="D207" s="243" t="s">
        <v>199</v>
      </c>
      <c r="E207" s="41"/>
      <c r="F207" s="263" t="s">
        <v>2106</v>
      </c>
      <c r="G207" s="41"/>
      <c r="H207" s="41"/>
      <c r="I207" s="264"/>
      <c r="J207" s="41"/>
      <c r="K207" s="41"/>
      <c r="L207" s="45"/>
      <c r="M207" s="265"/>
      <c r="N207" s="266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199</v>
      </c>
      <c r="AU207" s="18" t="s">
        <v>84</v>
      </c>
    </row>
    <row r="208" s="2" customFormat="1" ht="24.15" customHeight="1">
      <c r="A208" s="39"/>
      <c r="B208" s="40"/>
      <c r="C208" s="228" t="s">
        <v>494</v>
      </c>
      <c r="D208" s="228" t="s">
        <v>184</v>
      </c>
      <c r="E208" s="229" t="s">
        <v>2107</v>
      </c>
      <c r="F208" s="230" t="s">
        <v>2108</v>
      </c>
      <c r="G208" s="231" t="s">
        <v>242</v>
      </c>
      <c r="H208" s="232">
        <v>0.23999999999999999</v>
      </c>
      <c r="I208" s="233"/>
      <c r="J208" s="232">
        <f>ROUND(I208*H208,2)</f>
        <v>0</v>
      </c>
      <c r="K208" s="234"/>
      <c r="L208" s="45"/>
      <c r="M208" s="235" t="s">
        <v>1</v>
      </c>
      <c r="N208" s="236" t="s">
        <v>40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283</v>
      </c>
      <c r="AT208" s="239" t="s">
        <v>184</v>
      </c>
      <c r="AU208" s="239" t="s">
        <v>84</v>
      </c>
      <c r="AY208" s="18" t="s">
        <v>181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82</v>
      </c>
      <c r="BK208" s="240">
        <f>ROUND(I208*H208,2)</f>
        <v>0</v>
      </c>
      <c r="BL208" s="18" t="s">
        <v>283</v>
      </c>
      <c r="BM208" s="239" t="s">
        <v>2109</v>
      </c>
    </row>
    <row r="209" s="12" customFormat="1" ht="22.8" customHeight="1">
      <c r="A209" s="12"/>
      <c r="B209" s="212"/>
      <c r="C209" s="213"/>
      <c r="D209" s="214" t="s">
        <v>74</v>
      </c>
      <c r="E209" s="226" t="s">
        <v>1435</v>
      </c>
      <c r="F209" s="226" t="s">
        <v>1436</v>
      </c>
      <c r="G209" s="213"/>
      <c r="H209" s="213"/>
      <c r="I209" s="216"/>
      <c r="J209" s="227">
        <f>BK209</f>
        <v>0</v>
      </c>
      <c r="K209" s="213"/>
      <c r="L209" s="218"/>
      <c r="M209" s="219"/>
      <c r="N209" s="220"/>
      <c r="O209" s="220"/>
      <c r="P209" s="221">
        <f>SUM(P210:P211)</f>
        <v>0</v>
      </c>
      <c r="Q209" s="220"/>
      <c r="R209" s="221">
        <f>SUM(R210:R211)</f>
        <v>0.00059000000000000003</v>
      </c>
      <c r="S209" s="220"/>
      <c r="T209" s="222">
        <f>SUM(T210:T211)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3" t="s">
        <v>84</v>
      </c>
      <c r="AT209" s="224" t="s">
        <v>74</v>
      </c>
      <c r="AU209" s="224" t="s">
        <v>82</v>
      </c>
      <c r="AY209" s="223" t="s">
        <v>181</v>
      </c>
      <c r="BK209" s="225">
        <f>SUM(BK210:BK211)</f>
        <v>0</v>
      </c>
    </row>
    <row r="210" s="2" customFormat="1" ht="24.15" customHeight="1">
      <c r="A210" s="39"/>
      <c r="B210" s="40"/>
      <c r="C210" s="228" t="s">
        <v>502</v>
      </c>
      <c r="D210" s="228" t="s">
        <v>184</v>
      </c>
      <c r="E210" s="229" t="s">
        <v>2110</v>
      </c>
      <c r="F210" s="230" t="s">
        <v>2111</v>
      </c>
      <c r="G210" s="231" t="s">
        <v>260</v>
      </c>
      <c r="H210" s="232">
        <v>1</v>
      </c>
      <c r="I210" s="233"/>
      <c r="J210" s="232">
        <f>ROUND(I210*H210,2)</f>
        <v>0</v>
      </c>
      <c r="K210" s="234"/>
      <c r="L210" s="45"/>
      <c r="M210" s="235" t="s">
        <v>1</v>
      </c>
      <c r="N210" s="236" t="s">
        <v>40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283</v>
      </c>
      <c r="AT210" s="239" t="s">
        <v>184</v>
      </c>
      <c r="AU210" s="239" t="s">
        <v>84</v>
      </c>
      <c r="AY210" s="18" t="s">
        <v>181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82</v>
      </c>
      <c r="BK210" s="240">
        <f>ROUND(I210*H210,2)</f>
        <v>0</v>
      </c>
      <c r="BL210" s="18" t="s">
        <v>283</v>
      </c>
      <c r="BM210" s="239" t="s">
        <v>2112</v>
      </c>
    </row>
    <row r="211" s="2" customFormat="1" ht="16.5" customHeight="1">
      <c r="A211" s="39"/>
      <c r="B211" s="40"/>
      <c r="C211" s="289" t="s">
        <v>455</v>
      </c>
      <c r="D211" s="289" t="s">
        <v>396</v>
      </c>
      <c r="E211" s="290" t="s">
        <v>2113</v>
      </c>
      <c r="F211" s="291" t="s">
        <v>2114</v>
      </c>
      <c r="G211" s="292" t="s">
        <v>260</v>
      </c>
      <c r="H211" s="293">
        <v>1</v>
      </c>
      <c r="I211" s="294"/>
      <c r="J211" s="293">
        <f>ROUND(I211*H211,2)</f>
        <v>0</v>
      </c>
      <c r="K211" s="295"/>
      <c r="L211" s="296"/>
      <c r="M211" s="297" t="s">
        <v>1</v>
      </c>
      <c r="N211" s="298" t="s">
        <v>40</v>
      </c>
      <c r="O211" s="92"/>
      <c r="P211" s="237">
        <f>O211*H211</f>
        <v>0</v>
      </c>
      <c r="Q211" s="237">
        <v>0.00059000000000000003</v>
      </c>
      <c r="R211" s="237">
        <f>Q211*H211</f>
        <v>0.00059000000000000003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379</v>
      </c>
      <c r="AT211" s="239" t="s">
        <v>396</v>
      </c>
      <c r="AU211" s="239" t="s">
        <v>84</v>
      </c>
      <c r="AY211" s="18" t="s">
        <v>181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82</v>
      </c>
      <c r="BK211" s="240">
        <f>ROUND(I211*H211,2)</f>
        <v>0</v>
      </c>
      <c r="BL211" s="18" t="s">
        <v>283</v>
      </c>
      <c r="BM211" s="239" t="s">
        <v>2115</v>
      </c>
    </row>
    <row r="212" s="12" customFormat="1" ht="22.8" customHeight="1">
      <c r="A212" s="12"/>
      <c r="B212" s="212"/>
      <c r="C212" s="213"/>
      <c r="D212" s="214" t="s">
        <v>74</v>
      </c>
      <c r="E212" s="226" t="s">
        <v>1754</v>
      </c>
      <c r="F212" s="226" t="s">
        <v>1755</v>
      </c>
      <c r="G212" s="213"/>
      <c r="H212" s="213"/>
      <c r="I212" s="216"/>
      <c r="J212" s="227">
        <f>BK212</f>
        <v>0</v>
      </c>
      <c r="K212" s="213"/>
      <c r="L212" s="218"/>
      <c r="M212" s="219"/>
      <c r="N212" s="220"/>
      <c r="O212" s="220"/>
      <c r="P212" s="221">
        <f>SUM(P213:P226)</f>
        <v>0</v>
      </c>
      <c r="Q212" s="220"/>
      <c r="R212" s="221">
        <f>SUM(R213:R226)</f>
        <v>0</v>
      </c>
      <c r="S212" s="220"/>
      <c r="T212" s="222">
        <f>SUM(T213:T226)</f>
        <v>0.21262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3" t="s">
        <v>84</v>
      </c>
      <c r="AT212" s="224" t="s">
        <v>74</v>
      </c>
      <c r="AU212" s="224" t="s">
        <v>82</v>
      </c>
      <c r="AY212" s="223" t="s">
        <v>181</v>
      </c>
      <c r="BK212" s="225">
        <f>SUM(BK213:BK226)</f>
        <v>0</v>
      </c>
    </row>
    <row r="213" s="2" customFormat="1" ht="16.5" customHeight="1">
      <c r="A213" s="39"/>
      <c r="B213" s="40"/>
      <c r="C213" s="228" t="s">
        <v>511</v>
      </c>
      <c r="D213" s="228" t="s">
        <v>184</v>
      </c>
      <c r="E213" s="229" t="s">
        <v>2116</v>
      </c>
      <c r="F213" s="230" t="s">
        <v>2117</v>
      </c>
      <c r="G213" s="231" t="s">
        <v>320</v>
      </c>
      <c r="H213" s="232">
        <v>15</v>
      </c>
      <c r="I213" s="233"/>
      <c r="J213" s="232">
        <f>ROUND(I213*H213,2)</f>
        <v>0</v>
      </c>
      <c r="K213" s="234"/>
      <c r="L213" s="45"/>
      <c r="M213" s="235" t="s">
        <v>1</v>
      </c>
      <c r="N213" s="236" t="s">
        <v>40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0.0020999999999999999</v>
      </c>
      <c r="T213" s="238">
        <f>S213*H213</f>
        <v>0.0315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283</v>
      </c>
      <c r="AT213" s="239" t="s">
        <v>184</v>
      </c>
      <c r="AU213" s="239" t="s">
        <v>84</v>
      </c>
      <c r="AY213" s="18" t="s">
        <v>181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82</v>
      </c>
      <c r="BK213" s="240">
        <f>ROUND(I213*H213,2)</f>
        <v>0</v>
      </c>
      <c r="BL213" s="18" t="s">
        <v>283</v>
      </c>
      <c r="BM213" s="239" t="s">
        <v>2118</v>
      </c>
    </row>
    <row r="214" s="14" customFormat="1">
      <c r="A214" s="14"/>
      <c r="B214" s="252"/>
      <c r="C214" s="253"/>
      <c r="D214" s="243" t="s">
        <v>190</v>
      </c>
      <c r="E214" s="254" t="s">
        <v>1</v>
      </c>
      <c r="F214" s="255" t="s">
        <v>2119</v>
      </c>
      <c r="G214" s="253"/>
      <c r="H214" s="256">
        <v>15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2" t="s">
        <v>190</v>
      </c>
      <c r="AU214" s="262" t="s">
        <v>84</v>
      </c>
      <c r="AV214" s="14" t="s">
        <v>84</v>
      </c>
      <c r="AW214" s="14" t="s">
        <v>31</v>
      </c>
      <c r="AX214" s="14" t="s">
        <v>82</v>
      </c>
      <c r="AY214" s="262" t="s">
        <v>181</v>
      </c>
    </row>
    <row r="215" s="2" customFormat="1" ht="16.5" customHeight="1">
      <c r="A215" s="39"/>
      <c r="B215" s="40"/>
      <c r="C215" s="228" t="s">
        <v>518</v>
      </c>
      <c r="D215" s="228" t="s">
        <v>184</v>
      </c>
      <c r="E215" s="229" t="s">
        <v>2120</v>
      </c>
      <c r="F215" s="230" t="s">
        <v>2121</v>
      </c>
      <c r="G215" s="231" t="s">
        <v>320</v>
      </c>
      <c r="H215" s="232">
        <v>18</v>
      </c>
      <c r="I215" s="233"/>
      <c r="J215" s="232">
        <f>ROUND(I215*H215,2)</f>
        <v>0</v>
      </c>
      <c r="K215" s="234"/>
      <c r="L215" s="45"/>
      <c r="M215" s="235" t="s">
        <v>1</v>
      </c>
      <c r="N215" s="236" t="s">
        <v>40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0.00198</v>
      </c>
      <c r="T215" s="238">
        <f>S215*H215</f>
        <v>0.035639999999999998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283</v>
      </c>
      <c r="AT215" s="239" t="s">
        <v>184</v>
      </c>
      <c r="AU215" s="239" t="s">
        <v>84</v>
      </c>
      <c r="AY215" s="18" t="s">
        <v>181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82</v>
      </c>
      <c r="BK215" s="240">
        <f>ROUND(I215*H215,2)</f>
        <v>0</v>
      </c>
      <c r="BL215" s="18" t="s">
        <v>283</v>
      </c>
      <c r="BM215" s="239" t="s">
        <v>2122</v>
      </c>
    </row>
    <row r="216" s="2" customFormat="1" ht="24.15" customHeight="1">
      <c r="A216" s="39"/>
      <c r="B216" s="40"/>
      <c r="C216" s="228" t="s">
        <v>506</v>
      </c>
      <c r="D216" s="228" t="s">
        <v>184</v>
      </c>
      <c r="E216" s="229" t="s">
        <v>2123</v>
      </c>
      <c r="F216" s="230" t="s">
        <v>2124</v>
      </c>
      <c r="G216" s="231" t="s">
        <v>260</v>
      </c>
      <c r="H216" s="232">
        <v>3</v>
      </c>
      <c r="I216" s="233"/>
      <c r="J216" s="232">
        <f>ROUND(I216*H216,2)</f>
        <v>0</v>
      </c>
      <c r="K216" s="234"/>
      <c r="L216" s="45"/>
      <c r="M216" s="235" t="s">
        <v>1</v>
      </c>
      <c r="N216" s="236" t="s">
        <v>40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0.00029999999999999997</v>
      </c>
      <c r="T216" s="238">
        <f>S216*H216</f>
        <v>0.00089999999999999998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283</v>
      </c>
      <c r="AT216" s="239" t="s">
        <v>184</v>
      </c>
      <c r="AU216" s="239" t="s">
        <v>84</v>
      </c>
      <c r="AY216" s="18" t="s">
        <v>181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82</v>
      </c>
      <c r="BK216" s="240">
        <f>ROUND(I216*H216,2)</f>
        <v>0</v>
      </c>
      <c r="BL216" s="18" t="s">
        <v>283</v>
      </c>
      <c r="BM216" s="239" t="s">
        <v>2125</v>
      </c>
    </row>
    <row r="217" s="2" customFormat="1" ht="16.5" customHeight="1">
      <c r="A217" s="39"/>
      <c r="B217" s="40"/>
      <c r="C217" s="228" t="s">
        <v>527</v>
      </c>
      <c r="D217" s="228" t="s">
        <v>184</v>
      </c>
      <c r="E217" s="229" t="s">
        <v>1808</v>
      </c>
      <c r="F217" s="230" t="s">
        <v>1809</v>
      </c>
      <c r="G217" s="231" t="s">
        <v>260</v>
      </c>
      <c r="H217" s="232">
        <v>5</v>
      </c>
      <c r="I217" s="233"/>
      <c r="J217" s="232">
        <f>ROUND(I217*H217,2)</f>
        <v>0</v>
      </c>
      <c r="K217" s="234"/>
      <c r="L217" s="45"/>
      <c r="M217" s="235" t="s">
        <v>1</v>
      </c>
      <c r="N217" s="236" t="s">
        <v>40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0.017049999999999999</v>
      </c>
      <c r="T217" s="238">
        <f>S217*H217</f>
        <v>0.085249999999999992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283</v>
      </c>
      <c r="AT217" s="239" t="s">
        <v>184</v>
      </c>
      <c r="AU217" s="239" t="s">
        <v>84</v>
      </c>
      <c r="AY217" s="18" t="s">
        <v>181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82</v>
      </c>
      <c r="BK217" s="240">
        <f>ROUND(I217*H217,2)</f>
        <v>0</v>
      </c>
      <c r="BL217" s="18" t="s">
        <v>283</v>
      </c>
      <c r="BM217" s="239" t="s">
        <v>2126</v>
      </c>
    </row>
    <row r="218" s="2" customFormat="1" ht="16.5" customHeight="1">
      <c r="A218" s="39"/>
      <c r="B218" s="40"/>
      <c r="C218" s="228" t="s">
        <v>532</v>
      </c>
      <c r="D218" s="228" t="s">
        <v>184</v>
      </c>
      <c r="E218" s="229" t="s">
        <v>2127</v>
      </c>
      <c r="F218" s="230" t="s">
        <v>2128</v>
      </c>
      <c r="G218" s="231" t="s">
        <v>260</v>
      </c>
      <c r="H218" s="232">
        <v>1</v>
      </c>
      <c r="I218" s="233"/>
      <c r="J218" s="232">
        <f>ROUND(I218*H218,2)</f>
        <v>0</v>
      </c>
      <c r="K218" s="234"/>
      <c r="L218" s="45"/>
      <c r="M218" s="235" t="s">
        <v>1</v>
      </c>
      <c r="N218" s="236" t="s">
        <v>40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0.021129999999999999</v>
      </c>
      <c r="T218" s="238">
        <f>S218*H218</f>
        <v>0.021129999999999999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283</v>
      </c>
      <c r="AT218" s="239" t="s">
        <v>184</v>
      </c>
      <c r="AU218" s="239" t="s">
        <v>84</v>
      </c>
      <c r="AY218" s="18" t="s">
        <v>181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82</v>
      </c>
      <c r="BK218" s="240">
        <f>ROUND(I218*H218,2)</f>
        <v>0</v>
      </c>
      <c r="BL218" s="18" t="s">
        <v>283</v>
      </c>
      <c r="BM218" s="239" t="s">
        <v>2129</v>
      </c>
    </row>
    <row r="219" s="2" customFormat="1" ht="16.5" customHeight="1">
      <c r="A219" s="39"/>
      <c r="B219" s="40"/>
      <c r="C219" s="228" t="s">
        <v>549</v>
      </c>
      <c r="D219" s="228" t="s">
        <v>184</v>
      </c>
      <c r="E219" s="229" t="s">
        <v>2130</v>
      </c>
      <c r="F219" s="230" t="s">
        <v>2131</v>
      </c>
      <c r="G219" s="231" t="s">
        <v>320</v>
      </c>
      <c r="H219" s="232">
        <v>55</v>
      </c>
      <c r="I219" s="233"/>
      <c r="J219" s="232">
        <f>ROUND(I219*H219,2)</f>
        <v>0</v>
      </c>
      <c r="K219" s="234"/>
      <c r="L219" s="45"/>
      <c r="M219" s="235" t="s">
        <v>1</v>
      </c>
      <c r="N219" s="236" t="s">
        <v>40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0.00027999999999999998</v>
      </c>
      <c r="T219" s="238">
        <f>S219*H219</f>
        <v>0.015399999999999999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283</v>
      </c>
      <c r="AT219" s="239" t="s">
        <v>184</v>
      </c>
      <c r="AU219" s="239" t="s">
        <v>84</v>
      </c>
      <c r="AY219" s="18" t="s">
        <v>181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82</v>
      </c>
      <c r="BK219" s="240">
        <f>ROUND(I219*H219,2)</f>
        <v>0</v>
      </c>
      <c r="BL219" s="18" t="s">
        <v>283</v>
      </c>
      <c r="BM219" s="239" t="s">
        <v>2132</v>
      </c>
    </row>
    <row r="220" s="14" customFormat="1">
      <c r="A220" s="14"/>
      <c r="B220" s="252"/>
      <c r="C220" s="253"/>
      <c r="D220" s="243" t="s">
        <v>190</v>
      </c>
      <c r="E220" s="254" t="s">
        <v>1</v>
      </c>
      <c r="F220" s="255" t="s">
        <v>2133</v>
      </c>
      <c r="G220" s="253"/>
      <c r="H220" s="256">
        <v>55</v>
      </c>
      <c r="I220" s="257"/>
      <c r="J220" s="253"/>
      <c r="K220" s="253"/>
      <c r="L220" s="258"/>
      <c r="M220" s="259"/>
      <c r="N220" s="260"/>
      <c r="O220" s="260"/>
      <c r="P220" s="260"/>
      <c r="Q220" s="260"/>
      <c r="R220" s="260"/>
      <c r="S220" s="260"/>
      <c r="T220" s="26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2" t="s">
        <v>190</v>
      </c>
      <c r="AU220" s="262" t="s">
        <v>84</v>
      </c>
      <c r="AV220" s="14" t="s">
        <v>84</v>
      </c>
      <c r="AW220" s="14" t="s">
        <v>31</v>
      </c>
      <c r="AX220" s="14" t="s">
        <v>82</v>
      </c>
      <c r="AY220" s="262" t="s">
        <v>181</v>
      </c>
    </row>
    <row r="221" s="2" customFormat="1" ht="21.75" customHeight="1">
      <c r="A221" s="39"/>
      <c r="B221" s="40"/>
      <c r="C221" s="228" t="s">
        <v>555</v>
      </c>
      <c r="D221" s="228" t="s">
        <v>184</v>
      </c>
      <c r="E221" s="229" t="s">
        <v>2134</v>
      </c>
      <c r="F221" s="230" t="s">
        <v>2135</v>
      </c>
      <c r="G221" s="231" t="s">
        <v>320</v>
      </c>
      <c r="H221" s="232">
        <v>15</v>
      </c>
      <c r="I221" s="233"/>
      <c r="J221" s="232">
        <f>ROUND(I221*H221,2)</f>
        <v>0</v>
      </c>
      <c r="K221" s="234"/>
      <c r="L221" s="45"/>
      <c r="M221" s="235" t="s">
        <v>1</v>
      </c>
      <c r="N221" s="236" t="s">
        <v>40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0.00029</v>
      </c>
      <c r="T221" s="238">
        <f>S221*H221</f>
        <v>0.0043499999999999997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283</v>
      </c>
      <c r="AT221" s="239" t="s">
        <v>184</v>
      </c>
      <c r="AU221" s="239" t="s">
        <v>84</v>
      </c>
      <c r="AY221" s="18" t="s">
        <v>181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82</v>
      </c>
      <c r="BK221" s="240">
        <f>ROUND(I221*H221,2)</f>
        <v>0</v>
      </c>
      <c r="BL221" s="18" t="s">
        <v>283</v>
      </c>
      <c r="BM221" s="239" t="s">
        <v>2136</v>
      </c>
    </row>
    <row r="222" s="14" customFormat="1">
      <c r="A222" s="14"/>
      <c r="B222" s="252"/>
      <c r="C222" s="253"/>
      <c r="D222" s="243" t="s">
        <v>190</v>
      </c>
      <c r="E222" s="254" t="s">
        <v>1</v>
      </c>
      <c r="F222" s="255" t="s">
        <v>2137</v>
      </c>
      <c r="G222" s="253"/>
      <c r="H222" s="256">
        <v>15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2" t="s">
        <v>190</v>
      </c>
      <c r="AU222" s="262" t="s">
        <v>84</v>
      </c>
      <c r="AV222" s="14" t="s">
        <v>84</v>
      </c>
      <c r="AW222" s="14" t="s">
        <v>31</v>
      </c>
      <c r="AX222" s="14" t="s">
        <v>82</v>
      </c>
      <c r="AY222" s="262" t="s">
        <v>181</v>
      </c>
    </row>
    <row r="223" s="2" customFormat="1" ht="24.15" customHeight="1">
      <c r="A223" s="39"/>
      <c r="B223" s="40"/>
      <c r="C223" s="228" t="s">
        <v>560</v>
      </c>
      <c r="D223" s="228" t="s">
        <v>184</v>
      </c>
      <c r="E223" s="229" t="s">
        <v>2138</v>
      </c>
      <c r="F223" s="230" t="s">
        <v>2139</v>
      </c>
      <c r="G223" s="231" t="s">
        <v>260</v>
      </c>
      <c r="H223" s="232">
        <v>15</v>
      </c>
      <c r="I223" s="233"/>
      <c r="J223" s="232">
        <f>ROUND(I223*H223,2)</f>
        <v>0</v>
      </c>
      <c r="K223" s="234"/>
      <c r="L223" s="45"/>
      <c r="M223" s="235" t="s">
        <v>1</v>
      </c>
      <c r="N223" s="236" t="s">
        <v>40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0.00123</v>
      </c>
      <c r="T223" s="238">
        <f>S223*H223</f>
        <v>0.018450000000000001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283</v>
      </c>
      <c r="AT223" s="239" t="s">
        <v>184</v>
      </c>
      <c r="AU223" s="239" t="s">
        <v>84</v>
      </c>
      <c r="AY223" s="18" t="s">
        <v>181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82</v>
      </c>
      <c r="BK223" s="240">
        <f>ROUND(I223*H223,2)</f>
        <v>0</v>
      </c>
      <c r="BL223" s="18" t="s">
        <v>283</v>
      </c>
      <c r="BM223" s="239" t="s">
        <v>2140</v>
      </c>
    </row>
    <row r="224" s="2" customFormat="1" ht="24.15" customHeight="1">
      <c r="A224" s="39"/>
      <c r="B224" s="40"/>
      <c r="C224" s="228" t="s">
        <v>565</v>
      </c>
      <c r="D224" s="228" t="s">
        <v>184</v>
      </c>
      <c r="E224" s="229" t="s">
        <v>2141</v>
      </c>
      <c r="F224" s="230" t="s">
        <v>2142</v>
      </c>
      <c r="G224" s="231" t="s">
        <v>260</v>
      </c>
      <c r="H224" s="232">
        <v>3</v>
      </c>
      <c r="I224" s="233"/>
      <c r="J224" s="232">
        <f>ROUND(I224*H224,2)</f>
        <v>0</v>
      </c>
      <c r="K224" s="234"/>
      <c r="L224" s="45"/>
      <c r="M224" s="235" t="s">
        <v>1</v>
      </c>
      <c r="N224" s="236" t="s">
        <v>40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283</v>
      </c>
      <c r="AT224" s="239" t="s">
        <v>184</v>
      </c>
      <c r="AU224" s="239" t="s">
        <v>84</v>
      </c>
      <c r="AY224" s="18" t="s">
        <v>181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82</v>
      </c>
      <c r="BK224" s="240">
        <f>ROUND(I224*H224,2)</f>
        <v>0</v>
      </c>
      <c r="BL224" s="18" t="s">
        <v>283</v>
      </c>
      <c r="BM224" s="239" t="s">
        <v>2143</v>
      </c>
    </row>
    <row r="225" s="13" customFormat="1">
      <c r="A225" s="13"/>
      <c r="B225" s="241"/>
      <c r="C225" s="242"/>
      <c r="D225" s="243" t="s">
        <v>190</v>
      </c>
      <c r="E225" s="244" t="s">
        <v>1</v>
      </c>
      <c r="F225" s="245" t="s">
        <v>2144</v>
      </c>
      <c r="G225" s="242"/>
      <c r="H225" s="244" t="s">
        <v>1</v>
      </c>
      <c r="I225" s="246"/>
      <c r="J225" s="242"/>
      <c r="K225" s="242"/>
      <c r="L225" s="247"/>
      <c r="M225" s="248"/>
      <c r="N225" s="249"/>
      <c r="O225" s="249"/>
      <c r="P225" s="249"/>
      <c r="Q225" s="249"/>
      <c r="R225" s="249"/>
      <c r="S225" s="249"/>
      <c r="T225" s="25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1" t="s">
        <v>190</v>
      </c>
      <c r="AU225" s="251" t="s">
        <v>84</v>
      </c>
      <c r="AV225" s="13" t="s">
        <v>82</v>
      </c>
      <c r="AW225" s="13" t="s">
        <v>31</v>
      </c>
      <c r="AX225" s="13" t="s">
        <v>75</v>
      </c>
      <c r="AY225" s="251" t="s">
        <v>181</v>
      </c>
    </row>
    <row r="226" s="14" customFormat="1">
      <c r="A226" s="14"/>
      <c r="B226" s="252"/>
      <c r="C226" s="253"/>
      <c r="D226" s="243" t="s">
        <v>190</v>
      </c>
      <c r="E226" s="254" t="s">
        <v>1</v>
      </c>
      <c r="F226" s="255" t="s">
        <v>182</v>
      </c>
      <c r="G226" s="253"/>
      <c r="H226" s="256">
        <v>3</v>
      </c>
      <c r="I226" s="257"/>
      <c r="J226" s="253"/>
      <c r="K226" s="253"/>
      <c r="L226" s="258"/>
      <c r="M226" s="304"/>
      <c r="N226" s="305"/>
      <c r="O226" s="305"/>
      <c r="P226" s="305"/>
      <c r="Q226" s="305"/>
      <c r="R226" s="305"/>
      <c r="S226" s="305"/>
      <c r="T226" s="30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2" t="s">
        <v>190</v>
      </c>
      <c r="AU226" s="262" t="s">
        <v>84</v>
      </c>
      <c r="AV226" s="14" t="s">
        <v>84</v>
      </c>
      <c r="AW226" s="14" t="s">
        <v>31</v>
      </c>
      <c r="AX226" s="14" t="s">
        <v>82</v>
      </c>
      <c r="AY226" s="262" t="s">
        <v>181</v>
      </c>
    </row>
    <row r="227" s="2" customFormat="1" ht="6.96" customHeight="1">
      <c r="A227" s="39"/>
      <c r="B227" s="67"/>
      <c r="C227" s="68"/>
      <c r="D227" s="68"/>
      <c r="E227" s="68"/>
      <c r="F227" s="68"/>
      <c r="G227" s="68"/>
      <c r="H227" s="68"/>
      <c r="I227" s="68"/>
      <c r="J227" s="68"/>
      <c r="K227" s="68"/>
      <c r="L227" s="45"/>
      <c r="M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</sheetData>
  <sheetProtection sheet="1" autoFilter="0" formatColumns="0" formatRows="0" objects="1" scenarios="1" spinCount="100000" saltValue="v/Cy1pBBhF0cQy3juiQkgSQf3Rr8V8EvjEzWZ/U7+/KsD/jaXWryG0Tb7UX37LNAQHok/IxdRlerb4Ll+ogH+A==" hashValue="KUdnavfpy1x7ltPe7Ja/+RWra9oiJkOsFfc3hZpPzzDHzvMg9a53B7YbuaV1sOLNlEXIc4LWYJrc0S4NIx+miQ==" algorithmName="SHA-512" password="CC35"/>
  <autoFilter ref="C128:K2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84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15</v>
      </c>
      <c r="L6" s="21"/>
    </row>
    <row r="7" s="1" customFormat="1" ht="26.25" customHeight="1">
      <c r="B7" s="21"/>
      <c r="E7" s="152" t="str">
        <f>'Rekapitulace stavby'!K6</f>
        <v>SPRAVEDLIVÁ TRANSFORMACE - proj.Odb.učebny GASTRO - stavební část - celková rekapitulace</v>
      </c>
      <c r="F7" s="151"/>
      <c r="G7" s="151"/>
      <c r="H7" s="151"/>
      <c r="L7" s="21"/>
    </row>
    <row r="8" s="1" customFormat="1" ht="12" customHeight="1">
      <c r="B8" s="21"/>
      <c r="D8" s="151" t="s">
        <v>121</v>
      </c>
      <c r="L8" s="21"/>
    </row>
    <row r="9" s="2" customFormat="1" ht="16.5" customHeight="1">
      <c r="A9" s="39"/>
      <c r="B9" s="45"/>
      <c r="C9" s="39"/>
      <c r="D9" s="39"/>
      <c r="E9" s="152" t="s">
        <v>122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2145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17</v>
      </c>
      <c r="E13" s="39"/>
      <c r="F13" s="142" t="s">
        <v>1</v>
      </c>
      <c r="G13" s="39"/>
      <c r="H13" s="39"/>
      <c r="I13" s="151" t="s">
        <v>18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19</v>
      </c>
      <c r="E14" s="39"/>
      <c r="F14" s="142" t="s">
        <v>2146</v>
      </c>
      <c r="G14" s="39"/>
      <c r="H14" s="39"/>
      <c r="I14" s="151" t="s">
        <v>21</v>
      </c>
      <c r="J14" s="154" t="str">
        <f>'Rekapitulace stavby'!AN8</f>
        <v>14. 12. 2023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23</v>
      </c>
      <c r="E16" s="39"/>
      <c r="F16" s="39"/>
      <c r="G16" s="39"/>
      <c r="H16" s="39"/>
      <c r="I16" s="151" t="s">
        <v>24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2147</v>
      </c>
      <c r="F17" s="39"/>
      <c r="G17" s="39"/>
      <c r="H17" s="39"/>
      <c r="I17" s="151" t="s">
        <v>26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27</v>
      </c>
      <c r="E19" s="39"/>
      <c r="F19" s="39"/>
      <c r="G19" s="39"/>
      <c r="H19" s="39"/>
      <c r="I19" s="151" t="s">
        <v>24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29</v>
      </c>
      <c r="E22" s="39"/>
      <c r="F22" s="39"/>
      <c r="G22" s="39"/>
      <c r="H22" s="39"/>
      <c r="I22" s="151" t="s">
        <v>24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2148</v>
      </c>
      <c r="F23" s="39"/>
      <c r="G23" s="39"/>
      <c r="H23" s="39"/>
      <c r="I23" s="151" t="s">
        <v>26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32</v>
      </c>
      <c r="E25" s="39"/>
      <c r="F25" s="39"/>
      <c r="G25" s="39"/>
      <c r="H25" s="39"/>
      <c r="I25" s="151" t="s">
        <v>24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Neubauerová Soňa, SK-Projekt Ostrov</v>
      </c>
      <c r="F26" s="39"/>
      <c r="G26" s="39"/>
      <c r="H26" s="39"/>
      <c r="I26" s="151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55"/>
      <c r="B29" s="156"/>
      <c r="C29" s="155"/>
      <c r="D29" s="155"/>
      <c r="E29" s="157" t="s">
        <v>2149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35</v>
      </c>
      <c r="E32" s="39"/>
      <c r="F32" s="39"/>
      <c r="G32" s="39"/>
      <c r="H32" s="39"/>
      <c r="I32" s="39"/>
      <c r="J32" s="161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37</v>
      </c>
      <c r="G34" s="39"/>
      <c r="H34" s="39"/>
      <c r="I34" s="162" t="s">
        <v>36</v>
      </c>
      <c r="J34" s="162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39</v>
      </c>
      <c r="E35" s="151" t="s">
        <v>40</v>
      </c>
      <c r="F35" s="164">
        <f>ROUND((SUM(BE125:BE288)),  2)</f>
        <v>0</v>
      </c>
      <c r="G35" s="39"/>
      <c r="H35" s="39"/>
      <c r="I35" s="165">
        <v>0.20999999999999999</v>
      </c>
      <c r="J35" s="164">
        <f>ROUND(((SUM(BE125:BE288))*I35),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41</v>
      </c>
      <c r="F36" s="164">
        <f>ROUND((SUM(BF125:BF288)),  2)</f>
        <v>0</v>
      </c>
      <c r="G36" s="39"/>
      <c r="H36" s="39"/>
      <c r="I36" s="165">
        <v>0.12</v>
      </c>
      <c r="J36" s="164">
        <f>ROUND(((SUM(BF125:BF288))*I36),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ROUND((SUM(BG125:BG288)),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43</v>
      </c>
      <c r="F38" s="164">
        <f>ROUND((SUM(BH125:BH288)),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44</v>
      </c>
      <c r="F39" s="164">
        <f>ROUND((SUM(BI125:BI288)),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45</v>
      </c>
      <c r="E41" s="168"/>
      <c r="F41" s="168"/>
      <c r="G41" s="169" t="s">
        <v>46</v>
      </c>
      <c r="H41" s="170" t="s">
        <v>47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SPRAVEDLIVÁ TRANSFORMACE - proj.Odb.učebny GASTRO - stavební část - celková rekapitulace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122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03 - Vzduchotechnika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>Karlovy Vary</v>
      </c>
      <c r="G91" s="41"/>
      <c r="H91" s="41"/>
      <c r="I91" s="33" t="s">
        <v>21</v>
      </c>
      <c r="J91" s="80" t="str">
        <f>IF(J14="","",J14)</f>
        <v>14. 12. 2023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23</v>
      </c>
      <c r="D93" s="41"/>
      <c r="E93" s="41"/>
      <c r="F93" s="28" t="str">
        <f>E17</f>
        <v>Střední škola stravování a služeb Karlovy Vary</v>
      </c>
      <c r="G93" s="41"/>
      <c r="H93" s="41"/>
      <c r="I93" s="33" t="s">
        <v>29</v>
      </c>
      <c r="J93" s="37" t="str">
        <f>E23</f>
        <v>DPT projekty Ostrov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>Neubauerová Soňa, SK-Projekt Ostrov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127</v>
      </c>
      <c r="D96" s="186"/>
      <c r="E96" s="186"/>
      <c r="F96" s="186"/>
      <c r="G96" s="186"/>
      <c r="H96" s="186"/>
      <c r="I96" s="186"/>
      <c r="J96" s="187" t="s">
        <v>128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129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130</v>
      </c>
    </row>
    <row r="99" s="9" customFormat="1" ht="24.96" customHeight="1">
      <c r="A99" s="9"/>
      <c r="B99" s="189"/>
      <c r="C99" s="190"/>
      <c r="D99" s="191" t="s">
        <v>2150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2151</v>
      </c>
      <c r="E100" s="197"/>
      <c r="F100" s="197"/>
      <c r="G100" s="197"/>
      <c r="H100" s="197"/>
      <c r="I100" s="197"/>
      <c r="J100" s="198">
        <f>J127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2152</v>
      </c>
      <c r="E101" s="197"/>
      <c r="F101" s="197"/>
      <c r="G101" s="197"/>
      <c r="H101" s="197"/>
      <c r="I101" s="197"/>
      <c r="J101" s="198">
        <f>J224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2153</v>
      </c>
      <c r="E102" s="197"/>
      <c r="F102" s="197"/>
      <c r="G102" s="197"/>
      <c r="H102" s="197"/>
      <c r="I102" s="197"/>
      <c r="J102" s="198">
        <f>J242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2154</v>
      </c>
      <c r="E103" s="197"/>
      <c r="F103" s="197"/>
      <c r="G103" s="197"/>
      <c r="H103" s="197"/>
      <c r="I103" s="197"/>
      <c r="J103" s="198">
        <f>J279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166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15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6.25" customHeight="1">
      <c r="A113" s="39"/>
      <c r="B113" s="40"/>
      <c r="C113" s="41"/>
      <c r="D113" s="41"/>
      <c r="E113" s="184" t="str">
        <f>E7</f>
        <v>SPRAVEDLIVÁ TRANSFORMACE - proj.Odb.učebny GASTRO - stavební část - celková rekapitulace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121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122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123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03 - Vzduchotechnika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19</v>
      </c>
      <c r="D119" s="41"/>
      <c r="E119" s="41"/>
      <c r="F119" s="28" t="str">
        <f>F14</f>
        <v>Karlovy Vary</v>
      </c>
      <c r="G119" s="41"/>
      <c r="H119" s="41"/>
      <c r="I119" s="33" t="s">
        <v>21</v>
      </c>
      <c r="J119" s="80" t="str">
        <f>IF(J14="","",J14)</f>
        <v>14. 12. 2023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23</v>
      </c>
      <c r="D121" s="41"/>
      <c r="E121" s="41"/>
      <c r="F121" s="28" t="str">
        <f>E17</f>
        <v>Střední škola stravování a služeb Karlovy Vary</v>
      </c>
      <c r="G121" s="41"/>
      <c r="H121" s="41"/>
      <c r="I121" s="33" t="s">
        <v>29</v>
      </c>
      <c r="J121" s="37" t="str">
        <f>E23</f>
        <v>DPT projekty Ostrov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27</v>
      </c>
      <c r="D122" s="41"/>
      <c r="E122" s="41"/>
      <c r="F122" s="28" t="str">
        <f>IF(E20="","",E20)</f>
        <v>Vyplň údaj</v>
      </c>
      <c r="G122" s="41"/>
      <c r="H122" s="41"/>
      <c r="I122" s="33" t="s">
        <v>32</v>
      </c>
      <c r="J122" s="37" t="str">
        <f>E26</f>
        <v>Neubauerová Soňa, SK-Projekt Ostrov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167</v>
      </c>
      <c r="D124" s="203" t="s">
        <v>60</v>
      </c>
      <c r="E124" s="203" t="s">
        <v>56</v>
      </c>
      <c r="F124" s="203" t="s">
        <v>57</v>
      </c>
      <c r="G124" s="203" t="s">
        <v>168</v>
      </c>
      <c r="H124" s="203" t="s">
        <v>169</v>
      </c>
      <c r="I124" s="203" t="s">
        <v>170</v>
      </c>
      <c r="J124" s="204" t="s">
        <v>128</v>
      </c>
      <c r="K124" s="205" t="s">
        <v>171</v>
      </c>
      <c r="L124" s="206"/>
      <c r="M124" s="101" t="s">
        <v>1</v>
      </c>
      <c r="N124" s="102" t="s">
        <v>39</v>
      </c>
      <c r="O124" s="102" t="s">
        <v>172</v>
      </c>
      <c r="P124" s="102" t="s">
        <v>173</v>
      </c>
      <c r="Q124" s="102" t="s">
        <v>174</v>
      </c>
      <c r="R124" s="102" t="s">
        <v>175</v>
      </c>
      <c r="S124" s="102" t="s">
        <v>176</v>
      </c>
      <c r="T124" s="103" t="s">
        <v>177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178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74</v>
      </c>
      <c r="AU125" s="18" t="s">
        <v>130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74</v>
      </c>
      <c r="E126" s="215" t="s">
        <v>938</v>
      </c>
      <c r="F126" s="215" t="s">
        <v>938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P127+P224+P242+P279</f>
        <v>0</v>
      </c>
      <c r="Q126" s="220"/>
      <c r="R126" s="221">
        <f>R127+R224+R242+R279</f>
        <v>0</v>
      </c>
      <c r="S126" s="220"/>
      <c r="T126" s="222">
        <f>T127+T224+T242+T279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84</v>
      </c>
      <c r="AT126" s="224" t="s">
        <v>74</v>
      </c>
      <c r="AU126" s="224" t="s">
        <v>75</v>
      </c>
      <c r="AY126" s="223" t="s">
        <v>181</v>
      </c>
      <c r="BK126" s="225">
        <f>BK127+BK224+BK242+BK279</f>
        <v>0</v>
      </c>
    </row>
    <row r="127" s="12" customFormat="1" ht="22.8" customHeight="1">
      <c r="A127" s="12"/>
      <c r="B127" s="212"/>
      <c r="C127" s="213"/>
      <c r="D127" s="214" t="s">
        <v>74</v>
      </c>
      <c r="E127" s="226" t="s">
        <v>2155</v>
      </c>
      <c r="F127" s="226" t="s">
        <v>2156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SUM(P128:P223)</f>
        <v>0</v>
      </c>
      <c r="Q127" s="220"/>
      <c r="R127" s="221">
        <f>SUM(R128:R223)</f>
        <v>0</v>
      </c>
      <c r="S127" s="220"/>
      <c r="T127" s="222">
        <f>SUM(T128:T223)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84</v>
      </c>
      <c r="AT127" s="224" t="s">
        <v>74</v>
      </c>
      <c r="AU127" s="224" t="s">
        <v>82</v>
      </c>
      <c r="AY127" s="223" t="s">
        <v>181</v>
      </c>
      <c r="BK127" s="225">
        <f>SUM(BK128:BK223)</f>
        <v>0</v>
      </c>
    </row>
    <row r="128" s="2" customFormat="1" ht="37.8" customHeight="1">
      <c r="A128" s="39"/>
      <c r="B128" s="40"/>
      <c r="C128" s="228" t="s">
        <v>82</v>
      </c>
      <c r="D128" s="228" t="s">
        <v>184</v>
      </c>
      <c r="E128" s="229" t="s">
        <v>2157</v>
      </c>
      <c r="F128" s="230" t="s">
        <v>2158</v>
      </c>
      <c r="G128" s="231" t="s">
        <v>260</v>
      </c>
      <c r="H128" s="232">
        <v>1</v>
      </c>
      <c r="I128" s="233"/>
      <c r="J128" s="232">
        <f>ROUND(I128*H128,2)</f>
        <v>0</v>
      </c>
      <c r="K128" s="234"/>
      <c r="L128" s="45"/>
      <c r="M128" s="235" t="s">
        <v>1</v>
      </c>
      <c r="N128" s="236" t="s">
        <v>40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283</v>
      </c>
      <c r="AT128" s="239" t="s">
        <v>184</v>
      </c>
      <c r="AU128" s="239" t="s">
        <v>84</v>
      </c>
      <c r="AY128" s="18" t="s">
        <v>181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82</v>
      </c>
      <c r="BK128" s="240">
        <f>ROUND(I128*H128,2)</f>
        <v>0</v>
      </c>
      <c r="BL128" s="18" t="s">
        <v>283</v>
      </c>
      <c r="BM128" s="239" t="s">
        <v>2159</v>
      </c>
    </row>
    <row r="129" s="2" customFormat="1" ht="66.75" customHeight="1">
      <c r="A129" s="39"/>
      <c r="B129" s="40"/>
      <c r="C129" s="289" t="s">
        <v>84</v>
      </c>
      <c r="D129" s="289" t="s">
        <v>396</v>
      </c>
      <c r="E129" s="290" t="s">
        <v>2160</v>
      </c>
      <c r="F129" s="291" t="s">
        <v>2161</v>
      </c>
      <c r="G129" s="292" t="s">
        <v>2162</v>
      </c>
      <c r="H129" s="293">
        <v>1</v>
      </c>
      <c r="I129" s="294"/>
      <c r="J129" s="293">
        <f>ROUND(I129*H129,2)</f>
        <v>0</v>
      </c>
      <c r="K129" s="295"/>
      <c r="L129" s="296"/>
      <c r="M129" s="297" t="s">
        <v>1</v>
      </c>
      <c r="N129" s="298" t="s">
        <v>40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379</v>
      </c>
      <c r="AT129" s="239" t="s">
        <v>396</v>
      </c>
      <c r="AU129" s="239" t="s">
        <v>84</v>
      </c>
      <c r="AY129" s="18" t="s">
        <v>181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82</v>
      </c>
      <c r="BK129" s="240">
        <f>ROUND(I129*H129,2)</f>
        <v>0</v>
      </c>
      <c r="BL129" s="18" t="s">
        <v>283</v>
      </c>
      <c r="BM129" s="239" t="s">
        <v>2163</v>
      </c>
    </row>
    <row r="130" s="2" customFormat="1" ht="21.75" customHeight="1">
      <c r="A130" s="39"/>
      <c r="B130" s="40"/>
      <c r="C130" s="228" t="s">
        <v>182</v>
      </c>
      <c r="D130" s="228" t="s">
        <v>184</v>
      </c>
      <c r="E130" s="229" t="s">
        <v>2164</v>
      </c>
      <c r="F130" s="230" t="s">
        <v>2165</v>
      </c>
      <c r="G130" s="231" t="s">
        <v>260</v>
      </c>
      <c r="H130" s="232">
        <v>1</v>
      </c>
      <c r="I130" s="233"/>
      <c r="J130" s="232">
        <f>ROUND(I130*H130,2)</f>
        <v>0</v>
      </c>
      <c r="K130" s="234"/>
      <c r="L130" s="45"/>
      <c r="M130" s="235" t="s">
        <v>1</v>
      </c>
      <c r="N130" s="236" t="s">
        <v>40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283</v>
      </c>
      <c r="AT130" s="239" t="s">
        <v>184</v>
      </c>
      <c r="AU130" s="239" t="s">
        <v>84</v>
      </c>
      <c r="AY130" s="18" t="s">
        <v>181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82</v>
      </c>
      <c r="BK130" s="240">
        <f>ROUND(I130*H130,2)</f>
        <v>0</v>
      </c>
      <c r="BL130" s="18" t="s">
        <v>283</v>
      </c>
      <c r="BM130" s="239" t="s">
        <v>2166</v>
      </c>
    </row>
    <row r="131" s="2" customFormat="1" ht="37.8" customHeight="1">
      <c r="A131" s="39"/>
      <c r="B131" s="40"/>
      <c r="C131" s="228" t="s">
        <v>188</v>
      </c>
      <c r="D131" s="228" t="s">
        <v>184</v>
      </c>
      <c r="E131" s="229" t="s">
        <v>2167</v>
      </c>
      <c r="F131" s="230" t="s">
        <v>2168</v>
      </c>
      <c r="G131" s="231" t="s">
        <v>2162</v>
      </c>
      <c r="H131" s="232">
        <v>1</v>
      </c>
      <c r="I131" s="233"/>
      <c r="J131" s="232">
        <f>ROUND(I131*H131,2)</f>
        <v>0</v>
      </c>
      <c r="K131" s="234"/>
      <c r="L131" s="45"/>
      <c r="M131" s="235" t="s">
        <v>1</v>
      </c>
      <c r="N131" s="236" t="s">
        <v>40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283</v>
      </c>
      <c r="AT131" s="239" t="s">
        <v>184</v>
      </c>
      <c r="AU131" s="239" t="s">
        <v>84</v>
      </c>
      <c r="AY131" s="18" t="s">
        <v>181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82</v>
      </c>
      <c r="BK131" s="240">
        <f>ROUND(I131*H131,2)</f>
        <v>0</v>
      </c>
      <c r="BL131" s="18" t="s">
        <v>283</v>
      </c>
      <c r="BM131" s="239" t="s">
        <v>2169</v>
      </c>
    </row>
    <row r="132" s="2" customFormat="1" ht="21.75" customHeight="1">
      <c r="A132" s="39"/>
      <c r="B132" s="40"/>
      <c r="C132" s="228" t="s">
        <v>213</v>
      </c>
      <c r="D132" s="228" t="s">
        <v>184</v>
      </c>
      <c r="E132" s="229" t="s">
        <v>2170</v>
      </c>
      <c r="F132" s="230" t="s">
        <v>2171</v>
      </c>
      <c r="G132" s="231" t="s">
        <v>2162</v>
      </c>
      <c r="H132" s="232">
        <v>1</v>
      </c>
      <c r="I132" s="233"/>
      <c r="J132" s="232">
        <f>ROUND(I132*H132,2)</f>
        <v>0</v>
      </c>
      <c r="K132" s="234"/>
      <c r="L132" s="45"/>
      <c r="M132" s="235" t="s">
        <v>1</v>
      </c>
      <c r="N132" s="236" t="s">
        <v>40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283</v>
      </c>
      <c r="AT132" s="239" t="s">
        <v>184</v>
      </c>
      <c r="AU132" s="239" t="s">
        <v>84</v>
      </c>
      <c r="AY132" s="18" t="s">
        <v>181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82</v>
      </c>
      <c r="BK132" s="240">
        <f>ROUND(I132*H132,2)</f>
        <v>0</v>
      </c>
      <c r="BL132" s="18" t="s">
        <v>283</v>
      </c>
      <c r="BM132" s="239" t="s">
        <v>2172</v>
      </c>
    </row>
    <row r="133" s="2" customFormat="1" ht="24.15" customHeight="1">
      <c r="A133" s="39"/>
      <c r="B133" s="40"/>
      <c r="C133" s="228" t="s">
        <v>224</v>
      </c>
      <c r="D133" s="228" t="s">
        <v>184</v>
      </c>
      <c r="E133" s="229" t="s">
        <v>2173</v>
      </c>
      <c r="F133" s="230" t="s">
        <v>2174</v>
      </c>
      <c r="G133" s="231" t="s">
        <v>260</v>
      </c>
      <c r="H133" s="232">
        <v>1</v>
      </c>
      <c r="I133" s="233"/>
      <c r="J133" s="232">
        <f>ROUND(I133*H133,2)</f>
        <v>0</v>
      </c>
      <c r="K133" s="234"/>
      <c r="L133" s="45"/>
      <c r="M133" s="235" t="s">
        <v>1</v>
      </c>
      <c r="N133" s="236" t="s">
        <v>40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283</v>
      </c>
      <c r="AT133" s="239" t="s">
        <v>184</v>
      </c>
      <c r="AU133" s="239" t="s">
        <v>84</v>
      </c>
      <c r="AY133" s="18" t="s">
        <v>181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82</v>
      </c>
      <c r="BK133" s="240">
        <f>ROUND(I133*H133,2)</f>
        <v>0</v>
      </c>
      <c r="BL133" s="18" t="s">
        <v>283</v>
      </c>
      <c r="BM133" s="239" t="s">
        <v>2175</v>
      </c>
    </row>
    <row r="134" s="2" customFormat="1" ht="37.8" customHeight="1">
      <c r="A134" s="39"/>
      <c r="B134" s="40"/>
      <c r="C134" s="289" t="s">
        <v>235</v>
      </c>
      <c r="D134" s="289" t="s">
        <v>396</v>
      </c>
      <c r="E134" s="290" t="s">
        <v>2176</v>
      </c>
      <c r="F134" s="291" t="s">
        <v>2177</v>
      </c>
      <c r="G134" s="292" t="s">
        <v>260</v>
      </c>
      <c r="H134" s="293">
        <v>1</v>
      </c>
      <c r="I134" s="294"/>
      <c r="J134" s="293">
        <f>ROUND(I134*H134,2)</f>
        <v>0</v>
      </c>
      <c r="K134" s="295"/>
      <c r="L134" s="296"/>
      <c r="M134" s="297" t="s">
        <v>1</v>
      </c>
      <c r="N134" s="298" t="s">
        <v>40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379</v>
      </c>
      <c r="AT134" s="239" t="s">
        <v>396</v>
      </c>
      <c r="AU134" s="239" t="s">
        <v>84</v>
      </c>
      <c r="AY134" s="18" t="s">
        <v>181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82</v>
      </c>
      <c r="BK134" s="240">
        <f>ROUND(I134*H134,2)</f>
        <v>0</v>
      </c>
      <c r="BL134" s="18" t="s">
        <v>283</v>
      </c>
      <c r="BM134" s="239" t="s">
        <v>2178</v>
      </c>
    </row>
    <row r="135" s="2" customFormat="1" ht="24.15" customHeight="1">
      <c r="A135" s="39"/>
      <c r="B135" s="40"/>
      <c r="C135" s="228" t="s">
        <v>239</v>
      </c>
      <c r="D135" s="228" t="s">
        <v>184</v>
      </c>
      <c r="E135" s="229" t="s">
        <v>2179</v>
      </c>
      <c r="F135" s="230" t="s">
        <v>2180</v>
      </c>
      <c r="G135" s="231" t="s">
        <v>260</v>
      </c>
      <c r="H135" s="232">
        <v>1</v>
      </c>
      <c r="I135" s="233"/>
      <c r="J135" s="232">
        <f>ROUND(I135*H135,2)</f>
        <v>0</v>
      </c>
      <c r="K135" s="234"/>
      <c r="L135" s="45"/>
      <c r="M135" s="235" t="s">
        <v>1</v>
      </c>
      <c r="N135" s="236" t="s">
        <v>40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283</v>
      </c>
      <c r="AT135" s="239" t="s">
        <v>184</v>
      </c>
      <c r="AU135" s="239" t="s">
        <v>84</v>
      </c>
      <c r="AY135" s="18" t="s">
        <v>181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82</v>
      </c>
      <c r="BK135" s="240">
        <f>ROUND(I135*H135,2)</f>
        <v>0</v>
      </c>
      <c r="BL135" s="18" t="s">
        <v>283</v>
      </c>
      <c r="BM135" s="239" t="s">
        <v>2181</v>
      </c>
    </row>
    <row r="136" s="2" customFormat="1" ht="16.5" customHeight="1">
      <c r="A136" s="39"/>
      <c r="B136" s="40"/>
      <c r="C136" s="289" t="s">
        <v>246</v>
      </c>
      <c r="D136" s="289" t="s">
        <v>396</v>
      </c>
      <c r="E136" s="290" t="s">
        <v>2182</v>
      </c>
      <c r="F136" s="291" t="s">
        <v>2183</v>
      </c>
      <c r="G136" s="292" t="s">
        <v>260</v>
      </c>
      <c r="H136" s="293">
        <v>1</v>
      </c>
      <c r="I136" s="294"/>
      <c r="J136" s="293">
        <f>ROUND(I136*H136,2)</f>
        <v>0</v>
      </c>
      <c r="K136" s="295"/>
      <c r="L136" s="296"/>
      <c r="M136" s="297" t="s">
        <v>1</v>
      </c>
      <c r="N136" s="298" t="s">
        <v>40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379</v>
      </c>
      <c r="AT136" s="239" t="s">
        <v>396</v>
      </c>
      <c r="AU136" s="239" t="s">
        <v>84</v>
      </c>
      <c r="AY136" s="18" t="s">
        <v>181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82</v>
      </c>
      <c r="BK136" s="240">
        <f>ROUND(I136*H136,2)</f>
        <v>0</v>
      </c>
      <c r="BL136" s="18" t="s">
        <v>283</v>
      </c>
      <c r="BM136" s="239" t="s">
        <v>2184</v>
      </c>
    </row>
    <row r="137" s="2" customFormat="1" ht="24.15" customHeight="1">
      <c r="A137" s="39"/>
      <c r="B137" s="40"/>
      <c r="C137" s="228" t="s">
        <v>251</v>
      </c>
      <c r="D137" s="228" t="s">
        <v>184</v>
      </c>
      <c r="E137" s="229" t="s">
        <v>2185</v>
      </c>
      <c r="F137" s="230" t="s">
        <v>2186</v>
      </c>
      <c r="G137" s="231" t="s">
        <v>260</v>
      </c>
      <c r="H137" s="232">
        <v>1</v>
      </c>
      <c r="I137" s="233"/>
      <c r="J137" s="232">
        <f>ROUND(I137*H137,2)</f>
        <v>0</v>
      </c>
      <c r="K137" s="234"/>
      <c r="L137" s="45"/>
      <c r="M137" s="235" t="s">
        <v>1</v>
      </c>
      <c r="N137" s="236" t="s">
        <v>40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283</v>
      </c>
      <c r="AT137" s="239" t="s">
        <v>184</v>
      </c>
      <c r="AU137" s="239" t="s">
        <v>84</v>
      </c>
      <c r="AY137" s="18" t="s">
        <v>181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82</v>
      </c>
      <c r="BK137" s="240">
        <f>ROUND(I137*H137,2)</f>
        <v>0</v>
      </c>
      <c r="BL137" s="18" t="s">
        <v>283</v>
      </c>
      <c r="BM137" s="239" t="s">
        <v>2187</v>
      </c>
    </row>
    <row r="138" s="2" customFormat="1" ht="21.75" customHeight="1">
      <c r="A138" s="39"/>
      <c r="B138" s="40"/>
      <c r="C138" s="289" t="s">
        <v>257</v>
      </c>
      <c r="D138" s="289" t="s">
        <v>396</v>
      </c>
      <c r="E138" s="290" t="s">
        <v>2188</v>
      </c>
      <c r="F138" s="291" t="s">
        <v>2189</v>
      </c>
      <c r="G138" s="292" t="s">
        <v>260</v>
      </c>
      <c r="H138" s="293">
        <v>1</v>
      </c>
      <c r="I138" s="294"/>
      <c r="J138" s="293">
        <f>ROUND(I138*H138,2)</f>
        <v>0</v>
      </c>
      <c r="K138" s="295"/>
      <c r="L138" s="296"/>
      <c r="M138" s="297" t="s">
        <v>1</v>
      </c>
      <c r="N138" s="298" t="s">
        <v>40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379</v>
      </c>
      <c r="AT138" s="239" t="s">
        <v>396</v>
      </c>
      <c r="AU138" s="239" t="s">
        <v>84</v>
      </c>
      <c r="AY138" s="18" t="s">
        <v>181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82</v>
      </c>
      <c r="BK138" s="240">
        <f>ROUND(I138*H138,2)</f>
        <v>0</v>
      </c>
      <c r="BL138" s="18" t="s">
        <v>283</v>
      </c>
      <c r="BM138" s="239" t="s">
        <v>2190</v>
      </c>
    </row>
    <row r="139" s="2" customFormat="1" ht="24.15" customHeight="1">
      <c r="A139" s="39"/>
      <c r="B139" s="40"/>
      <c r="C139" s="228" t="s">
        <v>8</v>
      </c>
      <c r="D139" s="228" t="s">
        <v>184</v>
      </c>
      <c r="E139" s="229" t="s">
        <v>2191</v>
      </c>
      <c r="F139" s="230" t="s">
        <v>2192</v>
      </c>
      <c r="G139" s="231" t="s">
        <v>260</v>
      </c>
      <c r="H139" s="232">
        <v>3</v>
      </c>
      <c r="I139" s="233"/>
      <c r="J139" s="232">
        <f>ROUND(I139*H139,2)</f>
        <v>0</v>
      </c>
      <c r="K139" s="234"/>
      <c r="L139" s="45"/>
      <c r="M139" s="235" t="s">
        <v>1</v>
      </c>
      <c r="N139" s="236" t="s">
        <v>40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283</v>
      </c>
      <c r="AT139" s="239" t="s">
        <v>184</v>
      </c>
      <c r="AU139" s="239" t="s">
        <v>84</v>
      </c>
      <c r="AY139" s="18" t="s">
        <v>181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82</v>
      </c>
      <c r="BK139" s="240">
        <f>ROUND(I139*H139,2)</f>
        <v>0</v>
      </c>
      <c r="BL139" s="18" t="s">
        <v>283</v>
      </c>
      <c r="BM139" s="239" t="s">
        <v>2193</v>
      </c>
    </row>
    <row r="140" s="14" customFormat="1">
      <c r="A140" s="14"/>
      <c r="B140" s="252"/>
      <c r="C140" s="253"/>
      <c r="D140" s="243" t="s">
        <v>190</v>
      </c>
      <c r="E140" s="254" t="s">
        <v>1</v>
      </c>
      <c r="F140" s="255" t="s">
        <v>2194</v>
      </c>
      <c r="G140" s="253"/>
      <c r="H140" s="256">
        <v>3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2" t="s">
        <v>190</v>
      </c>
      <c r="AU140" s="262" t="s">
        <v>84</v>
      </c>
      <c r="AV140" s="14" t="s">
        <v>84</v>
      </c>
      <c r="AW140" s="14" t="s">
        <v>31</v>
      </c>
      <c r="AX140" s="14" t="s">
        <v>75</v>
      </c>
      <c r="AY140" s="262" t="s">
        <v>181</v>
      </c>
    </row>
    <row r="141" s="15" customFormat="1">
      <c r="A141" s="15"/>
      <c r="B141" s="267"/>
      <c r="C141" s="268"/>
      <c r="D141" s="243" t="s">
        <v>190</v>
      </c>
      <c r="E141" s="269" t="s">
        <v>1</v>
      </c>
      <c r="F141" s="270" t="s">
        <v>208</v>
      </c>
      <c r="G141" s="268"/>
      <c r="H141" s="271">
        <v>3</v>
      </c>
      <c r="I141" s="272"/>
      <c r="J141" s="268"/>
      <c r="K141" s="268"/>
      <c r="L141" s="273"/>
      <c r="M141" s="274"/>
      <c r="N141" s="275"/>
      <c r="O141" s="275"/>
      <c r="P141" s="275"/>
      <c r="Q141" s="275"/>
      <c r="R141" s="275"/>
      <c r="S141" s="275"/>
      <c r="T141" s="27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7" t="s">
        <v>190</v>
      </c>
      <c r="AU141" s="277" t="s">
        <v>84</v>
      </c>
      <c r="AV141" s="15" t="s">
        <v>188</v>
      </c>
      <c r="AW141" s="15" t="s">
        <v>31</v>
      </c>
      <c r="AX141" s="15" t="s">
        <v>82</v>
      </c>
      <c r="AY141" s="277" t="s">
        <v>181</v>
      </c>
    </row>
    <row r="142" s="2" customFormat="1" ht="21.75" customHeight="1">
      <c r="A142" s="39"/>
      <c r="B142" s="40"/>
      <c r="C142" s="289" t="s">
        <v>265</v>
      </c>
      <c r="D142" s="289" t="s">
        <v>396</v>
      </c>
      <c r="E142" s="290" t="s">
        <v>2195</v>
      </c>
      <c r="F142" s="291" t="s">
        <v>2196</v>
      </c>
      <c r="G142" s="292" t="s">
        <v>260</v>
      </c>
      <c r="H142" s="293">
        <v>2</v>
      </c>
      <c r="I142" s="294"/>
      <c r="J142" s="293">
        <f>ROUND(I142*H142,2)</f>
        <v>0</v>
      </c>
      <c r="K142" s="295"/>
      <c r="L142" s="296"/>
      <c r="M142" s="297" t="s">
        <v>1</v>
      </c>
      <c r="N142" s="298" t="s">
        <v>40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379</v>
      </c>
      <c r="AT142" s="239" t="s">
        <v>396</v>
      </c>
      <c r="AU142" s="239" t="s">
        <v>84</v>
      </c>
      <c r="AY142" s="18" t="s">
        <v>181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82</v>
      </c>
      <c r="BK142" s="240">
        <f>ROUND(I142*H142,2)</f>
        <v>0</v>
      </c>
      <c r="BL142" s="18" t="s">
        <v>283</v>
      </c>
      <c r="BM142" s="239" t="s">
        <v>2197</v>
      </c>
    </row>
    <row r="143" s="2" customFormat="1" ht="21.75" customHeight="1">
      <c r="A143" s="39"/>
      <c r="B143" s="40"/>
      <c r="C143" s="289" t="s">
        <v>272</v>
      </c>
      <c r="D143" s="289" t="s">
        <v>396</v>
      </c>
      <c r="E143" s="290" t="s">
        <v>2198</v>
      </c>
      <c r="F143" s="291" t="s">
        <v>2199</v>
      </c>
      <c r="G143" s="292" t="s">
        <v>260</v>
      </c>
      <c r="H143" s="293">
        <v>1</v>
      </c>
      <c r="I143" s="294"/>
      <c r="J143" s="293">
        <f>ROUND(I143*H143,2)</f>
        <v>0</v>
      </c>
      <c r="K143" s="295"/>
      <c r="L143" s="296"/>
      <c r="M143" s="297" t="s">
        <v>1</v>
      </c>
      <c r="N143" s="298" t="s">
        <v>40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379</v>
      </c>
      <c r="AT143" s="239" t="s">
        <v>396</v>
      </c>
      <c r="AU143" s="239" t="s">
        <v>84</v>
      </c>
      <c r="AY143" s="18" t="s">
        <v>181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82</v>
      </c>
      <c r="BK143" s="240">
        <f>ROUND(I143*H143,2)</f>
        <v>0</v>
      </c>
      <c r="BL143" s="18" t="s">
        <v>283</v>
      </c>
      <c r="BM143" s="239" t="s">
        <v>2200</v>
      </c>
    </row>
    <row r="144" s="2" customFormat="1" ht="33" customHeight="1">
      <c r="A144" s="39"/>
      <c r="B144" s="40"/>
      <c r="C144" s="228" t="s">
        <v>278</v>
      </c>
      <c r="D144" s="228" t="s">
        <v>184</v>
      </c>
      <c r="E144" s="229" t="s">
        <v>2201</v>
      </c>
      <c r="F144" s="230" t="s">
        <v>2202</v>
      </c>
      <c r="G144" s="231" t="s">
        <v>260</v>
      </c>
      <c r="H144" s="232">
        <v>1</v>
      </c>
      <c r="I144" s="233"/>
      <c r="J144" s="232">
        <f>ROUND(I144*H144,2)</f>
        <v>0</v>
      </c>
      <c r="K144" s="234"/>
      <c r="L144" s="45"/>
      <c r="M144" s="235" t="s">
        <v>1</v>
      </c>
      <c r="N144" s="236" t="s">
        <v>40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283</v>
      </c>
      <c r="AT144" s="239" t="s">
        <v>184</v>
      </c>
      <c r="AU144" s="239" t="s">
        <v>84</v>
      </c>
      <c r="AY144" s="18" t="s">
        <v>181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82</v>
      </c>
      <c r="BK144" s="240">
        <f>ROUND(I144*H144,2)</f>
        <v>0</v>
      </c>
      <c r="BL144" s="18" t="s">
        <v>283</v>
      </c>
      <c r="BM144" s="239" t="s">
        <v>2203</v>
      </c>
    </row>
    <row r="145" s="2" customFormat="1" ht="16.5" customHeight="1">
      <c r="A145" s="39"/>
      <c r="B145" s="40"/>
      <c r="C145" s="289" t="s">
        <v>283</v>
      </c>
      <c r="D145" s="289" t="s">
        <v>396</v>
      </c>
      <c r="E145" s="290" t="s">
        <v>2204</v>
      </c>
      <c r="F145" s="291" t="s">
        <v>2205</v>
      </c>
      <c r="G145" s="292" t="s">
        <v>260</v>
      </c>
      <c r="H145" s="293">
        <v>1</v>
      </c>
      <c r="I145" s="294"/>
      <c r="J145" s="293">
        <f>ROUND(I145*H145,2)</f>
        <v>0</v>
      </c>
      <c r="K145" s="295"/>
      <c r="L145" s="296"/>
      <c r="M145" s="297" t="s">
        <v>1</v>
      </c>
      <c r="N145" s="298" t="s">
        <v>40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379</v>
      </c>
      <c r="AT145" s="239" t="s">
        <v>396</v>
      </c>
      <c r="AU145" s="239" t="s">
        <v>84</v>
      </c>
      <c r="AY145" s="18" t="s">
        <v>181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82</v>
      </c>
      <c r="BK145" s="240">
        <f>ROUND(I145*H145,2)</f>
        <v>0</v>
      </c>
      <c r="BL145" s="18" t="s">
        <v>283</v>
      </c>
      <c r="BM145" s="239" t="s">
        <v>2206</v>
      </c>
    </row>
    <row r="146" s="2" customFormat="1" ht="33" customHeight="1">
      <c r="A146" s="39"/>
      <c r="B146" s="40"/>
      <c r="C146" s="228" t="s">
        <v>234</v>
      </c>
      <c r="D146" s="228" t="s">
        <v>184</v>
      </c>
      <c r="E146" s="229" t="s">
        <v>2207</v>
      </c>
      <c r="F146" s="230" t="s">
        <v>2208</v>
      </c>
      <c r="G146" s="231" t="s">
        <v>260</v>
      </c>
      <c r="H146" s="232">
        <v>8</v>
      </c>
      <c r="I146" s="233"/>
      <c r="J146" s="232">
        <f>ROUND(I146*H146,2)</f>
        <v>0</v>
      </c>
      <c r="K146" s="234"/>
      <c r="L146" s="45"/>
      <c r="M146" s="235" t="s">
        <v>1</v>
      </c>
      <c r="N146" s="236" t="s">
        <v>40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283</v>
      </c>
      <c r="AT146" s="239" t="s">
        <v>184</v>
      </c>
      <c r="AU146" s="239" t="s">
        <v>84</v>
      </c>
      <c r="AY146" s="18" t="s">
        <v>181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82</v>
      </c>
      <c r="BK146" s="240">
        <f>ROUND(I146*H146,2)</f>
        <v>0</v>
      </c>
      <c r="BL146" s="18" t="s">
        <v>283</v>
      </c>
      <c r="BM146" s="239" t="s">
        <v>2209</v>
      </c>
    </row>
    <row r="147" s="2" customFormat="1" ht="16.5" customHeight="1">
      <c r="A147" s="39"/>
      <c r="B147" s="40"/>
      <c r="C147" s="289" t="s">
        <v>292</v>
      </c>
      <c r="D147" s="289" t="s">
        <v>396</v>
      </c>
      <c r="E147" s="290" t="s">
        <v>2210</v>
      </c>
      <c r="F147" s="291" t="s">
        <v>2211</v>
      </c>
      <c r="G147" s="292" t="s">
        <v>260</v>
      </c>
      <c r="H147" s="293">
        <v>8</v>
      </c>
      <c r="I147" s="294"/>
      <c r="J147" s="293">
        <f>ROUND(I147*H147,2)</f>
        <v>0</v>
      </c>
      <c r="K147" s="295"/>
      <c r="L147" s="296"/>
      <c r="M147" s="297" t="s">
        <v>1</v>
      </c>
      <c r="N147" s="298" t="s">
        <v>40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379</v>
      </c>
      <c r="AT147" s="239" t="s">
        <v>396</v>
      </c>
      <c r="AU147" s="239" t="s">
        <v>84</v>
      </c>
      <c r="AY147" s="18" t="s">
        <v>181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82</v>
      </c>
      <c r="BK147" s="240">
        <f>ROUND(I147*H147,2)</f>
        <v>0</v>
      </c>
      <c r="BL147" s="18" t="s">
        <v>283</v>
      </c>
      <c r="BM147" s="239" t="s">
        <v>2212</v>
      </c>
    </row>
    <row r="148" s="2" customFormat="1" ht="33" customHeight="1">
      <c r="A148" s="39"/>
      <c r="B148" s="40"/>
      <c r="C148" s="228" t="s">
        <v>298</v>
      </c>
      <c r="D148" s="228" t="s">
        <v>184</v>
      </c>
      <c r="E148" s="229" t="s">
        <v>2213</v>
      </c>
      <c r="F148" s="230" t="s">
        <v>2214</v>
      </c>
      <c r="G148" s="231" t="s">
        <v>260</v>
      </c>
      <c r="H148" s="232">
        <v>2</v>
      </c>
      <c r="I148" s="233"/>
      <c r="J148" s="232">
        <f>ROUND(I148*H148,2)</f>
        <v>0</v>
      </c>
      <c r="K148" s="234"/>
      <c r="L148" s="45"/>
      <c r="M148" s="235" t="s">
        <v>1</v>
      </c>
      <c r="N148" s="236" t="s">
        <v>40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283</v>
      </c>
      <c r="AT148" s="239" t="s">
        <v>184</v>
      </c>
      <c r="AU148" s="239" t="s">
        <v>84</v>
      </c>
      <c r="AY148" s="18" t="s">
        <v>181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82</v>
      </c>
      <c r="BK148" s="240">
        <f>ROUND(I148*H148,2)</f>
        <v>0</v>
      </c>
      <c r="BL148" s="18" t="s">
        <v>283</v>
      </c>
      <c r="BM148" s="239" t="s">
        <v>2215</v>
      </c>
    </row>
    <row r="149" s="14" customFormat="1">
      <c r="A149" s="14"/>
      <c r="B149" s="252"/>
      <c r="C149" s="253"/>
      <c r="D149" s="243" t="s">
        <v>190</v>
      </c>
      <c r="E149" s="254" t="s">
        <v>1</v>
      </c>
      <c r="F149" s="255" t="s">
        <v>2216</v>
      </c>
      <c r="G149" s="253"/>
      <c r="H149" s="256">
        <v>2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190</v>
      </c>
      <c r="AU149" s="262" t="s">
        <v>84</v>
      </c>
      <c r="AV149" s="14" t="s">
        <v>84</v>
      </c>
      <c r="AW149" s="14" t="s">
        <v>31</v>
      </c>
      <c r="AX149" s="14" t="s">
        <v>75</v>
      </c>
      <c r="AY149" s="262" t="s">
        <v>181</v>
      </c>
    </row>
    <row r="150" s="15" customFormat="1">
      <c r="A150" s="15"/>
      <c r="B150" s="267"/>
      <c r="C150" s="268"/>
      <c r="D150" s="243" t="s">
        <v>190</v>
      </c>
      <c r="E150" s="269" t="s">
        <v>1</v>
      </c>
      <c r="F150" s="270" t="s">
        <v>208</v>
      </c>
      <c r="G150" s="268"/>
      <c r="H150" s="271">
        <v>2</v>
      </c>
      <c r="I150" s="272"/>
      <c r="J150" s="268"/>
      <c r="K150" s="268"/>
      <c r="L150" s="273"/>
      <c r="M150" s="274"/>
      <c r="N150" s="275"/>
      <c r="O150" s="275"/>
      <c r="P150" s="275"/>
      <c r="Q150" s="275"/>
      <c r="R150" s="275"/>
      <c r="S150" s="275"/>
      <c r="T150" s="27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7" t="s">
        <v>190</v>
      </c>
      <c r="AU150" s="277" t="s">
        <v>84</v>
      </c>
      <c r="AV150" s="15" t="s">
        <v>188</v>
      </c>
      <c r="AW150" s="15" t="s">
        <v>31</v>
      </c>
      <c r="AX150" s="15" t="s">
        <v>82</v>
      </c>
      <c r="AY150" s="277" t="s">
        <v>181</v>
      </c>
    </row>
    <row r="151" s="2" customFormat="1" ht="21.75" customHeight="1">
      <c r="A151" s="39"/>
      <c r="B151" s="40"/>
      <c r="C151" s="289" t="s">
        <v>304</v>
      </c>
      <c r="D151" s="289" t="s">
        <v>396</v>
      </c>
      <c r="E151" s="290" t="s">
        <v>2217</v>
      </c>
      <c r="F151" s="291" t="s">
        <v>2218</v>
      </c>
      <c r="G151" s="292" t="s">
        <v>260</v>
      </c>
      <c r="H151" s="293">
        <v>1</v>
      </c>
      <c r="I151" s="294"/>
      <c r="J151" s="293">
        <f>ROUND(I151*H151,2)</f>
        <v>0</v>
      </c>
      <c r="K151" s="295"/>
      <c r="L151" s="296"/>
      <c r="M151" s="297" t="s">
        <v>1</v>
      </c>
      <c r="N151" s="298" t="s">
        <v>40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379</v>
      </c>
      <c r="AT151" s="239" t="s">
        <v>396</v>
      </c>
      <c r="AU151" s="239" t="s">
        <v>84</v>
      </c>
      <c r="AY151" s="18" t="s">
        <v>181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82</v>
      </c>
      <c r="BK151" s="240">
        <f>ROUND(I151*H151,2)</f>
        <v>0</v>
      </c>
      <c r="BL151" s="18" t="s">
        <v>283</v>
      </c>
      <c r="BM151" s="239" t="s">
        <v>2219</v>
      </c>
    </row>
    <row r="152" s="2" customFormat="1" ht="21.75" customHeight="1">
      <c r="A152" s="39"/>
      <c r="B152" s="40"/>
      <c r="C152" s="289" t="s">
        <v>7</v>
      </c>
      <c r="D152" s="289" t="s">
        <v>396</v>
      </c>
      <c r="E152" s="290" t="s">
        <v>2220</v>
      </c>
      <c r="F152" s="291" t="s">
        <v>2221</v>
      </c>
      <c r="G152" s="292" t="s">
        <v>260</v>
      </c>
      <c r="H152" s="293">
        <v>1</v>
      </c>
      <c r="I152" s="294"/>
      <c r="J152" s="293">
        <f>ROUND(I152*H152,2)</f>
        <v>0</v>
      </c>
      <c r="K152" s="295"/>
      <c r="L152" s="296"/>
      <c r="M152" s="297" t="s">
        <v>1</v>
      </c>
      <c r="N152" s="298" t="s">
        <v>40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379</v>
      </c>
      <c r="AT152" s="239" t="s">
        <v>396</v>
      </c>
      <c r="AU152" s="239" t="s">
        <v>84</v>
      </c>
      <c r="AY152" s="18" t="s">
        <v>181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82</v>
      </c>
      <c r="BK152" s="240">
        <f>ROUND(I152*H152,2)</f>
        <v>0</v>
      </c>
      <c r="BL152" s="18" t="s">
        <v>283</v>
      </c>
      <c r="BM152" s="239" t="s">
        <v>2222</v>
      </c>
    </row>
    <row r="153" s="2" customFormat="1" ht="21.75" customHeight="1">
      <c r="A153" s="39"/>
      <c r="B153" s="40"/>
      <c r="C153" s="228" t="s">
        <v>312</v>
      </c>
      <c r="D153" s="228" t="s">
        <v>184</v>
      </c>
      <c r="E153" s="229" t="s">
        <v>2223</v>
      </c>
      <c r="F153" s="230" t="s">
        <v>2224</v>
      </c>
      <c r="G153" s="231" t="s">
        <v>260</v>
      </c>
      <c r="H153" s="232">
        <v>6</v>
      </c>
      <c r="I153" s="233"/>
      <c r="J153" s="232">
        <f>ROUND(I153*H153,2)</f>
        <v>0</v>
      </c>
      <c r="K153" s="234"/>
      <c r="L153" s="45"/>
      <c r="M153" s="235" t="s">
        <v>1</v>
      </c>
      <c r="N153" s="236" t="s">
        <v>40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283</v>
      </c>
      <c r="AT153" s="239" t="s">
        <v>184</v>
      </c>
      <c r="AU153" s="239" t="s">
        <v>84</v>
      </c>
      <c r="AY153" s="18" t="s">
        <v>181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82</v>
      </c>
      <c r="BK153" s="240">
        <f>ROUND(I153*H153,2)</f>
        <v>0</v>
      </c>
      <c r="BL153" s="18" t="s">
        <v>283</v>
      </c>
      <c r="BM153" s="239" t="s">
        <v>2225</v>
      </c>
    </row>
    <row r="154" s="14" customFormat="1">
      <c r="A154" s="14"/>
      <c r="B154" s="252"/>
      <c r="C154" s="253"/>
      <c r="D154" s="243" t="s">
        <v>190</v>
      </c>
      <c r="E154" s="254" t="s">
        <v>1</v>
      </c>
      <c r="F154" s="255" t="s">
        <v>2226</v>
      </c>
      <c r="G154" s="253"/>
      <c r="H154" s="256">
        <v>6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2" t="s">
        <v>190</v>
      </c>
      <c r="AU154" s="262" t="s">
        <v>84</v>
      </c>
      <c r="AV154" s="14" t="s">
        <v>84</v>
      </c>
      <c r="AW154" s="14" t="s">
        <v>31</v>
      </c>
      <c r="AX154" s="14" t="s">
        <v>75</v>
      </c>
      <c r="AY154" s="262" t="s">
        <v>181</v>
      </c>
    </row>
    <row r="155" s="15" customFormat="1">
      <c r="A155" s="15"/>
      <c r="B155" s="267"/>
      <c r="C155" s="268"/>
      <c r="D155" s="243" t="s">
        <v>190</v>
      </c>
      <c r="E155" s="269" t="s">
        <v>1</v>
      </c>
      <c r="F155" s="270" t="s">
        <v>208</v>
      </c>
      <c r="G155" s="268"/>
      <c r="H155" s="271">
        <v>6</v>
      </c>
      <c r="I155" s="272"/>
      <c r="J155" s="268"/>
      <c r="K155" s="268"/>
      <c r="L155" s="273"/>
      <c r="M155" s="274"/>
      <c r="N155" s="275"/>
      <c r="O155" s="275"/>
      <c r="P155" s="275"/>
      <c r="Q155" s="275"/>
      <c r="R155" s="275"/>
      <c r="S155" s="275"/>
      <c r="T155" s="276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7" t="s">
        <v>190</v>
      </c>
      <c r="AU155" s="277" t="s">
        <v>84</v>
      </c>
      <c r="AV155" s="15" t="s">
        <v>188</v>
      </c>
      <c r="AW155" s="15" t="s">
        <v>31</v>
      </c>
      <c r="AX155" s="15" t="s">
        <v>82</v>
      </c>
      <c r="AY155" s="277" t="s">
        <v>181</v>
      </c>
    </row>
    <row r="156" s="2" customFormat="1" ht="24.15" customHeight="1">
      <c r="A156" s="39"/>
      <c r="B156" s="40"/>
      <c r="C156" s="289" t="s">
        <v>317</v>
      </c>
      <c r="D156" s="289" t="s">
        <v>396</v>
      </c>
      <c r="E156" s="290" t="s">
        <v>2227</v>
      </c>
      <c r="F156" s="291" t="s">
        <v>2228</v>
      </c>
      <c r="G156" s="292" t="s">
        <v>260</v>
      </c>
      <c r="H156" s="293">
        <v>2</v>
      </c>
      <c r="I156" s="294"/>
      <c r="J156" s="293">
        <f>ROUND(I156*H156,2)</f>
        <v>0</v>
      </c>
      <c r="K156" s="295"/>
      <c r="L156" s="296"/>
      <c r="M156" s="297" t="s">
        <v>1</v>
      </c>
      <c r="N156" s="298" t="s">
        <v>40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379</v>
      </c>
      <c r="AT156" s="239" t="s">
        <v>396</v>
      </c>
      <c r="AU156" s="239" t="s">
        <v>84</v>
      </c>
      <c r="AY156" s="18" t="s">
        <v>181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82</v>
      </c>
      <c r="BK156" s="240">
        <f>ROUND(I156*H156,2)</f>
        <v>0</v>
      </c>
      <c r="BL156" s="18" t="s">
        <v>283</v>
      </c>
      <c r="BM156" s="239" t="s">
        <v>2229</v>
      </c>
    </row>
    <row r="157" s="2" customFormat="1" ht="24.15" customHeight="1">
      <c r="A157" s="39"/>
      <c r="B157" s="40"/>
      <c r="C157" s="289" t="s">
        <v>324</v>
      </c>
      <c r="D157" s="289" t="s">
        <v>396</v>
      </c>
      <c r="E157" s="290" t="s">
        <v>2230</v>
      </c>
      <c r="F157" s="291" t="s">
        <v>2231</v>
      </c>
      <c r="G157" s="292" t="s">
        <v>260</v>
      </c>
      <c r="H157" s="293">
        <v>4</v>
      </c>
      <c r="I157" s="294"/>
      <c r="J157" s="293">
        <f>ROUND(I157*H157,2)</f>
        <v>0</v>
      </c>
      <c r="K157" s="295"/>
      <c r="L157" s="296"/>
      <c r="M157" s="297" t="s">
        <v>1</v>
      </c>
      <c r="N157" s="298" t="s">
        <v>40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379</v>
      </c>
      <c r="AT157" s="239" t="s">
        <v>396</v>
      </c>
      <c r="AU157" s="239" t="s">
        <v>84</v>
      </c>
      <c r="AY157" s="18" t="s">
        <v>181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82</v>
      </c>
      <c r="BK157" s="240">
        <f>ROUND(I157*H157,2)</f>
        <v>0</v>
      </c>
      <c r="BL157" s="18" t="s">
        <v>283</v>
      </c>
      <c r="BM157" s="239" t="s">
        <v>2232</v>
      </c>
    </row>
    <row r="158" s="2" customFormat="1" ht="33" customHeight="1">
      <c r="A158" s="39"/>
      <c r="B158" s="40"/>
      <c r="C158" s="228" t="s">
        <v>331</v>
      </c>
      <c r="D158" s="228" t="s">
        <v>184</v>
      </c>
      <c r="E158" s="229" t="s">
        <v>2233</v>
      </c>
      <c r="F158" s="230" t="s">
        <v>2234</v>
      </c>
      <c r="G158" s="231" t="s">
        <v>320</v>
      </c>
      <c r="H158" s="232">
        <v>4</v>
      </c>
      <c r="I158" s="233"/>
      <c r="J158" s="232">
        <f>ROUND(I158*H158,2)</f>
        <v>0</v>
      </c>
      <c r="K158" s="234"/>
      <c r="L158" s="45"/>
      <c r="M158" s="235" t="s">
        <v>1</v>
      </c>
      <c r="N158" s="236" t="s">
        <v>40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283</v>
      </c>
      <c r="AT158" s="239" t="s">
        <v>184</v>
      </c>
      <c r="AU158" s="239" t="s">
        <v>84</v>
      </c>
      <c r="AY158" s="18" t="s">
        <v>181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82</v>
      </c>
      <c r="BK158" s="240">
        <f>ROUND(I158*H158,2)</f>
        <v>0</v>
      </c>
      <c r="BL158" s="18" t="s">
        <v>283</v>
      </c>
      <c r="BM158" s="239" t="s">
        <v>2235</v>
      </c>
    </row>
    <row r="159" s="2" customFormat="1" ht="24.15" customHeight="1">
      <c r="A159" s="39"/>
      <c r="B159" s="40"/>
      <c r="C159" s="289" t="s">
        <v>344</v>
      </c>
      <c r="D159" s="289" t="s">
        <v>396</v>
      </c>
      <c r="E159" s="290" t="s">
        <v>2236</v>
      </c>
      <c r="F159" s="291" t="s">
        <v>2237</v>
      </c>
      <c r="G159" s="292" t="s">
        <v>320</v>
      </c>
      <c r="H159" s="293">
        <v>4.7999999999999998</v>
      </c>
      <c r="I159" s="294"/>
      <c r="J159" s="293">
        <f>ROUND(I159*H159,2)</f>
        <v>0</v>
      </c>
      <c r="K159" s="295"/>
      <c r="L159" s="296"/>
      <c r="M159" s="297" t="s">
        <v>1</v>
      </c>
      <c r="N159" s="298" t="s">
        <v>40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379</v>
      </c>
      <c r="AT159" s="239" t="s">
        <v>396</v>
      </c>
      <c r="AU159" s="239" t="s">
        <v>84</v>
      </c>
      <c r="AY159" s="18" t="s">
        <v>181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82</v>
      </c>
      <c r="BK159" s="240">
        <f>ROUND(I159*H159,2)</f>
        <v>0</v>
      </c>
      <c r="BL159" s="18" t="s">
        <v>283</v>
      </c>
      <c r="BM159" s="239" t="s">
        <v>2238</v>
      </c>
    </row>
    <row r="160" s="14" customFormat="1">
      <c r="A160" s="14"/>
      <c r="B160" s="252"/>
      <c r="C160" s="253"/>
      <c r="D160" s="243" t="s">
        <v>190</v>
      </c>
      <c r="E160" s="254" t="s">
        <v>1</v>
      </c>
      <c r="F160" s="255" t="s">
        <v>2239</v>
      </c>
      <c r="G160" s="253"/>
      <c r="H160" s="256">
        <v>4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2" t="s">
        <v>190</v>
      </c>
      <c r="AU160" s="262" t="s">
        <v>84</v>
      </c>
      <c r="AV160" s="14" t="s">
        <v>84</v>
      </c>
      <c r="AW160" s="14" t="s">
        <v>31</v>
      </c>
      <c r="AX160" s="14" t="s">
        <v>75</v>
      </c>
      <c r="AY160" s="262" t="s">
        <v>181</v>
      </c>
    </row>
    <row r="161" s="15" customFormat="1">
      <c r="A161" s="15"/>
      <c r="B161" s="267"/>
      <c r="C161" s="268"/>
      <c r="D161" s="243" t="s">
        <v>190</v>
      </c>
      <c r="E161" s="269" t="s">
        <v>1</v>
      </c>
      <c r="F161" s="270" t="s">
        <v>208</v>
      </c>
      <c r="G161" s="268"/>
      <c r="H161" s="271">
        <v>4</v>
      </c>
      <c r="I161" s="272"/>
      <c r="J161" s="268"/>
      <c r="K161" s="268"/>
      <c r="L161" s="273"/>
      <c r="M161" s="274"/>
      <c r="N161" s="275"/>
      <c r="O161" s="275"/>
      <c r="P161" s="275"/>
      <c r="Q161" s="275"/>
      <c r="R161" s="275"/>
      <c r="S161" s="275"/>
      <c r="T161" s="27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7" t="s">
        <v>190</v>
      </c>
      <c r="AU161" s="277" t="s">
        <v>84</v>
      </c>
      <c r="AV161" s="15" t="s">
        <v>188</v>
      </c>
      <c r="AW161" s="15" t="s">
        <v>31</v>
      </c>
      <c r="AX161" s="15" t="s">
        <v>82</v>
      </c>
      <c r="AY161" s="277" t="s">
        <v>181</v>
      </c>
    </row>
    <row r="162" s="14" customFormat="1">
      <c r="A162" s="14"/>
      <c r="B162" s="252"/>
      <c r="C162" s="253"/>
      <c r="D162" s="243" t="s">
        <v>190</v>
      </c>
      <c r="E162" s="253"/>
      <c r="F162" s="255" t="s">
        <v>2240</v>
      </c>
      <c r="G162" s="253"/>
      <c r="H162" s="256">
        <v>4.7999999999999998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2" t="s">
        <v>190</v>
      </c>
      <c r="AU162" s="262" t="s">
        <v>84</v>
      </c>
      <c r="AV162" s="14" t="s">
        <v>84</v>
      </c>
      <c r="AW162" s="14" t="s">
        <v>4</v>
      </c>
      <c r="AX162" s="14" t="s">
        <v>82</v>
      </c>
      <c r="AY162" s="262" t="s">
        <v>181</v>
      </c>
    </row>
    <row r="163" s="2" customFormat="1" ht="37.8" customHeight="1">
      <c r="A163" s="39"/>
      <c r="B163" s="40"/>
      <c r="C163" s="228" t="s">
        <v>356</v>
      </c>
      <c r="D163" s="228" t="s">
        <v>184</v>
      </c>
      <c r="E163" s="229" t="s">
        <v>2241</v>
      </c>
      <c r="F163" s="230" t="s">
        <v>2242</v>
      </c>
      <c r="G163" s="231" t="s">
        <v>260</v>
      </c>
      <c r="H163" s="232">
        <v>4</v>
      </c>
      <c r="I163" s="233"/>
      <c r="J163" s="232">
        <f>ROUND(I163*H163,2)</f>
        <v>0</v>
      </c>
      <c r="K163" s="234"/>
      <c r="L163" s="45"/>
      <c r="M163" s="235" t="s">
        <v>1</v>
      </c>
      <c r="N163" s="236" t="s">
        <v>40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283</v>
      </c>
      <c r="AT163" s="239" t="s">
        <v>184</v>
      </c>
      <c r="AU163" s="239" t="s">
        <v>84</v>
      </c>
      <c r="AY163" s="18" t="s">
        <v>181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82</v>
      </c>
      <c r="BK163" s="240">
        <f>ROUND(I163*H163,2)</f>
        <v>0</v>
      </c>
      <c r="BL163" s="18" t="s">
        <v>283</v>
      </c>
      <c r="BM163" s="239" t="s">
        <v>2243</v>
      </c>
    </row>
    <row r="164" s="2" customFormat="1" ht="21.75" customHeight="1">
      <c r="A164" s="39"/>
      <c r="B164" s="40"/>
      <c r="C164" s="289" t="s">
        <v>360</v>
      </c>
      <c r="D164" s="289" t="s">
        <v>396</v>
      </c>
      <c r="E164" s="290" t="s">
        <v>2244</v>
      </c>
      <c r="F164" s="291" t="s">
        <v>2245</v>
      </c>
      <c r="G164" s="292" t="s">
        <v>260</v>
      </c>
      <c r="H164" s="293">
        <v>4</v>
      </c>
      <c r="I164" s="294"/>
      <c r="J164" s="293">
        <f>ROUND(I164*H164,2)</f>
        <v>0</v>
      </c>
      <c r="K164" s="295"/>
      <c r="L164" s="296"/>
      <c r="M164" s="297" t="s">
        <v>1</v>
      </c>
      <c r="N164" s="298" t="s">
        <v>40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379</v>
      </c>
      <c r="AT164" s="239" t="s">
        <v>396</v>
      </c>
      <c r="AU164" s="239" t="s">
        <v>84</v>
      </c>
      <c r="AY164" s="18" t="s">
        <v>181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82</v>
      </c>
      <c r="BK164" s="240">
        <f>ROUND(I164*H164,2)</f>
        <v>0</v>
      </c>
      <c r="BL164" s="18" t="s">
        <v>283</v>
      </c>
      <c r="BM164" s="239" t="s">
        <v>2246</v>
      </c>
    </row>
    <row r="165" s="2" customFormat="1" ht="33" customHeight="1">
      <c r="A165" s="39"/>
      <c r="B165" s="40"/>
      <c r="C165" s="228" t="s">
        <v>365</v>
      </c>
      <c r="D165" s="228" t="s">
        <v>184</v>
      </c>
      <c r="E165" s="229" t="s">
        <v>2247</v>
      </c>
      <c r="F165" s="230" t="s">
        <v>2248</v>
      </c>
      <c r="G165" s="231" t="s">
        <v>320</v>
      </c>
      <c r="H165" s="232">
        <v>15</v>
      </c>
      <c r="I165" s="233"/>
      <c r="J165" s="232">
        <f>ROUND(I165*H165,2)</f>
        <v>0</v>
      </c>
      <c r="K165" s="234"/>
      <c r="L165" s="45"/>
      <c r="M165" s="235" t="s">
        <v>1</v>
      </c>
      <c r="N165" s="236" t="s">
        <v>40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283</v>
      </c>
      <c r="AT165" s="239" t="s">
        <v>184</v>
      </c>
      <c r="AU165" s="239" t="s">
        <v>84</v>
      </c>
      <c r="AY165" s="18" t="s">
        <v>181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82</v>
      </c>
      <c r="BK165" s="240">
        <f>ROUND(I165*H165,2)</f>
        <v>0</v>
      </c>
      <c r="BL165" s="18" t="s">
        <v>283</v>
      </c>
      <c r="BM165" s="239" t="s">
        <v>2249</v>
      </c>
    </row>
    <row r="166" s="2" customFormat="1" ht="24.15" customHeight="1">
      <c r="A166" s="39"/>
      <c r="B166" s="40"/>
      <c r="C166" s="289" t="s">
        <v>369</v>
      </c>
      <c r="D166" s="289" t="s">
        <v>396</v>
      </c>
      <c r="E166" s="290" t="s">
        <v>2250</v>
      </c>
      <c r="F166" s="291" t="s">
        <v>2251</v>
      </c>
      <c r="G166" s="292" t="s">
        <v>320</v>
      </c>
      <c r="H166" s="293">
        <v>18</v>
      </c>
      <c r="I166" s="294"/>
      <c r="J166" s="293">
        <f>ROUND(I166*H166,2)</f>
        <v>0</v>
      </c>
      <c r="K166" s="295"/>
      <c r="L166" s="296"/>
      <c r="M166" s="297" t="s">
        <v>1</v>
      </c>
      <c r="N166" s="298" t="s">
        <v>40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379</v>
      </c>
      <c r="AT166" s="239" t="s">
        <v>396</v>
      </c>
      <c r="AU166" s="239" t="s">
        <v>84</v>
      </c>
      <c r="AY166" s="18" t="s">
        <v>181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82</v>
      </c>
      <c r="BK166" s="240">
        <f>ROUND(I166*H166,2)</f>
        <v>0</v>
      </c>
      <c r="BL166" s="18" t="s">
        <v>283</v>
      </c>
      <c r="BM166" s="239" t="s">
        <v>2252</v>
      </c>
    </row>
    <row r="167" s="14" customFormat="1">
      <c r="A167" s="14"/>
      <c r="B167" s="252"/>
      <c r="C167" s="253"/>
      <c r="D167" s="243" t="s">
        <v>190</v>
      </c>
      <c r="E167" s="254" t="s">
        <v>1</v>
      </c>
      <c r="F167" s="255" t="s">
        <v>2253</v>
      </c>
      <c r="G167" s="253"/>
      <c r="H167" s="256">
        <v>15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2" t="s">
        <v>190</v>
      </c>
      <c r="AU167" s="262" t="s">
        <v>84</v>
      </c>
      <c r="AV167" s="14" t="s">
        <v>84</v>
      </c>
      <c r="AW167" s="14" t="s">
        <v>31</v>
      </c>
      <c r="AX167" s="14" t="s">
        <v>75</v>
      </c>
      <c r="AY167" s="262" t="s">
        <v>181</v>
      </c>
    </row>
    <row r="168" s="15" customFormat="1">
      <c r="A168" s="15"/>
      <c r="B168" s="267"/>
      <c r="C168" s="268"/>
      <c r="D168" s="243" t="s">
        <v>190</v>
      </c>
      <c r="E168" s="269" t="s">
        <v>1</v>
      </c>
      <c r="F168" s="270" t="s">
        <v>208</v>
      </c>
      <c r="G168" s="268"/>
      <c r="H168" s="271">
        <v>15</v>
      </c>
      <c r="I168" s="272"/>
      <c r="J168" s="268"/>
      <c r="K168" s="268"/>
      <c r="L168" s="273"/>
      <c r="M168" s="274"/>
      <c r="N168" s="275"/>
      <c r="O168" s="275"/>
      <c r="P168" s="275"/>
      <c r="Q168" s="275"/>
      <c r="R168" s="275"/>
      <c r="S168" s="275"/>
      <c r="T168" s="27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7" t="s">
        <v>190</v>
      </c>
      <c r="AU168" s="277" t="s">
        <v>84</v>
      </c>
      <c r="AV168" s="15" t="s">
        <v>188</v>
      </c>
      <c r="AW168" s="15" t="s">
        <v>31</v>
      </c>
      <c r="AX168" s="15" t="s">
        <v>82</v>
      </c>
      <c r="AY168" s="277" t="s">
        <v>181</v>
      </c>
    </row>
    <row r="169" s="14" customFormat="1">
      <c r="A169" s="14"/>
      <c r="B169" s="252"/>
      <c r="C169" s="253"/>
      <c r="D169" s="243" t="s">
        <v>190</v>
      </c>
      <c r="E169" s="253"/>
      <c r="F169" s="255" t="s">
        <v>2254</v>
      </c>
      <c r="G169" s="253"/>
      <c r="H169" s="256">
        <v>18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2" t="s">
        <v>190</v>
      </c>
      <c r="AU169" s="262" t="s">
        <v>84</v>
      </c>
      <c r="AV169" s="14" t="s">
        <v>84</v>
      </c>
      <c r="AW169" s="14" t="s">
        <v>4</v>
      </c>
      <c r="AX169" s="14" t="s">
        <v>82</v>
      </c>
      <c r="AY169" s="262" t="s">
        <v>181</v>
      </c>
    </row>
    <row r="170" s="2" customFormat="1" ht="37.8" customHeight="1">
      <c r="A170" s="39"/>
      <c r="B170" s="40"/>
      <c r="C170" s="228" t="s">
        <v>374</v>
      </c>
      <c r="D170" s="228" t="s">
        <v>184</v>
      </c>
      <c r="E170" s="229" t="s">
        <v>2255</v>
      </c>
      <c r="F170" s="230" t="s">
        <v>2256</v>
      </c>
      <c r="G170" s="231" t="s">
        <v>260</v>
      </c>
      <c r="H170" s="232">
        <v>15</v>
      </c>
      <c r="I170" s="233"/>
      <c r="J170" s="232">
        <f>ROUND(I170*H170,2)</f>
        <v>0</v>
      </c>
      <c r="K170" s="234"/>
      <c r="L170" s="45"/>
      <c r="M170" s="235" t="s">
        <v>1</v>
      </c>
      <c r="N170" s="236" t="s">
        <v>40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283</v>
      </c>
      <c r="AT170" s="239" t="s">
        <v>184</v>
      </c>
      <c r="AU170" s="239" t="s">
        <v>84</v>
      </c>
      <c r="AY170" s="18" t="s">
        <v>181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82</v>
      </c>
      <c r="BK170" s="240">
        <f>ROUND(I170*H170,2)</f>
        <v>0</v>
      </c>
      <c r="BL170" s="18" t="s">
        <v>283</v>
      </c>
      <c r="BM170" s="239" t="s">
        <v>2257</v>
      </c>
    </row>
    <row r="171" s="2" customFormat="1" ht="21.75" customHeight="1">
      <c r="A171" s="39"/>
      <c r="B171" s="40"/>
      <c r="C171" s="289" t="s">
        <v>379</v>
      </c>
      <c r="D171" s="289" t="s">
        <v>396</v>
      </c>
      <c r="E171" s="290" t="s">
        <v>2258</v>
      </c>
      <c r="F171" s="291" t="s">
        <v>2259</v>
      </c>
      <c r="G171" s="292" t="s">
        <v>260</v>
      </c>
      <c r="H171" s="293">
        <v>15</v>
      </c>
      <c r="I171" s="294"/>
      <c r="J171" s="293">
        <f>ROUND(I171*H171,2)</f>
        <v>0</v>
      </c>
      <c r="K171" s="295"/>
      <c r="L171" s="296"/>
      <c r="M171" s="297" t="s">
        <v>1</v>
      </c>
      <c r="N171" s="298" t="s">
        <v>40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379</v>
      </c>
      <c r="AT171" s="239" t="s">
        <v>396</v>
      </c>
      <c r="AU171" s="239" t="s">
        <v>84</v>
      </c>
      <c r="AY171" s="18" t="s">
        <v>181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82</v>
      </c>
      <c r="BK171" s="240">
        <f>ROUND(I171*H171,2)</f>
        <v>0</v>
      </c>
      <c r="BL171" s="18" t="s">
        <v>283</v>
      </c>
      <c r="BM171" s="239" t="s">
        <v>2260</v>
      </c>
    </row>
    <row r="172" s="2" customFormat="1" ht="33" customHeight="1">
      <c r="A172" s="39"/>
      <c r="B172" s="40"/>
      <c r="C172" s="228" t="s">
        <v>388</v>
      </c>
      <c r="D172" s="228" t="s">
        <v>184</v>
      </c>
      <c r="E172" s="229" t="s">
        <v>2261</v>
      </c>
      <c r="F172" s="230" t="s">
        <v>2262</v>
      </c>
      <c r="G172" s="231" t="s">
        <v>320</v>
      </c>
      <c r="H172" s="232">
        <v>9</v>
      </c>
      <c r="I172" s="233"/>
      <c r="J172" s="232">
        <f>ROUND(I172*H172,2)</f>
        <v>0</v>
      </c>
      <c r="K172" s="234"/>
      <c r="L172" s="45"/>
      <c r="M172" s="235" t="s">
        <v>1</v>
      </c>
      <c r="N172" s="236" t="s">
        <v>40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283</v>
      </c>
      <c r="AT172" s="239" t="s">
        <v>184</v>
      </c>
      <c r="AU172" s="239" t="s">
        <v>84</v>
      </c>
      <c r="AY172" s="18" t="s">
        <v>181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82</v>
      </c>
      <c r="BK172" s="240">
        <f>ROUND(I172*H172,2)</f>
        <v>0</v>
      </c>
      <c r="BL172" s="18" t="s">
        <v>283</v>
      </c>
      <c r="BM172" s="239" t="s">
        <v>2263</v>
      </c>
    </row>
    <row r="173" s="2" customFormat="1" ht="24.15" customHeight="1">
      <c r="A173" s="39"/>
      <c r="B173" s="40"/>
      <c r="C173" s="289" t="s">
        <v>395</v>
      </c>
      <c r="D173" s="289" t="s">
        <v>396</v>
      </c>
      <c r="E173" s="290" t="s">
        <v>2264</v>
      </c>
      <c r="F173" s="291" t="s">
        <v>2265</v>
      </c>
      <c r="G173" s="292" t="s">
        <v>320</v>
      </c>
      <c r="H173" s="293">
        <v>10.800000000000001</v>
      </c>
      <c r="I173" s="294"/>
      <c r="J173" s="293">
        <f>ROUND(I173*H173,2)</f>
        <v>0</v>
      </c>
      <c r="K173" s="295"/>
      <c r="L173" s="296"/>
      <c r="M173" s="297" t="s">
        <v>1</v>
      </c>
      <c r="N173" s="298" t="s">
        <v>40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379</v>
      </c>
      <c r="AT173" s="239" t="s">
        <v>396</v>
      </c>
      <c r="AU173" s="239" t="s">
        <v>84</v>
      </c>
      <c r="AY173" s="18" t="s">
        <v>181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82</v>
      </c>
      <c r="BK173" s="240">
        <f>ROUND(I173*H173,2)</f>
        <v>0</v>
      </c>
      <c r="BL173" s="18" t="s">
        <v>283</v>
      </c>
      <c r="BM173" s="239" t="s">
        <v>2266</v>
      </c>
    </row>
    <row r="174" s="14" customFormat="1">
      <c r="A174" s="14"/>
      <c r="B174" s="252"/>
      <c r="C174" s="253"/>
      <c r="D174" s="243" t="s">
        <v>190</v>
      </c>
      <c r="E174" s="254" t="s">
        <v>1</v>
      </c>
      <c r="F174" s="255" t="s">
        <v>2267</v>
      </c>
      <c r="G174" s="253"/>
      <c r="H174" s="256">
        <v>9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2" t="s">
        <v>190</v>
      </c>
      <c r="AU174" s="262" t="s">
        <v>84</v>
      </c>
      <c r="AV174" s="14" t="s">
        <v>84</v>
      </c>
      <c r="AW174" s="14" t="s">
        <v>31</v>
      </c>
      <c r="AX174" s="14" t="s">
        <v>75</v>
      </c>
      <c r="AY174" s="262" t="s">
        <v>181</v>
      </c>
    </row>
    <row r="175" s="15" customFormat="1">
      <c r="A175" s="15"/>
      <c r="B175" s="267"/>
      <c r="C175" s="268"/>
      <c r="D175" s="243" t="s">
        <v>190</v>
      </c>
      <c r="E175" s="269" t="s">
        <v>1</v>
      </c>
      <c r="F175" s="270" t="s">
        <v>208</v>
      </c>
      <c r="G175" s="268"/>
      <c r="H175" s="271">
        <v>9</v>
      </c>
      <c r="I175" s="272"/>
      <c r="J175" s="268"/>
      <c r="K175" s="268"/>
      <c r="L175" s="273"/>
      <c r="M175" s="274"/>
      <c r="N175" s="275"/>
      <c r="O175" s="275"/>
      <c r="P175" s="275"/>
      <c r="Q175" s="275"/>
      <c r="R175" s="275"/>
      <c r="S175" s="275"/>
      <c r="T175" s="276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7" t="s">
        <v>190</v>
      </c>
      <c r="AU175" s="277" t="s">
        <v>84</v>
      </c>
      <c r="AV175" s="15" t="s">
        <v>188</v>
      </c>
      <c r="AW175" s="15" t="s">
        <v>31</v>
      </c>
      <c r="AX175" s="15" t="s">
        <v>82</v>
      </c>
      <c r="AY175" s="277" t="s">
        <v>181</v>
      </c>
    </row>
    <row r="176" s="14" customFormat="1">
      <c r="A176" s="14"/>
      <c r="B176" s="252"/>
      <c r="C176" s="253"/>
      <c r="D176" s="243" t="s">
        <v>190</v>
      </c>
      <c r="E176" s="253"/>
      <c r="F176" s="255" t="s">
        <v>2268</v>
      </c>
      <c r="G176" s="253"/>
      <c r="H176" s="256">
        <v>10.800000000000001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2" t="s">
        <v>190</v>
      </c>
      <c r="AU176" s="262" t="s">
        <v>84</v>
      </c>
      <c r="AV176" s="14" t="s">
        <v>84</v>
      </c>
      <c r="AW176" s="14" t="s">
        <v>4</v>
      </c>
      <c r="AX176" s="14" t="s">
        <v>82</v>
      </c>
      <c r="AY176" s="262" t="s">
        <v>181</v>
      </c>
    </row>
    <row r="177" s="2" customFormat="1" ht="37.8" customHeight="1">
      <c r="A177" s="39"/>
      <c r="B177" s="40"/>
      <c r="C177" s="228" t="s">
        <v>404</v>
      </c>
      <c r="D177" s="228" t="s">
        <v>184</v>
      </c>
      <c r="E177" s="229" t="s">
        <v>2269</v>
      </c>
      <c r="F177" s="230" t="s">
        <v>2270</v>
      </c>
      <c r="G177" s="231" t="s">
        <v>260</v>
      </c>
      <c r="H177" s="232">
        <v>8</v>
      </c>
      <c r="I177" s="233"/>
      <c r="J177" s="232">
        <f>ROUND(I177*H177,2)</f>
        <v>0</v>
      </c>
      <c r="K177" s="234"/>
      <c r="L177" s="45"/>
      <c r="M177" s="235" t="s">
        <v>1</v>
      </c>
      <c r="N177" s="236" t="s">
        <v>40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283</v>
      </c>
      <c r="AT177" s="239" t="s">
        <v>184</v>
      </c>
      <c r="AU177" s="239" t="s">
        <v>84</v>
      </c>
      <c r="AY177" s="18" t="s">
        <v>181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82</v>
      </c>
      <c r="BK177" s="240">
        <f>ROUND(I177*H177,2)</f>
        <v>0</v>
      </c>
      <c r="BL177" s="18" t="s">
        <v>283</v>
      </c>
      <c r="BM177" s="239" t="s">
        <v>2271</v>
      </c>
    </row>
    <row r="178" s="2" customFormat="1" ht="21.75" customHeight="1">
      <c r="A178" s="39"/>
      <c r="B178" s="40"/>
      <c r="C178" s="289" t="s">
        <v>411</v>
      </c>
      <c r="D178" s="289" t="s">
        <v>396</v>
      </c>
      <c r="E178" s="290" t="s">
        <v>2272</v>
      </c>
      <c r="F178" s="291" t="s">
        <v>2273</v>
      </c>
      <c r="G178" s="292" t="s">
        <v>260</v>
      </c>
      <c r="H178" s="293">
        <v>8</v>
      </c>
      <c r="I178" s="294"/>
      <c r="J178" s="293">
        <f>ROUND(I178*H178,2)</f>
        <v>0</v>
      </c>
      <c r="K178" s="295"/>
      <c r="L178" s="296"/>
      <c r="M178" s="297" t="s">
        <v>1</v>
      </c>
      <c r="N178" s="298" t="s">
        <v>40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379</v>
      </c>
      <c r="AT178" s="239" t="s">
        <v>396</v>
      </c>
      <c r="AU178" s="239" t="s">
        <v>84</v>
      </c>
      <c r="AY178" s="18" t="s">
        <v>181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82</v>
      </c>
      <c r="BK178" s="240">
        <f>ROUND(I178*H178,2)</f>
        <v>0</v>
      </c>
      <c r="BL178" s="18" t="s">
        <v>283</v>
      </c>
      <c r="BM178" s="239" t="s">
        <v>2274</v>
      </c>
    </row>
    <row r="179" s="2" customFormat="1" ht="33" customHeight="1">
      <c r="A179" s="39"/>
      <c r="B179" s="40"/>
      <c r="C179" s="228" t="s">
        <v>427</v>
      </c>
      <c r="D179" s="228" t="s">
        <v>184</v>
      </c>
      <c r="E179" s="229" t="s">
        <v>2275</v>
      </c>
      <c r="F179" s="230" t="s">
        <v>2276</v>
      </c>
      <c r="G179" s="231" t="s">
        <v>320</v>
      </c>
      <c r="H179" s="232">
        <v>12</v>
      </c>
      <c r="I179" s="233"/>
      <c r="J179" s="232">
        <f>ROUND(I179*H179,2)</f>
        <v>0</v>
      </c>
      <c r="K179" s="234"/>
      <c r="L179" s="45"/>
      <c r="M179" s="235" t="s">
        <v>1</v>
      </c>
      <c r="N179" s="236" t="s">
        <v>40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283</v>
      </c>
      <c r="AT179" s="239" t="s">
        <v>184</v>
      </c>
      <c r="AU179" s="239" t="s">
        <v>84</v>
      </c>
      <c r="AY179" s="18" t="s">
        <v>181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82</v>
      </c>
      <c r="BK179" s="240">
        <f>ROUND(I179*H179,2)</f>
        <v>0</v>
      </c>
      <c r="BL179" s="18" t="s">
        <v>283</v>
      </c>
      <c r="BM179" s="239" t="s">
        <v>2277</v>
      </c>
    </row>
    <row r="180" s="2" customFormat="1" ht="24.15" customHeight="1">
      <c r="A180" s="39"/>
      <c r="B180" s="40"/>
      <c r="C180" s="289" t="s">
        <v>432</v>
      </c>
      <c r="D180" s="289" t="s">
        <v>396</v>
      </c>
      <c r="E180" s="290" t="s">
        <v>2278</v>
      </c>
      <c r="F180" s="291" t="s">
        <v>2279</v>
      </c>
      <c r="G180" s="292" t="s">
        <v>320</v>
      </c>
      <c r="H180" s="293">
        <v>14.4</v>
      </c>
      <c r="I180" s="294"/>
      <c r="J180" s="293">
        <f>ROUND(I180*H180,2)</f>
        <v>0</v>
      </c>
      <c r="K180" s="295"/>
      <c r="L180" s="296"/>
      <c r="M180" s="297" t="s">
        <v>1</v>
      </c>
      <c r="N180" s="298" t="s">
        <v>40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379</v>
      </c>
      <c r="AT180" s="239" t="s">
        <v>396</v>
      </c>
      <c r="AU180" s="239" t="s">
        <v>84</v>
      </c>
      <c r="AY180" s="18" t="s">
        <v>181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82</v>
      </c>
      <c r="BK180" s="240">
        <f>ROUND(I180*H180,2)</f>
        <v>0</v>
      </c>
      <c r="BL180" s="18" t="s">
        <v>283</v>
      </c>
      <c r="BM180" s="239" t="s">
        <v>2280</v>
      </c>
    </row>
    <row r="181" s="14" customFormat="1">
      <c r="A181" s="14"/>
      <c r="B181" s="252"/>
      <c r="C181" s="253"/>
      <c r="D181" s="243" t="s">
        <v>190</v>
      </c>
      <c r="E181" s="254" t="s">
        <v>1</v>
      </c>
      <c r="F181" s="255" t="s">
        <v>2281</v>
      </c>
      <c r="G181" s="253"/>
      <c r="H181" s="256">
        <v>12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2" t="s">
        <v>190</v>
      </c>
      <c r="AU181" s="262" t="s">
        <v>84</v>
      </c>
      <c r="AV181" s="14" t="s">
        <v>84</v>
      </c>
      <c r="AW181" s="14" t="s">
        <v>31</v>
      </c>
      <c r="AX181" s="14" t="s">
        <v>75</v>
      </c>
      <c r="AY181" s="262" t="s">
        <v>181</v>
      </c>
    </row>
    <row r="182" s="15" customFormat="1">
      <c r="A182" s="15"/>
      <c r="B182" s="267"/>
      <c r="C182" s="268"/>
      <c r="D182" s="243" t="s">
        <v>190</v>
      </c>
      <c r="E182" s="269" t="s">
        <v>1</v>
      </c>
      <c r="F182" s="270" t="s">
        <v>208</v>
      </c>
      <c r="G182" s="268"/>
      <c r="H182" s="271">
        <v>12</v>
      </c>
      <c r="I182" s="272"/>
      <c r="J182" s="268"/>
      <c r="K182" s="268"/>
      <c r="L182" s="273"/>
      <c r="M182" s="274"/>
      <c r="N182" s="275"/>
      <c r="O182" s="275"/>
      <c r="P182" s="275"/>
      <c r="Q182" s="275"/>
      <c r="R182" s="275"/>
      <c r="S182" s="275"/>
      <c r="T182" s="276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7" t="s">
        <v>190</v>
      </c>
      <c r="AU182" s="277" t="s">
        <v>84</v>
      </c>
      <c r="AV182" s="15" t="s">
        <v>188</v>
      </c>
      <c r="AW182" s="15" t="s">
        <v>31</v>
      </c>
      <c r="AX182" s="15" t="s">
        <v>82</v>
      </c>
      <c r="AY182" s="277" t="s">
        <v>181</v>
      </c>
    </row>
    <row r="183" s="14" customFormat="1">
      <c r="A183" s="14"/>
      <c r="B183" s="252"/>
      <c r="C183" s="253"/>
      <c r="D183" s="243" t="s">
        <v>190</v>
      </c>
      <c r="E183" s="253"/>
      <c r="F183" s="255" t="s">
        <v>2282</v>
      </c>
      <c r="G183" s="253"/>
      <c r="H183" s="256">
        <v>14.4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2" t="s">
        <v>190</v>
      </c>
      <c r="AU183" s="262" t="s">
        <v>84</v>
      </c>
      <c r="AV183" s="14" t="s">
        <v>84</v>
      </c>
      <c r="AW183" s="14" t="s">
        <v>4</v>
      </c>
      <c r="AX183" s="14" t="s">
        <v>82</v>
      </c>
      <c r="AY183" s="262" t="s">
        <v>181</v>
      </c>
    </row>
    <row r="184" s="2" customFormat="1" ht="37.8" customHeight="1">
      <c r="A184" s="39"/>
      <c r="B184" s="40"/>
      <c r="C184" s="228" t="s">
        <v>444</v>
      </c>
      <c r="D184" s="228" t="s">
        <v>184</v>
      </c>
      <c r="E184" s="229" t="s">
        <v>2283</v>
      </c>
      <c r="F184" s="230" t="s">
        <v>2284</v>
      </c>
      <c r="G184" s="231" t="s">
        <v>260</v>
      </c>
      <c r="H184" s="232">
        <v>14</v>
      </c>
      <c r="I184" s="233"/>
      <c r="J184" s="232">
        <f>ROUND(I184*H184,2)</f>
        <v>0</v>
      </c>
      <c r="K184" s="234"/>
      <c r="L184" s="45"/>
      <c r="M184" s="235" t="s">
        <v>1</v>
      </c>
      <c r="N184" s="236" t="s">
        <v>40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283</v>
      </c>
      <c r="AT184" s="239" t="s">
        <v>184</v>
      </c>
      <c r="AU184" s="239" t="s">
        <v>84</v>
      </c>
      <c r="AY184" s="18" t="s">
        <v>181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82</v>
      </c>
      <c r="BK184" s="240">
        <f>ROUND(I184*H184,2)</f>
        <v>0</v>
      </c>
      <c r="BL184" s="18" t="s">
        <v>283</v>
      </c>
      <c r="BM184" s="239" t="s">
        <v>2285</v>
      </c>
    </row>
    <row r="185" s="2" customFormat="1" ht="21.75" customHeight="1">
      <c r="A185" s="39"/>
      <c r="B185" s="40"/>
      <c r="C185" s="289" t="s">
        <v>450</v>
      </c>
      <c r="D185" s="289" t="s">
        <v>396</v>
      </c>
      <c r="E185" s="290" t="s">
        <v>2286</v>
      </c>
      <c r="F185" s="291" t="s">
        <v>2287</v>
      </c>
      <c r="G185" s="292" t="s">
        <v>260</v>
      </c>
      <c r="H185" s="293">
        <v>14</v>
      </c>
      <c r="I185" s="294"/>
      <c r="J185" s="293">
        <f>ROUND(I185*H185,2)</f>
        <v>0</v>
      </c>
      <c r="K185" s="295"/>
      <c r="L185" s="296"/>
      <c r="M185" s="297" t="s">
        <v>1</v>
      </c>
      <c r="N185" s="298" t="s">
        <v>40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379</v>
      </c>
      <c r="AT185" s="239" t="s">
        <v>396</v>
      </c>
      <c r="AU185" s="239" t="s">
        <v>84</v>
      </c>
      <c r="AY185" s="18" t="s">
        <v>181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82</v>
      </c>
      <c r="BK185" s="240">
        <f>ROUND(I185*H185,2)</f>
        <v>0</v>
      </c>
      <c r="BL185" s="18" t="s">
        <v>283</v>
      </c>
      <c r="BM185" s="239" t="s">
        <v>2288</v>
      </c>
    </row>
    <row r="186" s="2" customFormat="1" ht="33" customHeight="1">
      <c r="A186" s="39"/>
      <c r="B186" s="40"/>
      <c r="C186" s="228" t="s">
        <v>443</v>
      </c>
      <c r="D186" s="228" t="s">
        <v>184</v>
      </c>
      <c r="E186" s="229" t="s">
        <v>2289</v>
      </c>
      <c r="F186" s="230" t="s">
        <v>2290</v>
      </c>
      <c r="G186" s="231" t="s">
        <v>320</v>
      </c>
      <c r="H186" s="232">
        <v>0.29999999999999999</v>
      </c>
      <c r="I186" s="233"/>
      <c r="J186" s="232">
        <f>ROUND(I186*H186,2)</f>
        <v>0</v>
      </c>
      <c r="K186" s="234"/>
      <c r="L186" s="45"/>
      <c r="M186" s="235" t="s">
        <v>1</v>
      </c>
      <c r="N186" s="236" t="s">
        <v>40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283</v>
      </c>
      <c r="AT186" s="239" t="s">
        <v>184</v>
      </c>
      <c r="AU186" s="239" t="s">
        <v>84</v>
      </c>
      <c r="AY186" s="18" t="s">
        <v>181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82</v>
      </c>
      <c r="BK186" s="240">
        <f>ROUND(I186*H186,2)</f>
        <v>0</v>
      </c>
      <c r="BL186" s="18" t="s">
        <v>283</v>
      </c>
      <c r="BM186" s="239" t="s">
        <v>2291</v>
      </c>
    </row>
    <row r="187" s="2" customFormat="1" ht="24.15" customHeight="1">
      <c r="A187" s="39"/>
      <c r="B187" s="40"/>
      <c r="C187" s="289" t="s">
        <v>461</v>
      </c>
      <c r="D187" s="289" t="s">
        <v>396</v>
      </c>
      <c r="E187" s="290" t="s">
        <v>2292</v>
      </c>
      <c r="F187" s="291" t="s">
        <v>2293</v>
      </c>
      <c r="G187" s="292" t="s">
        <v>320</v>
      </c>
      <c r="H187" s="293">
        <v>0.35999999999999999</v>
      </c>
      <c r="I187" s="294"/>
      <c r="J187" s="293">
        <f>ROUND(I187*H187,2)</f>
        <v>0</v>
      </c>
      <c r="K187" s="295"/>
      <c r="L187" s="296"/>
      <c r="M187" s="297" t="s">
        <v>1</v>
      </c>
      <c r="N187" s="298" t="s">
        <v>40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379</v>
      </c>
      <c r="AT187" s="239" t="s">
        <v>396</v>
      </c>
      <c r="AU187" s="239" t="s">
        <v>84</v>
      </c>
      <c r="AY187" s="18" t="s">
        <v>181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82</v>
      </c>
      <c r="BK187" s="240">
        <f>ROUND(I187*H187,2)</f>
        <v>0</v>
      </c>
      <c r="BL187" s="18" t="s">
        <v>283</v>
      </c>
      <c r="BM187" s="239" t="s">
        <v>2294</v>
      </c>
    </row>
    <row r="188" s="14" customFormat="1">
      <c r="A188" s="14"/>
      <c r="B188" s="252"/>
      <c r="C188" s="253"/>
      <c r="D188" s="243" t="s">
        <v>190</v>
      </c>
      <c r="E188" s="254" t="s">
        <v>1</v>
      </c>
      <c r="F188" s="255" t="s">
        <v>2295</v>
      </c>
      <c r="G188" s="253"/>
      <c r="H188" s="256">
        <v>0.29999999999999999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2" t="s">
        <v>190</v>
      </c>
      <c r="AU188" s="262" t="s">
        <v>84</v>
      </c>
      <c r="AV188" s="14" t="s">
        <v>84</v>
      </c>
      <c r="AW188" s="14" t="s">
        <v>31</v>
      </c>
      <c r="AX188" s="14" t="s">
        <v>75</v>
      </c>
      <c r="AY188" s="262" t="s">
        <v>181</v>
      </c>
    </row>
    <row r="189" s="15" customFormat="1">
      <c r="A189" s="15"/>
      <c r="B189" s="267"/>
      <c r="C189" s="268"/>
      <c r="D189" s="243" t="s">
        <v>190</v>
      </c>
      <c r="E189" s="269" t="s">
        <v>1</v>
      </c>
      <c r="F189" s="270" t="s">
        <v>208</v>
      </c>
      <c r="G189" s="268"/>
      <c r="H189" s="271">
        <v>0.29999999999999999</v>
      </c>
      <c r="I189" s="272"/>
      <c r="J189" s="268"/>
      <c r="K189" s="268"/>
      <c r="L189" s="273"/>
      <c r="M189" s="274"/>
      <c r="N189" s="275"/>
      <c r="O189" s="275"/>
      <c r="P189" s="275"/>
      <c r="Q189" s="275"/>
      <c r="R189" s="275"/>
      <c r="S189" s="275"/>
      <c r="T189" s="276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7" t="s">
        <v>190</v>
      </c>
      <c r="AU189" s="277" t="s">
        <v>84</v>
      </c>
      <c r="AV189" s="15" t="s">
        <v>188</v>
      </c>
      <c r="AW189" s="15" t="s">
        <v>31</v>
      </c>
      <c r="AX189" s="15" t="s">
        <v>82</v>
      </c>
      <c r="AY189" s="277" t="s">
        <v>181</v>
      </c>
    </row>
    <row r="190" s="14" customFormat="1">
      <c r="A190" s="14"/>
      <c r="B190" s="252"/>
      <c r="C190" s="253"/>
      <c r="D190" s="243" t="s">
        <v>190</v>
      </c>
      <c r="E190" s="253"/>
      <c r="F190" s="255" t="s">
        <v>2296</v>
      </c>
      <c r="G190" s="253"/>
      <c r="H190" s="256">
        <v>0.35999999999999999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2" t="s">
        <v>190</v>
      </c>
      <c r="AU190" s="262" t="s">
        <v>84</v>
      </c>
      <c r="AV190" s="14" t="s">
        <v>84</v>
      </c>
      <c r="AW190" s="14" t="s">
        <v>4</v>
      </c>
      <c r="AX190" s="14" t="s">
        <v>82</v>
      </c>
      <c r="AY190" s="262" t="s">
        <v>181</v>
      </c>
    </row>
    <row r="191" s="2" customFormat="1" ht="37.8" customHeight="1">
      <c r="A191" s="39"/>
      <c r="B191" s="40"/>
      <c r="C191" s="228" t="s">
        <v>467</v>
      </c>
      <c r="D191" s="228" t="s">
        <v>184</v>
      </c>
      <c r="E191" s="229" t="s">
        <v>2297</v>
      </c>
      <c r="F191" s="230" t="s">
        <v>2298</v>
      </c>
      <c r="G191" s="231" t="s">
        <v>260</v>
      </c>
      <c r="H191" s="232">
        <v>5</v>
      </c>
      <c r="I191" s="233"/>
      <c r="J191" s="232">
        <f>ROUND(I191*H191,2)</f>
        <v>0</v>
      </c>
      <c r="K191" s="234"/>
      <c r="L191" s="45"/>
      <c r="M191" s="235" t="s">
        <v>1</v>
      </c>
      <c r="N191" s="236" t="s">
        <v>40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283</v>
      </c>
      <c r="AT191" s="239" t="s">
        <v>184</v>
      </c>
      <c r="AU191" s="239" t="s">
        <v>84</v>
      </c>
      <c r="AY191" s="18" t="s">
        <v>181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82</v>
      </c>
      <c r="BK191" s="240">
        <f>ROUND(I191*H191,2)</f>
        <v>0</v>
      </c>
      <c r="BL191" s="18" t="s">
        <v>283</v>
      </c>
      <c r="BM191" s="239" t="s">
        <v>2299</v>
      </c>
    </row>
    <row r="192" s="2" customFormat="1" ht="24.15" customHeight="1">
      <c r="A192" s="39"/>
      <c r="B192" s="40"/>
      <c r="C192" s="289" t="s">
        <v>475</v>
      </c>
      <c r="D192" s="289" t="s">
        <v>396</v>
      </c>
      <c r="E192" s="290" t="s">
        <v>2300</v>
      </c>
      <c r="F192" s="291" t="s">
        <v>2301</v>
      </c>
      <c r="G192" s="292" t="s">
        <v>260</v>
      </c>
      <c r="H192" s="293">
        <v>5</v>
      </c>
      <c r="I192" s="294"/>
      <c r="J192" s="293">
        <f>ROUND(I192*H192,2)</f>
        <v>0</v>
      </c>
      <c r="K192" s="295"/>
      <c r="L192" s="296"/>
      <c r="M192" s="297" t="s">
        <v>1</v>
      </c>
      <c r="N192" s="298" t="s">
        <v>40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379</v>
      </c>
      <c r="AT192" s="239" t="s">
        <v>396</v>
      </c>
      <c r="AU192" s="239" t="s">
        <v>84</v>
      </c>
      <c r="AY192" s="18" t="s">
        <v>181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82</v>
      </c>
      <c r="BK192" s="240">
        <f>ROUND(I192*H192,2)</f>
        <v>0</v>
      </c>
      <c r="BL192" s="18" t="s">
        <v>283</v>
      </c>
      <c r="BM192" s="239" t="s">
        <v>2302</v>
      </c>
    </row>
    <row r="193" s="2" customFormat="1" ht="33" customHeight="1">
      <c r="A193" s="39"/>
      <c r="B193" s="40"/>
      <c r="C193" s="228" t="s">
        <v>481</v>
      </c>
      <c r="D193" s="228" t="s">
        <v>184</v>
      </c>
      <c r="E193" s="229" t="s">
        <v>2303</v>
      </c>
      <c r="F193" s="230" t="s">
        <v>2304</v>
      </c>
      <c r="G193" s="231" t="s">
        <v>320</v>
      </c>
      <c r="H193" s="232">
        <v>0.29999999999999999</v>
      </c>
      <c r="I193" s="233"/>
      <c r="J193" s="232">
        <f>ROUND(I193*H193,2)</f>
        <v>0</v>
      </c>
      <c r="K193" s="234"/>
      <c r="L193" s="45"/>
      <c r="M193" s="235" t="s">
        <v>1</v>
      </c>
      <c r="N193" s="236" t="s">
        <v>40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283</v>
      </c>
      <c r="AT193" s="239" t="s">
        <v>184</v>
      </c>
      <c r="AU193" s="239" t="s">
        <v>84</v>
      </c>
      <c r="AY193" s="18" t="s">
        <v>181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82</v>
      </c>
      <c r="BK193" s="240">
        <f>ROUND(I193*H193,2)</f>
        <v>0</v>
      </c>
      <c r="BL193" s="18" t="s">
        <v>283</v>
      </c>
      <c r="BM193" s="239" t="s">
        <v>2305</v>
      </c>
    </row>
    <row r="194" s="2" customFormat="1" ht="21.75" customHeight="1">
      <c r="A194" s="39"/>
      <c r="B194" s="40"/>
      <c r="C194" s="289" t="s">
        <v>486</v>
      </c>
      <c r="D194" s="289" t="s">
        <v>396</v>
      </c>
      <c r="E194" s="290" t="s">
        <v>2306</v>
      </c>
      <c r="F194" s="291" t="s">
        <v>2307</v>
      </c>
      <c r="G194" s="292" t="s">
        <v>320</v>
      </c>
      <c r="H194" s="293">
        <v>0.35999999999999999</v>
      </c>
      <c r="I194" s="294"/>
      <c r="J194" s="293">
        <f>ROUND(I194*H194,2)</f>
        <v>0</v>
      </c>
      <c r="K194" s="295"/>
      <c r="L194" s="296"/>
      <c r="M194" s="297" t="s">
        <v>1</v>
      </c>
      <c r="N194" s="298" t="s">
        <v>40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379</v>
      </c>
      <c r="AT194" s="239" t="s">
        <v>396</v>
      </c>
      <c r="AU194" s="239" t="s">
        <v>84</v>
      </c>
      <c r="AY194" s="18" t="s">
        <v>181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82</v>
      </c>
      <c r="BK194" s="240">
        <f>ROUND(I194*H194,2)</f>
        <v>0</v>
      </c>
      <c r="BL194" s="18" t="s">
        <v>283</v>
      </c>
      <c r="BM194" s="239" t="s">
        <v>2308</v>
      </c>
    </row>
    <row r="195" s="14" customFormat="1">
      <c r="A195" s="14"/>
      <c r="B195" s="252"/>
      <c r="C195" s="253"/>
      <c r="D195" s="243" t="s">
        <v>190</v>
      </c>
      <c r="E195" s="254" t="s">
        <v>1</v>
      </c>
      <c r="F195" s="255" t="s">
        <v>2295</v>
      </c>
      <c r="G195" s="253"/>
      <c r="H195" s="256">
        <v>0.29999999999999999</v>
      </c>
      <c r="I195" s="257"/>
      <c r="J195" s="253"/>
      <c r="K195" s="253"/>
      <c r="L195" s="258"/>
      <c r="M195" s="259"/>
      <c r="N195" s="260"/>
      <c r="O195" s="260"/>
      <c r="P195" s="260"/>
      <c r="Q195" s="260"/>
      <c r="R195" s="260"/>
      <c r="S195" s="260"/>
      <c r="T195" s="26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2" t="s">
        <v>190</v>
      </c>
      <c r="AU195" s="262" t="s">
        <v>84</v>
      </c>
      <c r="AV195" s="14" t="s">
        <v>84</v>
      </c>
      <c r="AW195" s="14" t="s">
        <v>31</v>
      </c>
      <c r="AX195" s="14" t="s">
        <v>75</v>
      </c>
      <c r="AY195" s="262" t="s">
        <v>181</v>
      </c>
    </row>
    <row r="196" s="15" customFormat="1">
      <c r="A196" s="15"/>
      <c r="B196" s="267"/>
      <c r="C196" s="268"/>
      <c r="D196" s="243" t="s">
        <v>190</v>
      </c>
      <c r="E196" s="269" t="s">
        <v>1</v>
      </c>
      <c r="F196" s="270" t="s">
        <v>208</v>
      </c>
      <c r="G196" s="268"/>
      <c r="H196" s="271">
        <v>0.29999999999999999</v>
      </c>
      <c r="I196" s="272"/>
      <c r="J196" s="268"/>
      <c r="K196" s="268"/>
      <c r="L196" s="273"/>
      <c r="M196" s="274"/>
      <c r="N196" s="275"/>
      <c r="O196" s="275"/>
      <c r="P196" s="275"/>
      <c r="Q196" s="275"/>
      <c r="R196" s="275"/>
      <c r="S196" s="275"/>
      <c r="T196" s="27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7" t="s">
        <v>190</v>
      </c>
      <c r="AU196" s="277" t="s">
        <v>84</v>
      </c>
      <c r="AV196" s="15" t="s">
        <v>188</v>
      </c>
      <c r="AW196" s="15" t="s">
        <v>31</v>
      </c>
      <c r="AX196" s="15" t="s">
        <v>82</v>
      </c>
      <c r="AY196" s="277" t="s">
        <v>181</v>
      </c>
    </row>
    <row r="197" s="14" customFormat="1">
      <c r="A197" s="14"/>
      <c r="B197" s="252"/>
      <c r="C197" s="253"/>
      <c r="D197" s="243" t="s">
        <v>190</v>
      </c>
      <c r="E197" s="253"/>
      <c r="F197" s="255" t="s">
        <v>2296</v>
      </c>
      <c r="G197" s="253"/>
      <c r="H197" s="256">
        <v>0.35999999999999999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2" t="s">
        <v>190</v>
      </c>
      <c r="AU197" s="262" t="s">
        <v>84</v>
      </c>
      <c r="AV197" s="14" t="s">
        <v>84</v>
      </c>
      <c r="AW197" s="14" t="s">
        <v>4</v>
      </c>
      <c r="AX197" s="14" t="s">
        <v>82</v>
      </c>
      <c r="AY197" s="262" t="s">
        <v>181</v>
      </c>
    </row>
    <row r="198" s="2" customFormat="1" ht="37.8" customHeight="1">
      <c r="A198" s="39"/>
      <c r="B198" s="40"/>
      <c r="C198" s="228" t="s">
        <v>490</v>
      </c>
      <c r="D198" s="228" t="s">
        <v>184</v>
      </c>
      <c r="E198" s="229" t="s">
        <v>2309</v>
      </c>
      <c r="F198" s="230" t="s">
        <v>2310</v>
      </c>
      <c r="G198" s="231" t="s">
        <v>260</v>
      </c>
      <c r="H198" s="232">
        <v>1</v>
      </c>
      <c r="I198" s="233"/>
      <c r="J198" s="232">
        <f>ROUND(I198*H198,2)</f>
        <v>0</v>
      </c>
      <c r="K198" s="234"/>
      <c r="L198" s="45"/>
      <c r="M198" s="235" t="s">
        <v>1</v>
      </c>
      <c r="N198" s="236" t="s">
        <v>40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283</v>
      </c>
      <c r="AT198" s="239" t="s">
        <v>184</v>
      </c>
      <c r="AU198" s="239" t="s">
        <v>84</v>
      </c>
      <c r="AY198" s="18" t="s">
        <v>181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82</v>
      </c>
      <c r="BK198" s="240">
        <f>ROUND(I198*H198,2)</f>
        <v>0</v>
      </c>
      <c r="BL198" s="18" t="s">
        <v>283</v>
      </c>
      <c r="BM198" s="239" t="s">
        <v>2311</v>
      </c>
    </row>
    <row r="199" s="2" customFormat="1" ht="24.15" customHeight="1">
      <c r="A199" s="39"/>
      <c r="B199" s="40"/>
      <c r="C199" s="289" t="s">
        <v>494</v>
      </c>
      <c r="D199" s="289" t="s">
        <v>396</v>
      </c>
      <c r="E199" s="290" t="s">
        <v>2312</v>
      </c>
      <c r="F199" s="291" t="s">
        <v>2313</v>
      </c>
      <c r="G199" s="292" t="s">
        <v>260</v>
      </c>
      <c r="H199" s="293">
        <v>1</v>
      </c>
      <c r="I199" s="294"/>
      <c r="J199" s="293">
        <f>ROUND(I199*H199,2)</f>
        <v>0</v>
      </c>
      <c r="K199" s="295"/>
      <c r="L199" s="296"/>
      <c r="M199" s="297" t="s">
        <v>1</v>
      </c>
      <c r="N199" s="298" t="s">
        <v>40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379</v>
      </c>
      <c r="AT199" s="239" t="s">
        <v>396</v>
      </c>
      <c r="AU199" s="239" t="s">
        <v>84</v>
      </c>
      <c r="AY199" s="18" t="s">
        <v>181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82</v>
      </c>
      <c r="BK199" s="240">
        <f>ROUND(I199*H199,2)</f>
        <v>0</v>
      </c>
      <c r="BL199" s="18" t="s">
        <v>283</v>
      </c>
      <c r="BM199" s="239" t="s">
        <v>2314</v>
      </c>
    </row>
    <row r="200" s="2" customFormat="1" ht="33" customHeight="1">
      <c r="A200" s="39"/>
      <c r="B200" s="40"/>
      <c r="C200" s="228" t="s">
        <v>502</v>
      </c>
      <c r="D200" s="228" t="s">
        <v>184</v>
      </c>
      <c r="E200" s="229" t="s">
        <v>2315</v>
      </c>
      <c r="F200" s="230" t="s">
        <v>2316</v>
      </c>
      <c r="G200" s="231" t="s">
        <v>320</v>
      </c>
      <c r="H200" s="232">
        <v>11.5</v>
      </c>
      <c r="I200" s="233"/>
      <c r="J200" s="232">
        <f>ROUND(I200*H200,2)</f>
        <v>0</v>
      </c>
      <c r="K200" s="234"/>
      <c r="L200" s="45"/>
      <c r="M200" s="235" t="s">
        <v>1</v>
      </c>
      <c r="N200" s="236" t="s">
        <v>40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283</v>
      </c>
      <c r="AT200" s="239" t="s">
        <v>184</v>
      </c>
      <c r="AU200" s="239" t="s">
        <v>84</v>
      </c>
      <c r="AY200" s="18" t="s">
        <v>181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82</v>
      </c>
      <c r="BK200" s="240">
        <f>ROUND(I200*H200,2)</f>
        <v>0</v>
      </c>
      <c r="BL200" s="18" t="s">
        <v>283</v>
      </c>
      <c r="BM200" s="239" t="s">
        <v>2317</v>
      </c>
    </row>
    <row r="201" s="14" customFormat="1">
      <c r="A201" s="14"/>
      <c r="B201" s="252"/>
      <c r="C201" s="253"/>
      <c r="D201" s="243" t="s">
        <v>190</v>
      </c>
      <c r="E201" s="254" t="s">
        <v>1</v>
      </c>
      <c r="F201" s="255" t="s">
        <v>2318</v>
      </c>
      <c r="G201" s="253"/>
      <c r="H201" s="256">
        <v>11.5</v>
      </c>
      <c r="I201" s="257"/>
      <c r="J201" s="253"/>
      <c r="K201" s="253"/>
      <c r="L201" s="258"/>
      <c r="M201" s="259"/>
      <c r="N201" s="260"/>
      <c r="O201" s="260"/>
      <c r="P201" s="260"/>
      <c r="Q201" s="260"/>
      <c r="R201" s="260"/>
      <c r="S201" s="260"/>
      <c r="T201" s="26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2" t="s">
        <v>190</v>
      </c>
      <c r="AU201" s="262" t="s">
        <v>84</v>
      </c>
      <c r="AV201" s="14" t="s">
        <v>84</v>
      </c>
      <c r="AW201" s="14" t="s">
        <v>31</v>
      </c>
      <c r="AX201" s="14" t="s">
        <v>75</v>
      </c>
      <c r="AY201" s="262" t="s">
        <v>181</v>
      </c>
    </row>
    <row r="202" s="15" customFormat="1">
      <c r="A202" s="15"/>
      <c r="B202" s="267"/>
      <c r="C202" s="268"/>
      <c r="D202" s="243" t="s">
        <v>190</v>
      </c>
      <c r="E202" s="269" t="s">
        <v>1</v>
      </c>
      <c r="F202" s="270" t="s">
        <v>208</v>
      </c>
      <c r="G202" s="268"/>
      <c r="H202" s="271">
        <v>11.5</v>
      </c>
      <c r="I202" s="272"/>
      <c r="J202" s="268"/>
      <c r="K202" s="268"/>
      <c r="L202" s="273"/>
      <c r="M202" s="274"/>
      <c r="N202" s="275"/>
      <c r="O202" s="275"/>
      <c r="P202" s="275"/>
      <c r="Q202" s="275"/>
      <c r="R202" s="275"/>
      <c r="S202" s="275"/>
      <c r="T202" s="27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7" t="s">
        <v>190</v>
      </c>
      <c r="AU202" s="277" t="s">
        <v>84</v>
      </c>
      <c r="AV202" s="15" t="s">
        <v>188</v>
      </c>
      <c r="AW202" s="15" t="s">
        <v>31</v>
      </c>
      <c r="AX202" s="15" t="s">
        <v>82</v>
      </c>
      <c r="AY202" s="277" t="s">
        <v>181</v>
      </c>
    </row>
    <row r="203" s="2" customFormat="1" ht="16.5" customHeight="1">
      <c r="A203" s="39"/>
      <c r="B203" s="40"/>
      <c r="C203" s="289" t="s">
        <v>455</v>
      </c>
      <c r="D203" s="289" t="s">
        <v>396</v>
      </c>
      <c r="E203" s="290" t="s">
        <v>2319</v>
      </c>
      <c r="F203" s="291" t="s">
        <v>2320</v>
      </c>
      <c r="G203" s="292" t="s">
        <v>320</v>
      </c>
      <c r="H203" s="293">
        <v>4.7999999999999998</v>
      </c>
      <c r="I203" s="294"/>
      <c r="J203" s="293">
        <f>ROUND(I203*H203,2)</f>
        <v>0</v>
      </c>
      <c r="K203" s="295"/>
      <c r="L203" s="296"/>
      <c r="M203" s="297" t="s">
        <v>1</v>
      </c>
      <c r="N203" s="298" t="s">
        <v>40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379</v>
      </c>
      <c r="AT203" s="239" t="s">
        <v>396</v>
      </c>
      <c r="AU203" s="239" t="s">
        <v>84</v>
      </c>
      <c r="AY203" s="18" t="s">
        <v>181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82</v>
      </c>
      <c r="BK203" s="240">
        <f>ROUND(I203*H203,2)</f>
        <v>0</v>
      </c>
      <c r="BL203" s="18" t="s">
        <v>283</v>
      </c>
      <c r="BM203" s="239" t="s">
        <v>2321</v>
      </c>
    </row>
    <row r="204" s="14" customFormat="1">
      <c r="A204" s="14"/>
      <c r="B204" s="252"/>
      <c r="C204" s="253"/>
      <c r="D204" s="243" t="s">
        <v>190</v>
      </c>
      <c r="E204" s="254" t="s">
        <v>1</v>
      </c>
      <c r="F204" s="255" t="s">
        <v>2239</v>
      </c>
      <c r="G204" s="253"/>
      <c r="H204" s="256">
        <v>4</v>
      </c>
      <c r="I204" s="257"/>
      <c r="J204" s="253"/>
      <c r="K204" s="253"/>
      <c r="L204" s="258"/>
      <c r="M204" s="259"/>
      <c r="N204" s="260"/>
      <c r="O204" s="260"/>
      <c r="P204" s="260"/>
      <c r="Q204" s="260"/>
      <c r="R204" s="260"/>
      <c r="S204" s="260"/>
      <c r="T204" s="26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2" t="s">
        <v>190</v>
      </c>
      <c r="AU204" s="262" t="s">
        <v>84</v>
      </c>
      <c r="AV204" s="14" t="s">
        <v>84</v>
      </c>
      <c r="AW204" s="14" t="s">
        <v>31</v>
      </c>
      <c r="AX204" s="14" t="s">
        <v>75</v>
      </c>
      <c r="AY204" s="262" t="s">
        <v>181</v>
      </c>
    </row>
    <row r="205" s="15" customFormat="1">
      <c r="A205" s="15"/>
      <c r="B205" s="267"/>
      <c r="C205" s="268"/>
      <c r="D205" s="243" t="s">
        <v>190</v>
      </c>
      <c r="E205" s="269" t="s">
        <v>1</v>
      </c>
      <c r="F205" s="270" t="s">
        <v>208</v>
      </c>
      <c r="G205" s="268"/>
      <c r="H205" s="271">
        <v>4</v>
      </c>
      <c r="I205" s="272"/>
      <c r="J205" s="268"/>
      <c r="K205" s="268"/>
      <c r="L205" s="273"/>
      <c r="M205" s="274"/>
      <c r="N205" s="275"/>
      <c r="O205" s="275"/>
      <c r="P205" s="275"/>
      <c r="Q205" s="275"/>
      <c r="R205" s="275"/>
      <c r="S205" s="275"/>
      <c r="T205" s="276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7" t="s">
        <v>190</v>
      </c>
      <c r="AU205" s="277" t="s">
        <v>84</v>
      </c>
      <c r="AV205" s="15" t="s">
        <v>188</v>
      </c>
      <c r="AW205" s="15" t="s">
        <v>31</v>
      </c>
      <c r="AX205" s="15" t="s">
        <v>82</v>
      </c>
      <c r="AY205" s="277" t="s">
        <v>181</v>
      </c>
    </row>
    <row r="206" s="14" customFormat="1">
      <c r="A206" s="14"/>
      <c r="B206" s="252"/>
      <c r="C206" s="253"/>
      <c r="D206" s="243" t="s">
        <v>190</v>
      </c>
      <c r="E206" s="253"/>
      <c r="F206" s="255" t="s">
        <v>2240</v>
      </c>
      <c r="G206" s="253"/>
      <c r="H206" s="256">
        <v>4.7999999999999998</v>
      </c>
      <c r="I206" s="257"/>
      <c r="J206" s="253"/>
      <c r="K206" s="253"/>
      <c r="L206" s="258"/>
      <c r="M206" s="259"/>
      <c r="N206" s="260"/>
      <c r="O206" s="260"/>
      <c r="P206" s="260"/>
      <c r="Q206" s="260"/>
      <c r="R206" s="260"/>
      <c r="S206" s="260"/>
      <c r="T206" s="26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2" t="s">
        <v>190</v>
      </c>
      <c r="AU206" s="262" t="s">
        <v>84</v>
      </c>
      <c r="AV206" s="14" t="s">
        <v>84</v>
      </c>
      <c r="AW206" s="14" t="s">
        <v>4</v>
      </c>
      <c r="AX206" s="14" t="s">
        <v>82</v>
      </c>
      <c r="AY206" s="262" t="s">
        <v>181</v>
      </c>
    </row>
    <row r="207" s="2" customFormat="1" ht="16.5" customHeight="1">
      <c r="A207" s="39"/>
      <c r="B207" s="40"/>
      <c r="C207" s="289" t="s">
        <v>511</v>
      </c>
      <c r="D207" s="289" t="s">
        <v>396</v>
      </c>
      <c r="E207" s="290" t="s">
        <v>2322</v>
      </c>
      <c r="F207" s="291" t="s">
        <v>2323</v>
      </c>
      <c r="G207" s="292" t="s">
        <v>260</v>
      </c>
      <c r="H207" s="293">
        <v>6</v>
      </c>
      <c r="I207" s="294"/>
      <c r="J207" s="293">
        <f>ROUND(I207*H207,2)</f>
        <v>0</v>
      </c>
      <c r="K207" s="295"/>
      <c r="L207" s="296"/>
      <c r="M207" s="297" t="s">
        <v>1</v>
      </c>
      <c r="N207" s="298" t="s">
        <v>40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379</v>
      </c>
      <c r="AT207" s="239" t="s">
        <v>396</v>
      </c>
      <c r="AU207" s="239" t="s">
        <v>84</v>
      </c>
      <c r="AY207" s="18" t="s">
        <v>181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82</v>
      </c>
      <c r="BK207" s="240">
        <f>ROUND(I207*H207,2)</f>
        <v>0</v>
      </c>
      <c r="BL207" s="18" t="s">
        <v>283</v>
      </c>
      <c r="BM207" s="239" t="s">
        <v>2324</v>
      </c>
    </row>
    <row r="208" s="2" customFormat="1" ht="16.5" customHeight="1">
      <c r="A208" s="39"/>
      <c r="B208" s="40"/>
      <c r="C208" s="289" t="s">
        <v>518</v>
      </c>
      <c r="D208" s="289" t="s">
        <v>396</v>
      </c>
      <c r="E208" s="290" t="s">
        <v>2325</v>
      </c>
      <c r="F208" s="291" t="s">
        <v>2326</v>
      </c>
      <c r="G208" s="292" t="s">
        <v>320</v>
      </c>
      <c r="H208" s="293">
        <v>4.7999999999999998</v>
      </c>
      <c r="I208" s="294"/>
      <c r="J208" s="293">
        <f>ROUND(I208*H208,2)</f>
        <v>0</v>
      </c>
      <c r="K208" s="295"/>
      <c r="L208" s="296"/>
      <c r="M208" s="297" t="s">
        <v>1</v>
      </c>
      <c r="N208" s="298" t="s">
        <v>40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379</v>
      </c>
      <c r="AT208" s="239" t="s">
        <v>396</v>
      </c>
      <c r="AU208" s="239" t="s">
        <v>84</v>
      </c>
      <c r="AY208" s="18" t="s">
        <v>181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82</v>
      </c>
      <c r="BK208" s="240">
        <f>ROUND(I208*H208,2)</f>
        <v>0</v>
      </c>
      <c r="BL208" s="18" t="s">
        <v>283</v>
      </c>
      <c r="BM208" s="239" t="s">
        <v>2327</v>
      </c>
    </row>
    <row r="209" s="14" customFormat="1">
      <c r="A209" s="14"/>
      <c r="B209" s="252"/>
      <c r="C209" s="253"/>
      <c r="D209" s="243" t="s">
        <v>190</v>
      </c>
      <c r="E209" s="254" t="s">
        <v>1</v>
      </c>
      <c r="F209" s="255" t="s">
        <v>2239</v>
      </c>
      <c r="G209" s="253"/>
      <c r="H209" s="256">
        <v>4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2" t="s">
        <v>190</v>
      </c>
      <c r="AU209" s="262" t="s">
        <v>84</v>
      </c>
      <c r="AV209" s="14" t="s">
        <v>84</v>
      </c>
      <c r="AW209" s="14" t="s">
        <v>31</v>
      </c>
      <c r="AX209" s="14" t="s">
        <v>75</v>
      </c>
      <c r="AY209" s="262" t="s">
        <v>181</v>
      </c>
    </row>
    <row r="210" s="15" customFormat="1">
      <c r="A210" s="15"/>
      <c r="B210" s="267"/>
      <c r="C210" s="268"/>
      <c r="D210" s="243" t="s">
        <v>190</v>
      </c>
      <c r="E210" s="269" t="s">
        <v>1</v>
      </c>
      <c r="F210" s="270" t="s">
        <v>208</v>
      </c>
      <c r="G210" s="268"/>
      <c r="H210" s="271">
        <v>4</v>
      </c>
      <c r="I210" s="272"/>
      <c r="J210" s="268"/>
      <c r="K210" s="268"/>
      <c r="L210" s="273"/>
      <c r="M210" s="274"/>
      <c r="N210" s="275"/>
      <c r="O210" s="275"/>
      <c r="P210" s="275"/>
      <c r="Q210" s="275"/>
      <c r="R210" s="275"/>
      <c r="S210" s="275"/>
      <c r="T210" s="27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7" t="s">
        <v>190</v>
      </c>
      <c r="AU210" s="277" t="s">
        <v>84</v>
      </c>
      <c r="AV210" s="15" t="s">
        <v>188</v>
      </c>
      <c r="AW210" s="15" t="s">
        <v>31</v>
      </c>
      <c r="AX210" s="15" t="s">
        <v>82</v>
      </c>
      <c r="AY210" s="277" t="s">
        <v>181</v>
      </c>
    </row>
    <row r="211" s="14" customFormat="1">
      <c r="A211" s="14"/>
      <c r="B211" s="252"/>
      <c r="C211" s="253"/>
      <c r="D211" s="243" t="s">
        <v>190</v>
      </c>
      <c r="E211" s="253"/>
      <c r="F211" s="255" t="s">
        <v>2240</v>
      </c>
      <c r="G211" s="253"/>
      <c r="H211" s="256">
        <v>4.7999999999999998</v>
      </c>
      <c r="I211" s="257"/>
      <c r="J211" s="253"/>
      <c r="K211" s="253"/>
      <c r="L211" s="258"/>
      <c r="M211" s="259"/>
      <c r="N211" s="260"/>
      <c r="O211" s="260"/>
      <c r="P211" s="260"/>
      <c r="Q211" s="260"/>
      <c r="R211" s="260"/>
      <c r="S211" s="260"/>
      <c r="T211" s="26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2" t="s">
        <v>190</v>
      </c>
      <c r="AU211" s="262" t="s">
        <v>84</v>
      </c>
      <c r="AV211" s="14" t="s">
        <v>84</v>
      </c>
      <c r="AW211" s="14" t="s">
        <v>4</v>
      </c>
      <c r="AX211" s="14" t="s">
        <v>82</v>
      </c>
      <c r="AY211" s="262" t="s">
        <v>181</v>
      </c>
    </row>
    <row r="212" s="2" customFormat="1" ht="16.5" customHeight="1">
      <c r="A212" s="39"/>
      <c r="B212" s="40"/>
      <c r="C212" s="289" t="s">
        <v>506</v>
      </c>
      <c r="D212" s="289" t="s">
        <v>396</v>
      </c>
      <c r="E212" s="290" t="s">
        <v>2328</v>
      </c>
      <c r="F212" s="291" t="s">
        <v>2329</v>
      </c>
      <c r="G212" s="292" t="s">
        <v>260</v>
      </c>
      <c r="H212" s="293">
        <v>1</v>
      </c>
      <c r="I212" s="294"/>
      <c r="J212" s="293">
        <f>ROUND(I212*H212,2)</f>
        <v>0</v>
      </c>
      <c r="K212" s="295"/>
      <c r="L212" s="296"/>
      <c r="M212" s="297" t="s">
        <v>1</v>
      </c>
      <c r="N212" s="298" t="s">
        <v>40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379</v>
      </c>
      <c r="AT212" s="239" t="s">
        <v>396</v>
      </c>
      <c r="AU212" s="239" t="s">
        <v>84</v>
      </c>
      <c r="AY212" s="18" t="s">
        <v>181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82</v>
      </c>
      <c r="BK212" s="240">
        <f>ROUND(I212*H212,2)</f>
        <v>0</v>
      </c>
      <c r="BL212" s="18" t="s">
        <v>283</v>
      </c>
      <c r="BM212" s="239" t="s">
        <v>2330</v>
      </c>
    </row>
    <row r="213" s="2" customFormat="1" ht="33" customHeight="1">
      <c r="A213" s="39"/>
      <c r="B213" s="40"/>
      <c r="C213" s="228" t="s">
        <v>527</v>
      </c>
      <c r="D213" s="228" t="s">
        <v>184</v>
      </c>
      <c r="E213" s="229" t="s">
        <v>2331</v>
      </c>
      <c r="F213" s="230" t="s">
        <v>2332</v>
      </c>
      <c r="G213" s="231" t="s">
        <v>320</v>
      </c>
      <c r="H213" s="232">
        <v>14</v>
      </c>
      <c r="I213" s="233"/>
      <c r="J213" s="232">
        <f>ROUND(I213*H213,2)</f>
        <v>0</v>
      </c>
      <c r="K213" s="234"/>
      <c r="L213" s="45"/>
      <c r="M213" s="235" t="s">
        <v>1</v>
      </c>
      <c r="N213" s="236" t="s">
        <v>40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283</v>
      </c>
      <c r="AT213" s="239" t="s">
        <v>184</v>
      </c>
      <c r="AU213" s="239" t="s">
        <v>84</v>
      </c>
      <c r="AY213" s="18" t="s">
        <v>181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82</v>
      </c>
      <c r="BK213" s="240">
        <f>ROUND(I213*H213,2)</f>
        <v>0</v>
      </c>
      <c r="BL213" s="18" t="s">
        <v>283</v>
      </c>
      <c r="BM213" s="239" t="s">
        <v>2333</v>
      </c>
    </row>
    <row r="214" s="14" customFormat="1">
      <c r="A214" s="14"/>
      <c r="B214" s="252"/>
      <c r="C214" s="253"/>
      <c r="D214" s="243" t="s">
        <v>190</v>
      </c>
      <c r="E214" s="254" t="s">
        <v>1</v>
      </c>
      <c r="F214" s="255" t="s">
        <v>2334</v>
      </c>
      <c r="G214" s="253"/>
      <c r="H214" s="256">
        <v>14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2" t="s">
        <v>190</v>
      </c>
      <c r="AU214" s="262" t="s">
        <v>84</v>
      </c>
      <c r="AV214" s="14" t="s">
        <v>84</v>
      </c>
      <c r="AW214" s="14" t="s">
        <v>31</v>
      </c>
      <c r="AX214" s="14" t="s">
        <v>75</v>
      </c>
      <c r="AY214" s="262" t="s">
        <v>181</v>
      </c>
    </row>
    <row r="215" s="15" customFormat="1">
      <c r="A215" s="15"/>
      <c r="B215" s="267"/>
      <c r="C215" s="268"/>
      <c r="D215" s="243" t="s">
        <v>190</v>
      </c>
      <c r="E215" s="269" t="s">
        <v>1</v>
      </c>
      <c r="F215" s="270" t="s">
        <v>208</v>
      </c>
      <c r="G215" s="268"/>
      <c r="H215" s="271">
        <v>14</v>
      </c>
      <c r="I215" s="272"/>
      <c r="J215" s="268"/>
      <c r="K215" s="268"/>
      <c r="L215" s="273"/>
      <c r="M215" s="274"/>
      <c r="N215" s="275"/>
      <c r="O215" s="275"/>
      <c r="P215" s="275"/>
      <c r="Q215" s="275"/>
      <c r="R215" s="275"/>
      <c r="S215" s="275"/>
      <c r="T215" s="27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7" t="s">
        <v>190</v>
      </c>
      <c r="AU215" s="277" t="s">
        <v>84</v>
      </c>
      <c r="AV215" s="15" t="s">
        <v>188</v>
      </c>
      <c r="AW215" s="15" t="s">
        <v>31</v>
      </c>
      <c r="AX215" s="15" t="s">
        <v>82</v>
      </c>
      <c r="AY215" s="277" t="s">
        <v>181</v>
      </c>
    </row>
    <row r="216" s="2" customFormat="1" ht="16.5" customHeight="1">
      <c r="A216" s="39"/>
      <c r="B216" s="40"/>
      <c r="C216" s="289" t="s">
        <v>532</v>
      </c>
      <c r="D216" s="289" t="s">
        <v>396</v>
      </c>
      <c r="E216" s="290" t="s">
        <v>2335</v>
      </c>
      <c r="F216" s="291" t="s">
        <v>2336</v>
      </c>
      <c r="G216" s="292" t="s">
        <v>320</v>
      </c>
      <c r="H216" s="293">
        <v>4.7999999999999998</v>
      </c>
      <c r="I216" s="294"/>
      <c r="J216" s="293">
        <f>ROUND(I216*H216,2)</f>
        <v>0</v>
      </c>
      <c r="K216" s="295"/>
      <c r="L216" s="296"/>
      <c r="M216" s="297" t="s">
        <v>1</v>
      </c>
      <c r="N216" s="298" t="s">
        <v>40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379</v>
      </c>
      <c r="AT216" s="239" t="s">
        <v>396</v>
      </c>
      <c r="AU216" s="239" t="s">
        <v>84</v>
      </c>
      <c r="AY216" s="18" t="s">
        <v>181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82</v>
      </c>
      <c r="BK216" s="240">
        <f>ROUND(I216*H216,2)</f>
        <v>0</v>
      </c>
      <c r="BL216" s="18" t="s">
        <v>283</v>
      </c>
      <c r="BM216" s="239" t="s">
        <v>2337</v>
      </c>
    </row>
    <row r="217" s="14" customFormat="1">
      <c r="A217" s="14"/>
      <c r="B217" s="252"/>
      <c r="C217" s="253"/>
      <c r="D217" s="243" t="s">
        <v>190</v>
      </c>
      <c r="E217" s="254" t="s">
        <v>1</v>
      </c>
      <c r="F217" s="255" t="s">
        <v>2239</v>
      </c>
      <c r="G217" s="253"/>
      <c r="H217" s="256">
        <v>4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2" t="s">
        <v>190</v>
      </c>
      <c r="AU217" s="262" t="s">
        <v>84</v>
      </c>
      <c r="AV217" s="14" t="s">
        <v>84</v>
      </c>
      <c r="AW217" s="14" t="s">
        <v>31</v>
      </c>
      <c r="AX217" s="14" t="s">
        <v>82</v>
      </c>
      <c r="AY217" s="262" t="s">
        <v>181</v>
      </c>
    </row>
    <row r="218" s="14" customFormat="1">
      <c r="A218" s="14"/>
      <c r="B218" s="252"/>
      <c r="C218" s="253"/>
      <c r="D218" s="243" t="s">
        <v>190</v>
      </c>
      <c r="E218" s="253"/>
      <c r="F218" s="255" t="s">
        <v>2240</v>
      </c>
      <c r="G218" s="253"/>
      <c r="H218" s="256">
        <v>4.7999999999999998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2" t="s">
        <v>190</v>
      </c>
      <c r="AU218" s="262" t="s">
        <v>84</v>
      </c>
      <c r="AV218" s="14" t="s">
        <v>84</v>
      </c>
      <c r="AW218" s="14" t="s">
        <v>4</v>
      </c>
      <c r="AX218" s="14" t="s">
        <v>82</v>
      </c>
      <c r="AY218" s="262" t="s">
        <v>181</v>
      </c>
    </row>
    <row r="219" s="2" customFormat="1" ht="16.5" customHeight="1">
      <c r="A219" s="39"/>
      <c r="B219" s="40"/>
      <c r="C219" s="289" t="s">
        <v>549</v>
      </c>
      <c r="D219" s="289" t="s">
        <v>396</v>
      </c>
      <c r="E219" s="290" t="s">
        <v>2338</v>
      </c>
      <c r="F219" s="291" t="s">
        <v>2339</v>
      </c>
      <c r="G219" s="292" t="s">
        <v>320</v>
      </c>
      <c r="H219" s="293">
        <v>12</v>
      </c>
      <c r="I219" s="294"/>
      <c r="J219" s="293">
        <f>ROUND(I219*H219,2)</f>
        <v>0</v>
      </c>
      <c r="K219" s="295"/>
      <c r="L219" s="296"/>
      <c r="M219" s="297" t="s">
        <v>1</v>
      </c>
      <c r="N219" s="298" t="s">
        <v>40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379</v>
      </c>
      <c r="AT219" s="239" t="s">
        <v>396</v>
      </c>
      <c r="AU219" s="239" t="s">
        <v>84</v>
      </c>
      <c r="AY219" s="18" t="s">
        <v>181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82</v>
      </c>
      <c r="BK219" s="240">
        <f>ROUND(I219*H219,2)</f>
        <v>0</v>
      </c>
      <c r="BL219" s="18" t="s">
        <v>283</v>
      </c>
      <c r="BM219" s="239" t="s">
        <v>2340</v>
      </c>
    </row>
    <row r="220" s="14" customFormat="1">
      <c r="A220" s="14"/>
      <c r="B220" s="252"/>
      <c r="C220" s="253"/>
      <c r="D220" s="243" t="s">
        <v>190</v>
      </c>
      <c r="E220" s="254" t="s">
        <v>1</v>
      </c>
      <c r="F220" s="255" t="s">
        <v>2341</v>
      </c>
      <c r="G220" s="253"/>
      <c r="H220" s="256">
        <v>10</v>
      </c>
      <c r="I220" s="257"/>
      <c r="J220" s="253"/>
      <c r="K220" s="253"/>
      <c r="L220" s="258"/>
      <c r="M220" s="259"/>
      <c r="N220" s="260"/>
      <c r="O220" s="260"/>
      <c r="P220" s="260"/>
      <c r="Q220" s="260"/>
      <c r="R220" s="260"/>
      <c r="S220" s="260"/>
      <c r="T220" s="26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2" t="s">
        <v>190</v>
      </c>
      <c r="AU220" s="262" t="s">
        <v>84</v>
      </c>
      <c r="AV220" s="14" t="s">
        <v>84</v>
      </c>
      <c r="AW220" s="14" t="s">
        <v>31</v>
      </c>
      <c r="AX220" s="14" t="s">
        <v>82</v>
      </c>
      <c r="AY220" s="262" t="s">
        <v>181</v>
      </c>
    </row>
    <row r="221" s="14" customFormat="1">
      <c r="A221" s="14"/>
      <c r="B221" s="252"/>
      <c r="C221" s="253"/>
      <c r="D221" s="243" t="s">
        <v>190</v>
      </c>
      <c r="E221" s="253"/>
      <c r="F221" s="255" t="s">
        <v>2342</v>
      </c>
      <c r="G221" s="253"/>
      <c r="H221" s="256">
        <v>12</v>
      </c>
      <c r="I221" s="257"/>
      <c r="J221" s="253"/>
      <c r="K221" s="253"/>
      <c r="L221" s="258"/>
      <c r="M221" s="259"/>
      <c r="N221" s="260"/>
      <c r="O221" s="260"/>
      <c r="P221" s="260"/>
      <c r="Q221" s="260"/>
      <c r="R221" s="260"/>
      <c r="S221" s="260"/>
      <c r="T221" s="26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2" t="s">
        <v>190</v>
      </c>
      <c r="AU221" s="262" t="s">
        <v>84</v>
      </c>
      <c r="AV221" s="14" t="s">
        <v>84</v>
      </c>
      <c r="AW221" s="14" t="s">
        <v>4</v>
      </c>
      <c r="AX221" s="14" t="s">
        <v>82</v>
      </c>
      <c r="AY221" s="262" t="s">
        <v>181</v>
      </c>
    </row>
    <row r="222" s="2" customFormat="1" ht="24.15" customHeight="1">
      <c r="A222" s="39"/>
      <c r="B222" s="40"/>
      <c r="C222" s="228" t="s">
        <v>555</v>
      </c>
      <c r="D222" s="228" t="s">
        <v>184</v>
      </c>
      <c r="E222" s="229" t="s">
        <v>2343</v>
      </c>
      <c r="F222" s="230" t="s">
        <v>2344</v>
      </c>
      <c r="G222" s="231" t="s">
        <v>197</v>
      </c>
      <c r="H222" s="232">
        <v>145</v>
      </c>
      <c r="I222" s="233"/>
      <c r="J222" s="232">
        <f>ROUND(I222*H222,2)</f>
        <v>0</v>
      </c>
      <c r="K222" s="234"/>
      <c r="L222" s="45"/>
      <c r="M222" s="235" t="s">
        <v>1</v>
      </c>
      <c r="N222" s="236" t="s">
        <v>40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283</v>
      </c>
      <c r="AT222" s="239" t="s">
        <v>184</v>
      </c>
      <c r="AU222" s="239" t="s">
        <v>84</v>
      </c>
      <c r="AY222" s="18" t="s">
        <v>181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82</v>
      </c>
      <c r="BK222" s="240">
        <f>ROUND(I222*H222,2)</f>
        <v>0</v>
      </c>
      <c r="BL222" s="18" t="s">
        <v>283</v>
      </c>
      <c r="BM222" s="239" t="s">
        <v>2345</v>
      </c>
    </row>
    <row r="223" s="2" customFormat="1" ht="24.15" customHeight="1">
      <c r="A223" s="39"/>
      <c r="B223" s="40"/>
      <c r="C223" s="228" t="s">
        <v>560</v>
      </c>
      <c r="D223" s="228" t="s">
        <v>184</v>
      </c>
      <c r="E223" s="229" t="s">
        <v>2346</v>
      </c>
      <c r="F223" s="230" t="s">
        <v>2347</v>
      </c>
      <c r="G223" s="231" t="s">
        <v>197</v>
      </c>
      <c r="H223" s="232">
        <v>40</v>
      </c>
      <c r="I223" s="233"/>
      <c r="J223" s="232">
        <f>ROUND(I223*H223,2)</f>
        <v>0</v>
      </c>
      <c r="K223" s="234"/>
      <c r="L223" s="45"/>
      <c r="M223" s="235" t="s">
        <v>1</v>
      </c>
      <c r="N223" s="236" t="s">
        <v>40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283</v>
      </c>
      <c r="AT223" s="239" t="s">
        <v>184</v>
      </c>
      <c r="AU223" s="239" t="s">
        <v>84</v>
      </c>
      <c r="AY223" s="18" t="s">
        <v>181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82</v>
      </c>
      <c r="BK223" s="240">
        <f>ROUND(I223*H223,2)</f>
        <v>0</v>
      </c>
      <c r="BL223" s="18" t="s">
        <v>283</v>
      </c>
      <c r="BM223" s="239" t="s">
        <v>2348</v>
      </c>
    </row>
    <row r="224" s="12" customFormat="1" ht="22.8" customHeight="1">
      <c r="A224" s="12"/>
      <c r="B224" s="212"/>
      <c r="C224" s="213"/>
      <c r="D224" s="214" t="s">
        <v>74</v>
      </c>
      <c r="E224" s="226" t="s">
        <v>2349</v>
      </c>
      <c r="F224" s="226" t="s">
        <v>2350</v>
      </c>
      <c r="G224" s="213"/>
      <c r="H224" s="213"/>
      <c r="I224" s="216"/>
      <c r="J224" s="227">
        <f>BK224</f>
        <v>0</v>
      </c>
      <c r="K224" s="213"/>
      <c r="L224" s="218"/>
      <c r="M224" s="219"/>
      <c r="N224" s="220"/>
      <c r="O224" s="220"/>
      <c r="P224" s="221">
        <f>SUM(P225:P241)</f>
        <v>0</v>
      </c>
      <c r="Q224" s="220"/>
      <c r="R224" s="221">
        <f>SUM(R225:R241)</f>
        <v>0</v>
      </c>
      <c r="S224" s="220"/>
      <c r="T224" s="222">
        <f>SUM(T225:T241)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3" t="s">
        <v>84</v>
      </c>
      <c r="AT224" s="224" t="s">
        <v>74</v>
      </c>
      <c r="AU224" s="224" t="s">
        <v>82</v>
      </c>
      <c r="AY224" s="223" t="s">
        <v>181</v>
      </c>
      <c r="BK224" s="225">
        <f>SUM(BK225:BK241)</f>
        <v>0</v>
      </c>
    </row>
    <row r="225" s="2" customFormat="1" ht="24.15" customHeight="1">
      <c r="A225" s="39"/>
      <c r="B225" s="40"/>
      <c r="C225" s="228" t="s">
        <v>565</v>
      </c>
      <c r="D225" s="228" t="s">
        <v>184</v>
      </c>
      <c r="E225" s="229" t="s">
        <v>2351</v>
      </c>
      <c r="F225" s="230" t="s">
        <v>2352</v>
      </c>
      <c r="G225" s="231" t="s">
        <v>260</v>
      </c>
      <c r="H225" s="232">
        <v>3</v>
      </c>
      <c r="I225" s="233"/>
      <c r="J225" s="232">
        <f>ROUND(I225*H225,2)</f>
        <v>0</v>
      </c>
      <c r="K225" s="234"/>
      <c r="L225" s="45"/>
      <c r="M225" s="235" t="s">
        <v>1</v>
      </c>
      <c r="N225" s="236" t="s">
        <v>40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283</v>
      </c>
      <c r="AT225" s="239" t="s">
        <v>184</v>
      </c>
      <c r="AU225" s="239" t="s">
        <v>84</v>
      </c>
      <c r="AY225" s="18" t="s">
        <v>181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82</v>
      </c>
      <c r="BK225" s="240">
        <f>ROUND(I225*H225,2)</f>
        <v>0</v>
      </c>
      <c r="BL225" s="18" t="s">
        <v>283</v>
      </c>
      <c r="BM225" s="239" t="s">
        <v>2353</v>
      </c>
    </row>
    <row r="226" s="2" customFormat="1" ht="55.5" customHeight="1">
      <c r="A226" s="39"/>
      <c r="B226" s="40"/>
      <c r="C226" s="289" t="s">
        <v>570</v>
      </c>
      <c r="D226" s="289" t="s">
        <v>396</v>
      </c>
      <c r="E226" s="290" t="s">
        <v>2354</v>
      </c>
      <c r="F226" s="291" t="s">
        <v>2355</v>
      </c>
      <c r="G226" s="292" t="s">
        <v>2162</v>
      </c>
      <c r="H226" s="293">
        <v>2</v>
      </c>
      <c r="I226" s="294"/>
      <c r="J226" s="293">
        <f>ROUND(I226*H226,2)</f>
        <v>0</v>
      </c>
      <c r="K226" s="295"/>
      <c r="L226" s="296"/>
      <c r="M226" s="297" t="s">
        <v>1</v>
      </c>
      <c r="N226" s="298" t="s">
        <v>40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379</v>
      </c>
      <c r="AT226" s="239" t="s">
        <v>396</v>
      </c>
      <c r="AU226" s="239" t="s">
        <v>84</v>
      </c>
      <c r="AY226" s="18" t="s">
        <v>181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82</v>
      </c>
      <c r="BK226" s="240">
        <f>ROUND(I226*H226,2)</f>
        <v>0</v>
      </c>
      <c r="BL226" s="18" t="s">
        <v>283</v>
      </c>
      <c r="BM226" s="239" t="s">
        <v>2356</v>
      </c>
    </row>
    <row r="227" s="2" customFormat="1" ht="37.8" customHeight="1">
      <c r="A227" s="39"/>
      <c r="B227" s="40"/>
      <c r="C227" s="289" t="s">
        <v>402</v>
      </c>
      <c r="D227" s="289" t="s">
        <v>396</v>
      </c>
      <c r="E227" s="290" t="s">
        <v>2357</v>
      </c>
      <c r="F227" s="291" t="s">
        <v>2358</v>
      </c>
      <c r="G227" s="292" t="s">
        <v>2162</v>
      </c>
      <c r="H227" s="293">
        <v>1</v>
      </c>
      <c r="I227" s="294"/>
      <c r="J227" s="293">
        <f>ROUND(I227*H227,2)</f>
        <v>0</v>
      </c>
      <c r="K227" s="295"/>
      <c r="L227" s="296"/>
      <c r="M227" s="297" t="s">
        <v>1</v>
      </c>
      <c r="N227" s="298" t="s">
        <v>40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379</v>
      </c>
      <c r="AT227" s="239" t="s">
        <v>396</v>
      </c>
      <c r="AU227" s="239" t="s">
        <v>84</v>
      </c>
      <c r="AY227" s="18" t="s">
        <v>181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82</v>
      </c>
      <c r="BK227" s="240">
        <f>ROUND(I227*H227,2)</f>
        <v>0</v>
      </c>
      <c r="BL227" s="18" t="s">
        <v>283</v>
      </c>
      <c r="BM227" s="239" t="s">
        <v>2359</v>
      </c>
    </row>
    <row r="228" s="2" customFormat="1" ht="16.5" customHeight="1">
      <c r="A228" s="39"/>
      <c r="B228" s="40"/>
      <c r="C228" s="228" t="s">
        <v>473</v>
      </c>
      <c r="D228" s="228" t="s">
        <v>184</v>
      </c>
      <c r="E228" s="229" t="s">
        <v>2360</v>
      </c>
      <c r="F228" s="230" t="s">
        <v>2361</v>
      </c>
      <c r="G228" s="231" t="s">
        <v>260</v>
      </c>
      <c r="H228" s="232">
        <v>2</v>
      </c>
      <c r="I228" s="233"/>
      <c r="J228" s="232">
        <f>ROUND(I228*H228,2)</f>
        <v>0</v>
      </c>
      <c r="K228" s="234"/>
      <c r="L228" s="45"/>
      <c r="M228" s="235" t="s">
        <v>1</v>
      </c>
      <c r="N228" s="236" t="s">
        <v>40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283</v>
      </c>
      <c r="AT228" s="239" t="s">
        <v>184</v>
      </c>
      <c r="AU228" s="239" t="s">
        <v>84</v>
      </c>
      <c r="AY228" s="18" t="s">
        <v>181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82</v>
      </c>
      <c r="BK228" s="240">
        <f>ROUND(I228*H228,2)</f>
        <v>0</v>
      </c>
      <c r="BL228" s="18" t="s">
        <v>283</v>
      </c>
      <c r="BM228" s="239" t="s">
        <v>2362</v>
      </c>
    </row>
    <row r="229" s="2" customFormat="1" ht="16.5" customHeight="1">
      <c r="A229" s="39"/>
      <c r="B229" s="40"/>
      <c r="C229" s="289" t="s">
        <v>588</v>
      </c>
      <c r="D229" s="289" t="s">
        <v>396</v>
      </c>
      <c r="E229" s="290" t="s">
        <v>2363</v>
      </c>
      <c r="F229" s="291" t="s">
        <v>2364</v>
      </c>
      <c r="G229" s="292" t="s">
        <v>2162</v>
      </c>
      <c r="H229" s="293">
        <v>1</v>
      </c>
      <c r="I229" s="294"/>
      <c r="J229" s="293">
        <f>ROUND(I229*H229,2)</f>
        <v>0</v>
      </c>
      <c r="K229" s="295"/>
      <c r="L229" s="296"/>
      <c r="M229" s="297" t="s">
        <v>1</v>
      </c>
      <c r="N229" s="298" t="s">
        <v>40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379</v>
      </c>
      <c r="AT229" s="239" t="s">
        <v>396</v>
      </c>
      <c r="AU229" s="239" t="s">
        <v>84</v>
      </c>
      <c r="AY229" s="18" t="s">
        <v>181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82</v>
      </c>
      <c r="BK229" s="240">
        <f>ROUND(I229*H229,2)</f>
        <v>0</v>
      </c>
      <c r="BL229" s="18" t="s">
        <v>283</v>
      </c>
      <c r="BM229" s="239" t="s">
        <v>2365</v>
      </c>
    </row>
    <row r="230" s="2" customFormat="1" ht="16.5" customHeight="1">
      <c r="A230" s="39"/>
      <c r="B230" s="40"/>
      <c r="C230" s="289" t="s">
        <v>593</v>
      </c>
      <c r="D230" s="289" t="s">
        <v>396</v>
      </c>
      <c r="E230" s="290" t="s">
        <v>2366</v>
      </c>
      <c r="F230" s="291" t="s">
        <v>2367</v>
      </c>
      <c r="G230" s="292" t="s">
        <v>2162</v>
      </c>
      <c r="H230" s="293">
        <v>1</v>
      </c>
      <c r="I230" s="294"/>
      <c r="J230" s="293">
        <f>ROUND(I230*H230,2)</f>
        <v>0</v>
      </c>
      <c r="K230" s="295"/>
      <c r="L230" s="296"/>
      <c r="M230" s="297" t="s">
        <v>1</v>
      </c>
      <c r="N230" s="298" t="s">
        <v>40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379</v>
      </c>
      <c r="AT230" s="239" t="s">
        <v>396</v>
      </c>
      <c r="AU230" s="239" t="s">
        <v>84</v>
      </c>
      <c r="AY230" s="18" t="s">
        <v>181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82</v>
      </c>
      <c r="BK230" s="240">
        <f>ROUND(I230*H230,2)</f>
        <v>0</v>
      </c>
      <c r="BL230" s="18" t="s">
        <v>283</v>
      </c>
      <c r="BM230" s="239" t="s">
        <v>2368</v>
      </c>
    </row>
    <row r="231" s="2" customFormat="1" ht="16.5" customHeight="1">
      <c r="A231" s="39"/>
      <c r="B231" s="40"/>
      <c r="C231" s="228" t="s">
        <v>599</v>
      </c>
      <c r="D231" s="228" t="s">
        <v>184</v>
      </c>
      <c r="E231" s="229" t="s">
        <v>2369</v>
      </c>
      <c r="F231" s="230" t="s">
        <v>2370</v>
      </c>
      <c r="G231" s="231" t="s">
        <v>260</v>
      </c>
      <c r="H231" s="232">
        <v>1</v>
      </c>
      <c r="I231" s="233"/>
      <c r="J231" s="232">
        <f>ROUND(I231*H231,2)</f>
        <v>0</v>
      </c>
      <c r="K231" s="234"/>
      <c r="L231" s="45"/>
      <c r="M231" s="235" t="s">
        <v>1</v>
      </c>
      <c r="N231" s="236" t="s">
        <v>40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283</v>
      </c>
      <c r="AT231" s="239" t="s">
        <v>184</v>
      </c>
      <c r="AU231" s="239" t="s">
        <v>84</v>
      </c>
      <c r="AY231" s="18" t="s">
        <v>181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82</v>
      </c>
      <c r="BK231" s="240">
        <f>ROUND(I231*H231,2)</f>
        <v>0</v>
      </c>
      <c r="BL231" s="18" t="s">
        <v>283</v>
      </c>
      <c r="BM231" s="239" t="s">
        <v>2371</v>
      </c>
    </row>
    <row r="232" s="2" customFormat="1" ht="21.75" customHeight="1">
      <c r="A232" s="39"/>
      <c r="B232" s="40"/>
      <c r="C232" s="289" t="s">
        <v>604</v>
      </c>
      <c r="D232" s="289" t="s">
        <v>396</v>
      </c>
      <c r="E232" s="290" t="s">
        <v>2372</v>
      </c>
      <c r="F232" s="291" t="s">
        <v>2373</v>
      </c>
      <c r="G232" s="292" t="s">
        <v>2162</v>
      </c>
      <c r="H232" s="293">
        <v>1</v>
      </c>
      <c r="I232" s="294"/>
      <c r="J232" s="293">
        <f>ROUND(I232*H232,2)</f>
        <v>0</v>
      </c>
      <c r="K232" s="295"/>
      <c r="L232" s="296"/>
      <c r="M232" s="297" t="s">
        <v>1</v>
      </c>
      <c r="N232" s="298" t="s">
        <v>40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379</v>
      </c>
      <c r="AT232" s="239" t="s">
        <v>396</v>
      </c>
      <c r="AU232" s="239" t="s">
        <v>84</v>
      </c>
      <c r="AY232" s="18" t="s">
        <v>181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82</v>
      </c>
      <c r="BK232" s="240">
        <f>ROUND(I232*H232,2)</f>
        <v>0</v>
      </c>
      <c r="BL232" s="18" t="s">
        <v>283</v>
      </c>
      <c r="BM232" s="239" t="s">
        <v>2374</v>
      </c>
    </row>
    <row r="233" s="2" customFormat="1" ht="24.15" customHeight="1">
      <c r="A233" s="39"/>
      <c r="B233" s="40"/>
      <c r="C233" s="228" t="s">
        <v>610</v>
      </c>
      <c r="D233" s="228" t="s">
        <v>184</v>
      </c>
      <c r="E233" s="229" t="s">
        <v>2375</v>
      </c>
      <c r="F233" s="230" t="s">
        <v>2376</v>
      </c>
      <c r="G233" s="231" t="s">
        <v>260</v>
      </c>
      <c r="H233" s="232">
        <v>1</v>
      </c>
      <c r="I233" s="233"/>
      <c r="J233" s="232">
        <f>ROUND(I233*H233,2)</f>
        <v>0</v>
      </c>
      <c r="K233" s="234"/>
      <c r="L233" s="45"/>
      <c r="M233" s="235" t="s">
        <v>1</v>
      </c>
      <c r="N233" s="236" t="s">
        <v>40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283</v>
      </c>
      <c r="AT233" s="239" t="s">
        <v>184</v>
      </c>
      <c r="AU233" s="239" t="s">
        <v>84</v>
      </c>
      <c r="AY233" s="18" t="s">
        <v>181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82</v>
      </c>
      <c r="BK233" s="240">
        <f>ROUND(I233*H233,2)</f>
        <v>0</v>
      </c>
      <c r="BL233" s="18" t="s">
        <v>283</v>
      </c>
      <c r="BM233" s="239" t="s">
        <v>2377</v>
      </c>
    </row>
    <row r="234" s="2" customFormat="1" ht="16.5" customHeight="1">
      <c r="A234" s="39"/>
      <c r="B234" s="40"/>
      <c r="C234" s="289" t="s">
        <v>614</v>
      </c>
      <c r="D234" s="289" t="s">
        <v>396</v>
      </c>
      <c r="E234" s="290" t="s">
        <v>2378</v>
      </c>
      <c r="F234" s="291" t="s">
        <v>2379</v>
      </c>
      <c r="G234" s="292" t="s">
        <v>430</v>
      </c>
      <c r="H234" s="293">
        <v>6</v>
      </c>
      <c r="I234" s="294"/>
      <c r="J234" s="293">
        <f>ROUND(I234*H234,2)</f>
        <v>0</v>
      </c>
      <c r="K234" s="295"/>
      <c r="L234" s="296"/>
      <c r="M234" s="297" t="s">
        <v>1</v>
      </c>
      <c r="N234" s="298" t="s">
        <v>40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379</v>
      </c>
      <c r="AT234" s="239" t="s">
        <v>396</v>
      </c>
      <c r="AU234" s="239" t="s">
        <v>84</v>
      </c>
      <c r="AY234" s="18" t="s">
        <v>181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82</v>
      </c>
      <c r="BK234" s="240">
        <f>ROUND(I234*H234,2)</f>
        <v>0</v>
      </c>
      <c r="BL234" s="18" t="s">
        <v>283</v>
      </c>
      <c r="BM234" s="239" t="s">
        <v>2380</v>
      </c>
    </row>
    <row r="235" s="2" customFormat="1" ht="24.15" customHeight="1">
      <c r="A235" s="39"/>
      <c r="B235" s="40"/>
      <c r="C235" s="228" t="s">
        <v>620</v>
      </c>
      <c r="D235" s="228" t="s">
        <v>184</v>
      </c>
      <c r="E235" s="229" t="s">
        <v>2381</v>
      </c>
      <c r="F235" s="230" t="s">
        <v>2382</v>
      </c>
      <c r="G235" s="231" t="s">
        <v>320</v>
      </c>
      <c r="H235" s="232">
        <v>20</v>
      </c>
      <c r="I235" s="233"/>
      <c r="J235" s="232">
        <f>ROUND(I235*H235,2)</f>
        <v>0</v>
      </c>
      <c r="K235" s="234"/>
      <c r="L235" s="45"/>
      <c r="M235" s="235" t="s">
        <v>1</v>
      </c>
      <c r="N235" s="236" t="s">
        <v>40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283</v>
      </c>
      <c r="AT235" s="239" t="s">
        <v>184</v>
      </c>
      <c r="AU235" s="239" t="s">
        <v>84</v>
      </c>
      <c r="AY235" s="18" t="s">
        <v>181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82</v>
      </c>
      <c r="BK235" s="240">
        <f>ROUND(I235*H235,2)</f>
        <v>0</v>
      </c>
      <c r="BL235" s="18" t="s">
        <v>283</v>
      </c>
      <c r="BM235" s="239" t="s">
        <v>2383</v>
      </c>
    </row>
    <row r="236" s="2" customFormat="1" ht="24.15" customHeight="1">
      <c r="A236" s="39"/>
      <c r="B236" s="40"/>
      <c r="C236" s="228" t="s">
        <v>624</v>
      </c>
      <c r="D236" s="228" t="s">
        <v>184</v>
      </c>
      <c r="E236" s="229" t="s">
        <v>2384</v>
      </c>
      <c r="F236" s="230" t="s">
        <v>2385</v>
      </c>
      <c r="G236" s="231" t="s">
        <v>320</v>
      </c>
      <c r="H236" s="232">
        <v>10</v>
      </c>
      <c r="I236" s="233"/>
      <c r="J236" s="232">
        <f>ROUND(I236*H236,2)</f>
        <v>0</v>
      </c>
      <c r="K236" s="234"/>
      <c r="L236" s="45"/>
      <c r="M236" s="235" t="s">
        <v>1</v>
      </c>
      <c r="N236" s="236" t="s">
        <v>40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283</v>
      </c>
      <c r="AT236" s="239" t="s">
        <v>184</v>
      </c>
      <c r="AU236" s="239" t="s">
        <v>84</v>
      </c>
      <c r="AY236" s="18" t="s">
        <v>181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82</v>
      </c>
      <c r="BK236" s="240">
        <f>ROUND(I236*H236,2)</f>
        <v>0</v>
      </c>
      <c r="BL236" s="18" t="s">
        <v>283</v>
      </c>
      <c r="BM236" s="239" t="s">
        <v>2386</v>
      </c>
    </row>
    <row r="237" s="2" customFormat="1" ht="24.15" customHeight="1">
      <c r="A237" s="39"/>
      <c r="B237" s="40"/>
      <c r="C237" s="228" t="s">
        <v>631</v>
      </c>
      <c r="D237" s="228" t="s">
        <v>184</v>
      </c>
      <c r="E237" s="229" t="s">
        <v>2387</v>
      </c>
      <c r="F237" s="230" t="s">
        <v>2388</v>
      </c>
      <c r="G237" s="231" t="s">
        <v>320</v>
      </c>
      <c r="H237" s="232">
        <v>30</v>
      </c>
      <c r="I237" s="233"/>
      <c r="J237" s="232">
        <f>ROUND(I237*H237,2)</f>
        <v>0</v>
      </c>
      <c r="K237" s="234"/>
      <c r="L237" s="45"/>
      <c r="M237" s="235" t="s">
        <v>1</v>
      </c>
      <c r="N237" s="236" t="s">
        <v>40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283</v>
      </c>
      <c r="AT237" s="239" t="s">
        <v>184</v>
      </c>
      <c r="AU237" s="239" t="s">
        <v>84</v>
      </c>
      <c r="AY237" s="18" t="s">
        <v>181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82</v>
      </c>
      <c r="BK237" s="240">
        <f>ROUND(I237*H237,2)</f>
        <v>0</v>
      </c>
      <c r="BL237" s="18" t="s">
        <v>283</v>
      </c>
      <c r="BM237" s="239" t="s">
        <v>2389</v>
      </c>
    </row>
    <row r="238" s="2" customFormat="1" ht="16.5" customHeight="1">
      <c r="A238" s="39"/>
      <c r="B238" s="40"/>
      <c r="C238" s="228" t="s">
        <v>638</v>
      </c>
      <c r="D238" s="228" t="s">
        <v>184</v>
      </c>
      <c r="E238" s="229" t="s">
        <v>2390</v>
      </c>
      <c r="F238" s="230" t="s">
        <v>2391</v>
      </c>
      <c r="G238" s="231" t="s">
        <v>320</v>
      </c>
      <c r="H238" s="232">
        <v>30</v>
      </c>
      <c r="I238" s="233"/>
      <c r="J238" s="232">
        <f>ROUND(I238*H238,2)</f>
        <v>0</v>
      </c>
      <c r="K238" s="234"/>
      <c r="L238" s="45"/>
      <c r="M238" s="235" t="s">
        <v>1</v>
      </c>
      <c r="N238" s="236" t="s">
        <v>40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283</v>
      </c>
      <c r="AT238" s="239" t="s">
        <v>184</v>
      </c>
      <c r="AU238" s="239" t="s">
        <v>84</v>
      </c>
      <c r="AY238" s="18" t="s">
        <v>181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82</v>
      </c>
      <c r="BK238" s="240">
        <f>ROUND(I238*H238,2)</f>
        <v>0</v>
      </c>
      <c r="BL238" s="18" t="s">
        <v>283</v>
      </c>
      <c r="BM238" s="239" t="s">
        <v>2392</v>
      </c>
    </row>
    <row r="239" s="2" customFormat="1" ht="21.75" customHeight="1">
      <c r="A239" s="39"/>
      <c r="B239" s="40"/>
      <c r="C239" s="228" t="s">
        <v>644</v>
      </c>
      <c r="D239" s="228" t="s">
        <v>184</v>
      </c>
      <c r="E239" s="229" t="s">
        <v>2393</v>
      </c>
      <c r="F239" s="230" t="s">
        <v>2394</v>
      </c>
      <c r="G239" s="231" t="s">
        <v>320</v>
      </c>
      <c r="H239" s="232">
        <v>30</v>
      </c>
      <c r="I239" s="233"/>
      <c r="J239" s="232">
        <f>ROUND(I239*H239,2)</f>
        <v>0</v>
      </c>
      <c r="K239" s="234"/>
      <c r="L239" s="45"/>
      <c r="M239" s="235" t="s">
        <v>1</v>
      </c>
      <c r="N239" s="236" t="s">
        <v>40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283</v>
      </c>
      <c r="AT239" s="239" t="s">
        <v>184</v>
      </c>
      <c r="AU239" s="239" t="s">
        <v>84</v>
      </c>
      <c r="AY239" s="18" t="s">
        <v>181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82</v>
      </c>
      <c r="BK239" s="240">
        <f>ROUND(I239*H239,2)</f>
        <v>0</v>
      </c>
      <c r="BL239" s="18" t="s">
        <v>283</v>
      </c>
      <c r="BM239" s="239" t="s">
        <v>2395</v>
      </c>
    </row>
    <row r="240" s="2" customFormat="1" ht="21.75" customHeight="1">
      <c r="A240" s="39"/>
      <c r="B240" s="40"/>
      <c r="C240" s="228" t="s">
        <v>652</v>
      </c>
      <c r="D240" s="228" t="s">
        <v>184</v>
      </c>
      <c r="E240" s="229" t="s">
        <v>2396</v>
      </c>
      <c r="F240" s="230" t="s">
        <v>2397</v>
      </c>
      <c r="G240" s="231" t="s">
        <v>260</v>
      </c>
      <c r="H240" s="232">
        <v>1</v>
      </c>
      <c r="I240" s="233"/>
      <c r="J240" s="232">
        <f>ROUND(I240*H240,2)</f>
        <v>0</v>
      </c>
      <c r="K240" s="234"/>
      <c r="L240" s="45"/>
      <c r="M240" s="235" t="s">
        <v>1</v>
      </c>
      <c r="N240" s="236" t="s">
        <v>40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283</v>
      </c>
      <c r="AT240" s="239" t="s">
        <v>184</v>
      </c>
      <c r="AU240" s="239" t="s">
        <v>84</v>
      </c>
      <c r="AY240" s="18" t="s">
        <v>181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82</v>
      </c>
      <c r="BK240" s="240">
        <f>ROUND(I240*H240,2)</f>
        <v>0</v>
      </c>
      <c r="BL240" s="18" t="s">
        <v>283</v>
      </c>
      <c r="BM240" s="239" t="s">
        <v>2398</v>
      </c>
    </row>
    <row r="241" s="2" customFormat="1" ht="16.5" customHeight="1">
      <c r="A241" s="39"/>
      <c r="B241" s="40"/>
      <c r="C241" s="228" t="s">
        <v>657</v>
      </c>
      <c r="D241" s="228" t="s">
        <v>184</v>
      </c>
      <c r="E241" s="229" t="s">
        <v>2399</v>
      </c>
      <c r="F241" s="230" t="s">
        <v>2400</v>
      </c>
      <c r="G241" s="231" t="s">
        <v>1440</v>
      </c>
      <c r="H241" s="232">
        <v>1</v>
      </c>
      <c r="I241" s="233"/>
      <c r="J241" s="232">
        <f>ROUND(I241*H241,2)</f>
        <v>0</v>
      </c>
      <c r="K241" s="234"/>
      <c r="L241" s="45"/>
      <c r="M241" s="235" t="s">
        <v>1</v>
      </c>
      <c r="N241" s="236" t="s">
        <v>40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283</v>
      </c>
      <c r="AT241" s="239" t="s">
        <v>184</v>
      </c>
      <c r="AU241" s="239" t="s">
        <v>84</v>
      </c>
      <c r="AY241" s="18" t="s">
        <v>181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82</v>
      </c>
      <c r="BK241" s="240">
        <f>ROUND(I241*H241,2)</f>
        <v>0</v>
      </c>
      <c r="BL241" s="18" t="s">
        <v>283</v>
      </c>
      <c r="BM241" s="239" t="s">
        <v>2401</v>
      </c>
    </row>
    <row r="242" s="12" customFormat="1" ht="22.8" customHeight="1">
      <c r="A242" s="12"/>
      <c r="B242" s="212"/>
      <c r="C242" s="213"/>
      <c r="D242" s="214" t="s">
        <v>74</v>
      </c>
      <c r="E242" s="226" t="s">
        <v>2402</v>
      </c>
      <c r="F242" s="226" t="s">
        <v>2403</v>
      </c>
      <c r="G242" s="213"/>
      <c r="H242" s="213"/>
      <c r="I242" s="216"/>
      <c r="J242" s="227">
        <f>BK242</f>
        <v>0</v>
      </c>
      <c r="K242" s="213"/>
      <c r="L242" s="218"/>
      <c r="M242" s="219"/>
      <c r="N242" s="220"/>
      <c r="O242" s="220"/>
      <c r="P242" s="221">
        <f>SUM(P243:P278)</f>
        <v>0</v>
      </c>
      <c r="Q242" s="220"/>
      <c r="R242" s="221">
        <f>SUM(R243:R278)</f>
        <v>0</v>
      </c>
      <c r="S242" s="220"/>
      <c r="T242" s="222">
        <f>SUM(T243:T278)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3" t="s">
        <v>84</v>
      </c>
      <c r="AT242" s="224" t="s">
        <v>74</v>
      </c>
      <c r="AU242" s="224" t="s">
        <v>82</v>
      </c>
      <c r="AY242" s="223" t="s">
        <v>181</v>
      </c>
      <c r="BK242" s="225">
        <f>SUM(BK243:BK278)</f>
        <v>0</v>
      </c>
    </row>
    <row r="243" s="2" customFormat="1" ht="44.25" customHeight="1">
      <c r="A243" s="39"/>
      <c r="B243" s="40"/>
      <c r="C243" s="228" t="s">
        <v>668</v>
      </c>
      <c r="D243" s="228" t="s">
        <v>184</v>
      </c>
      <c r="E243" s="229" t="s">
        <v>2404</v>
      </c>
      <c r="F243" s="230" t="s">
        <v>2405</v>
      </c>
      <c r="G243" s="231" t="s">
        <v>2162</v>
      </c>
      <c r="H243" s="232">
        <v>1</v>
      </c>
      <c r="I243" s="233"/>
      <c r="J243" s="232">
        <f>ROUND(I243*H243,2)</f>
        <v>0</v>
      </c>
      <c r="K243" s="234"/>
      <c r="L243" s="45"/>
      <c r="M243" s="235" t="s">
        <v>1</v>
      </c>
      <c r="N243" s="236" t="s">
        <v>40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283</v>
      </c>
      <c r="AT243" s="239" t="s">
        <v>184</v>
      </c>
      <c r="AU243" s="239" t="s">
        <v>84</v>
      </c>
      <c r="AY243" s="18" t="s">
        <v>181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82</v>
      </c>
      <c r="BK243" s="240">
        <f>ROUND(I243*H243,2)</f>
        <v>0</v>
      </c>
      <c r="BL243" s="18" t="s">
        <v>283</v>
      </c>
      <c r="BM243" s="239" t="s">
        <v>2406</v>
      </c>
    </row>
    <row r="244" s="2" customFormat="1" ht="24.15" customHeight="1">
      <c r="A244" s="39"/>
      <c r="B244" s="40"/>
      <c r="C244" s="228" t="s">
        <v>675</v>
      </c>
      <c r="D244" s="228" t="s">
        <v>184</v>
      </c>
      <c r="E244" s="229" t="s">
        <v>2407</v>
      </c>
      <c r="F244" s="230" t="s">
        <v>2408</v>
      </c>
      <c r="G244" s="231" t="s">
        <v>320</v>
      </c>
      <c r="H244" s="232">
        <v>26</v>
      </c>
      <c r="I244" s="233"/>
      <c r="J244" s="232">
        <f>ROUND(I244*H244,2)</f>
        <v>0</v>
      </c>
      <c r="K244" s="234"/>
      <c r="L244" s="45"/>
      <c r="M244" s="235" t="s">
        <v>1</v>
      </c>
      <c r="N244" s="236" t="s">
        <v>40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283</v>
      </c>
      <c r="AT244" s="239" t="s">
        <v>184</v>
      </c>
      <c r="AU244" s="239" t="s">
        <v>84</v>
      </c>
      <c r="AY244" s="18" t="s">
        <v>181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82</v>
      </c>
      <c r="BK244" s="240">
        <f>ROUND(I244*H244,2)</f>
        <v>0</v>
      </c>
      <c r="BL244" s="18" t="s">
        <v>283</v>
      </c>
      <c r="BM244" s="239" t="s">
        <v>2409</v>
      </c>
    </row>
    <row r="245" s="2" customFormat="1" ht="21.75" customHeight="1">
      <c r="A245" s="39"/>
      <c r="B245" s="40"/>
      <c r="C245" s="228" t="s">
        <v>680</v>
      </c>
      <c r="D245" s="228" t="s">
        <v>184</v>
      </c>
      <c r="E245" s="229" t="s">
        <v>2410</v>
      </c>
      <c r="F245" s="230" t="s">
        <v>2411</v>
      </c>
      <c r="G245" s="231" t="s">
        <v>320</v>
      </c>
      <c r="H245" s="232">
        <v>8</v>
      </c>
      <c r="I245" s="233"/>
      <c r="J245" s="232">
        <f>ROUND(I245*H245,2)</f>
        <v>0</v>
      </c>
      <c r="K245" s="234"/>
      <c r="L245" s="45"/>
      <c r="M245" s="235" t="s">
        <v>1</v>
      </c>
      <c r="N245" s="236" t="s">
        <v>40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283</v>
      </c>
      <c r="AT245" s="239" t="s">
        <v>184</v>
      </c>
      <c r="AU245" s="239" t="s">
        <v>84</v>
      </c>
      <c r="AY245" s="18" t="s">
        <v>181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82</v>
      </c>
      <c r="BK245" s="240">
        <f>ROUND(I245*H245,2)</f>
        <v>0</v>
      </c>
      <c r="BL245" s="18" t="s">
        <v>283</v>
      </c>
      <c r="BM245" s="239" t="s">
        <v>2412</v>
      </c>
    </row>
    <row r="246" s="2" customFormat="1" ht="16.5" customHeight="1">
      <c r="A246" s="39"/>
      <c r="B246" s="40"/>
      <c r="C246" s="228" t="s">
        <v>684</v>
      </c>
      <c r="D246" s="228" t="s">
        <v>184</v>
      </c>
      <c r="E246" s="229" t="s">
        <v>2413</v>
      </c>
      <c r="F246" s="230" t="s">
        <v>2414</v>
      </c>
      <c r="G246" s="231" t="s">
        <v>320</v>
      </c>
      <c r="H246" s="232">
        <v>3</v>
      </c>
      <c r="I246" s="233"/>
      <c r="J246" s="232">
        <f>ROUND(I246*H246,2)</f>
        <v>0</v>
      </c>
      <c r="K246" s="234"/>
      <c r="L246" s="45"/>
      <c r="M246" s="235" t="s">
        <v>1</v>
      </c>
      <c r="N246" s="236" t="s">
        <v>40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283</v>
      </c>
      <c r="AT246" s="239" t="s">
        <v>184</v>
      </c>
      <c r="AU246" s="239" t="s">
        <v>84</v>
      </c>
      <c r="AY246" s="18" t="s">
        <v>181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82</v>
      </c>
      <c r="BK246" s="240">
        <f>ROUND(I246*H246,2)</f>
        <v>0</v>
      </c>
      <c r="BL246" s="18" t="s">
        <v>283</v>
      </c>
      <c r="BM246" s="239" t="s">
        <v>2415</v>
      </c>
    </row>
    <row r="247" s="2" customFormat="1" ht="33" customHeight="1">
      <c r="A247" s="39"/>
      <c r="B247" s="40"/>
      <c r="C247" s="228" t="s">
        <v>693</v>
      </c>
      <c r="D247" s="228" t="s">
        <v>184</v>
      </c>
      <c r="E247" s="229" t="s">
        <v>2261</v>
      </c>
      <c r="F247" s="230" t="s">
        <v>2262</v>
      </c>
      <c r="G247" s="231" t="s">
        <v>320</v>
      </c>
      <c r="H247" s="232">
        <v>5</v>
      </c>
      <c r="I247" s="233"/>
      <c r="J247" s="232">
        <f>ROUND(I247*H247,2)</f>
        <v>0</v>
      </c>
      <c r="K247" s="234"/>
      <c r="L247" s="45"/>
      <c r="M247" s="235" t="s">
        <v>1</v>
      </c>
      <c r="N247" s="236" t="s">
        <v>40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283</v>
      </c>
      <c r="AT247" s="239" t="s">
        <v>184</v>
      </c>
      <c r="AU247" s="239" t="s">
        <v>84</v>
      </c>
      <c r="AY247" s="18" t="s">
        <v>181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82</v>
      </c>
      <c r="BK247" s="240">
        <f>ROUND(I247*H247,2)</f>
        <v>0</v>
      </c>
      <c r="BL247" s="18" t="s">
        <v>283</v>
      </c>
      <c r="BM247" s="239" t="s">
        <v>2416</v>
      </c>
    </row>
    <row r="248" s="2" customFormat="1" ht="24.15" customHeight="1">
      <c r="A248" s="39"/>
      <c r="B248" s="40"/>
      <c r="C248" s="289" t="s">
        <v>698</v>
      </c>
      <c r="D248" s="289" t="s">
        <v>396</v>
      </c>
      <c r="E248" s="290" t="s">
        <v>2417</v>
      </c>
      <c r="F248" s="291" t="s">
        <v>2265</v>
      </c>
      <c r="G248" s="292" t="s">
        <v>320</v>
      </c>
      <c r="H248" s="293">
        <v>6</v>
      </c>
      <c r="I248" s="294"/>
      <c r="J248" s="293">
        <f>ROUND(I248*H248,2)</f>
        <v>0</v>
      </c>
      <c r="K248" s="295"/>
      <c r="L248" s="296"/>
      <c r="M248" s="297" t="s">
        <v>1</v>
      </c>
      <c r="N248" s="298" t="s">
        <v>40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379</v>
      </c>
      <c r="AT248" s="239" t="s">
        <v>396</v>
      </c>
      <c r="AU248" s="239" t="s">
        <v>84</v>
      </c>
      <c r="AY248" s="18" t="s">
        <v>181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82</v>
      </c>
      <c r="BK248" s="240">
        <f>ROUND(I248*H248,2)</f>
        <v>0</v>
      </c>
      <c r="BL248" s="18" t="s">
        <v>283</v>
      </c>
      <c r="BM248" s="239" t="s">
        <v>2418</v>
      </c>
    </row>
    <row r="249" s="14" customFormat="1">
      <c r="A249" s="14"/>
      <c r="B249" s="252"/>
      <c r="C249" s="253"/>
      <c r="D249" s="243" t="s">
        <v>190</v>
      </c>
      <c r="E249" s="254" t="s">
        <v>1</v>
      </c>
      <c r="F249" s="255" t="s">
        <v>2419</v>
      </c>
      <c r="G249" s="253"/>
      <c r="H249" s="256">
        <v>5</v>
      </c>
      <c r="I249" s="257"/>
      <c r="J249" s="253"/>
      <c r="K249" s="253"/>
      <c r="L249" s="258"/>
      <c r="M249" s="259"/>
      <c r="N249" s="260"/>
      <c r="O249" s="260"/>
      <c r="P249" s="260"/>
      <c r="Q249" s="260"/>
      <c r="R249" s="260"/>
      <c r="S249" s="260"/>
      <c r="T249" s="26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2" t="s">
        <v>190</v>
      </c>
      <c r="AU249" s="262" t="s">
        <v>84</v>
      </c>
      <c r="AV249" s="14" t="s">
        <v>84</v>
      </c>
      <c r="AW249" s="14" t="s">
        <v>31</v>
      </c>
      <c r="AX249" s="14" t="s">
        <v>75</v>
      </c>
      <c r="AY249" s="262" t="s">
        <v>181</v>
      </c>
    </row>
    <row r="250" s="15" customFormat="1">
      <c r="A250" s="15"/>
      <c r="B250" s="267"/>
      <c r="C250" s="268"/>
      <c r="D250" s="243" t="s">
        <v>190</v>
      </c>
      <c r="E250" s="269" t="s">
        <v>1</v>
      </c>
      <c r="F250" s="270" t="s">
        <v>208</v>
      </c>
      <c r="G250" s="268"/>
      <c r="H250" s="271">
        <v>5</v>
      </c>
      <c r="I250" s="272"/>
      <c r="J250" s="268"/>
      <c r="K250" s="268"/>
      <c r="L250" s="273"/>
      <c r="M250" s="274"/>
      <c r="N250" s="275"/>
      <c r="O250" s="275"/>
      <c r="P250" s="275"/>
      <c r="Q250" s="275"/>
      <c r="R250" s="275"/>
      <c r="S250" s="275"/>
      <c r="T250" s="276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7" t="s">
        <v>190</v>
      </c>
      <c r="AU250" s="277" t="s">
        <v>84</v>
      </c>
      <c r="AV250" s="15" t="s">
        <v>188</v>
      </c>
      <c r="AW250" s="15" t="s">
        <v>31</v>
      </c>
      <c r="AX250" s="15" t="s">
        <v>82</v>
      </c>
      <c r="AY250" s="277" t="s">
        <v>181</v>
      </c>
    </row>
    <row r="251" s="14" customFormat="1">
      <c r="A251" s="14"/>
      <c r="B251" s="252"/>
      <c r="C251" s="253"/>
      <c r="D251" s="243" t="s">
        <v>190</v>
      </c>
      <c r="E251" s="253"/>
      <c r="F251" s="255" t="s">
        <v>2420</v>
      </c>
      <c r="G251" s="253"/>
      <c r="H251" s="256">
        <v>6</v>
      </c>
      <c r="I251" s="257"/>
      <c r="J251" s="253"/>
      <c r="K251" s="253"/>
      <c r="L251" s="258"/>
      <c r="M251" s="259"/>
      <c r="N251" s="260"/>
      <c r="O251" s="260"/>
      <c r="P251" s="260"/>
      <c r="Q251" s="260"/>
      <c r="R251" s="260"/>
      <c r="S251" s="260"/>
      <c r="T251" s="26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2" t="s">
        <v>190</v>
      </c>
      <c r="AU251" s="262" t="s">
        <v>84</v>
      </c>
      <c r="AV251" s="14" t="s">
        <v>84</v>
      </c>
      <c r="AW251" s="14" t="s">
        <v>4</v>
      </c>
      <c r="AX251" s="14" t="s">
        <v>82</v>
      </c>
      <c r="AY251" s="262" t="s">
        <v>181</v>
      </c>
    </row>
    <row r="252" s="2" customFormat="1" ht="37.8" customHeight="1">
      <c r="A252" s="39"/>
      <c r="B252" s="40"/>
      <c r="C252" s="228" t="s">
        <v>705</v>
      </c>
      <c r="D252" s="228" t="s">
        <v>184</v>
      </c>
      <c r="E252" s="229" t="s">
        <v>2269</v>
      </c>
      <c r="F252" s="230" t="s">
        <v>2270</v>
      </c>
      <c r="G252" s="231" t="s">
        <v>260</v>
      </c>
      <c r="H252" s="232">
        <v>2</v>
      </c>
      <c r="I252" s="233"/>
      <c r="J252" s="232">
        <f>ROUND(I252*H252,2)</f>
        <v>0</v>
      </c>
      <c r="K252" s="234"/>
      <c r="L252" s="45"/>
      <c r="M252" s="235" t="s">
        <v>1</v>
      </c>
      <c r="N252" s="236" t="s">
        <v>40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283</v>
      </c>
      <c r="AT252" s="239" t="s">
        <v>184</v>
      </c>
      <c r="AU252" s="239" t="s">
        <v>84</v>
      </c>
      <c r="AY252" s="18" t="s">
        <v>181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82</v>
      </c>
      <c r="BK252" s="240">
        <f>ROUND(I252*H252,2)</f>
        <v>0</v>
      </c>
      <c r="BL252" s="18" t="s">
        <v>283</v>
      </c>
      <c r="BM252" s="239" t="s">
        <v>2421</v>
      </c>
    </row>
    <row r="253" s="2" customFormat="1" ht="21.75" customHeight="1">
      <c r="A253" s="39"/>
      <c r="B253" s="40"/>
      <c r="C253" s="289" t="s">
        <v>710</v>
      </c>
      <c r="D253" s="289" t="s">
        <v>396</v>
      </c>
      <c r="E253" s="290" t="s">
        <v>2422</v>
      </c>
      <c r="F253" s="291" t="s">
        <v>2423</v>
      </c>
      <c r="G253" s="292" t="s">
        <v>260</v>
      </c>
      <c r="H253" s="293">
        <v>2</v>
      </c>
      <c r="I253" s="294"/>
      <c r="J253" s="293">
        <f>ROUND(I253*H253,2)</f>
        <v>0</v>
      </c>
      <c r="K253" s="295"/>
      <c r="L253" s="296"/>
      <c r="M253" s="297" t="s">
        <v>1</v>
      </c>
      <c r="N253" s="298" t="s">
        <v>40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379</v>
      </c>
      <c r="AT253" s="239" t="s">
        <v>396</v>
      </c>
      <c r="AU253" s="239" t="s">
        <v>84</v>
      </c>
      <c r="AY253" s="18" t="s">
        <v>181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82</v>
      </c>
      <c r="BK253" s="240">
        <f>ROUND(I253*H253,2)</f>
        <v>0</v>
      </c>
      <c r="BL253" s="18" t="s">
        <v>283</v>
      </c>
      <c r="BM253" s="239" t="s">
        <v>2424</v>
      </c>
    </row>
    <row r="254" s="2" customFormat="1" ht="33" customHeight="1">
      <c r="A254" s="39"/>
      <c r="B254" s="40"/>
      <c r="C254" s="228" t="s">
        <v>714</v>
      </c>
      <c r="D254" s="228" t="s">
        <v>184</v>
      </c>
      <c r="E254" s="229" t="s">
        <v>2247</v>
      </c>
      <c r="F254" s="230" t="s">
        <v>2248</v>
      </c>
      <c r="G254" s="231" t="s">
        <v>320</v>
      </c>
      <c r="H254" s="232">
        <v>2</v>
      </c>
      <c r="I254" s="233"/>
      <c r="J254" s="232">
        <f>ROUND(I254*H254,2)</f>
        <v>0</v>
      </c>
      <c r="K254" s="234"/>
      <c r="L254" s="45"/>
      <c r="M254" s="235" t="s">
        <v>1</v>
      </c>
      <c r="N254" s="236" t="s">
        <v>40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283</v>
      </c>
      <c r="AT254" s="239" t="s">
        <v>184</v>
      </c>
      <c r="AU254" s="239" t="s">
        <v>84</v>
      </c>
      <c r="AY254" s="18" t="s">
        <v>181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82</v>
      </c>
      <c r="BK254" s="240">
        <f>ROUND(I254*H254,2)</f>
        <v>0</v>
      </c>
      <c r="BL254" s="18" t="s">
        <v>283</v>
      </c>
      <c r="BM254" s="239" t="s">
        <v>2425</v>
      </c>
    </row>
    <row r="255" s="2" customFormat="1" ht="24.15" customHeight="1">
      <c r="A255" s="39"/>
      <c r="B255" s="40"/>
      <c r="C255" s="289" t="s">
        <v>719</v>
      </c>
      <c r="D255" s="289" t="s">
        <v>396</v>
      </c>
      <c r="E255" s="290" t="s">
        <v>2426</v>
      </c>
      <c r="F255" s="291" t="s">
        <v>2251</v>
      </c>
      <c r="G255" s="292" t="s">
        <v>320</v>
      </c>
      <c r="H255" s="293">
        <v>2.3999999999999999</v>
      </c>
      <c r="I255" s="294"/>
      <c r="J255" s="293">
        <f>ROUND(I255*H255,2)</f>
        <v>0</v>
      </c>
      <c r="K255" s="295"/>
      <c r="L255" s="296"/>
      <c r="M255" s="297" t="s">
        <v>1</v>
      </c>
      <c r="N255" s="298" t="s">
        <v>40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379</v>
      </c>
      <c r="AT255" s="239" t="s">
        <v>396</v>
      </c>
      <c r="AU255" s="239" t="s">
        <v>84</v>
      </c>
      <c r="AY255" s="18" t="s">
        <v>181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82</v>
      </c>
      <c r="BK255" s="240">
        <f>ROUND(I255*H255,2)</f>
        <v>0</v>
      </c>
      <c r="BL255" s="18" t="s">
        <v>283</v>
      </c>
      <c r="BM255" s="239" t="s">
        <v>2427</v>
      </c>
    </row>
    <row r="256" s="14" customFormat="1">
      <c r="A256" s="14"/>
      <c r="B256" s="252"/>
      <c r="C256" s="253"/>
      <c r="D256" s="243" t="s">
        <v>190</v>
      </c>
      <c r="E256" s="254" t="s">
        <v>1</v>
      </c>
      <c r="F256" s="255" t="s">
        <v>2428</v>
      </c>
      <c r="G256" s="253"/>
      <c r="H256" s="256">
        <v>2</v>
      </c>
      <c r="I256" s="257"/>
      <c r="J256" s="253"/>
      <c r="K256" s="253"/>
      <c r="L256" s="258"/>
      <c r="M256" s="259"/>
      <c r="N256" s="260"/>
      <c r="O256" s="260"/>
      <c r="P256" s="260"/>
      <c r="Q256" s="260"/>
      <c r="R256" s="260"/>
      <c r="S256" s="260"/>
      <c r="T256" s="26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2" t="s">
        <v>190</v>
      </c>
      <c r="AU256" s="262" t="s">
        <v>84</v>
      </c>
      <c r="AV256" s="14" t="s">
        <v>84</v>
      </c>
      <c r="AW256" s="14" t="s">
        <v>31</v>
      </c>
      <c r="AX256" s="14" t="s">
        <v>75</v>
      </c>
      <c r="AY256" s="262" t="s">
        <v>181</v>
      </c>
    </row>
    <row r="257" s="15" customFormat="1">
      <c r="A257" s="15"/>
      <c r="B257" s="267"/>
      <c r="C257" s="268"/>
      <c r="D257" s="243" t="s">
        <v>190</v>
      </c>
      <c r="E257" s="269" t="s">
        <v>1</v>
      </c>
      <c r="F257" s="270" t="s">
        <v>208</v>
      </c>
      <c r="G257" s="268"/>
      <c r="H257" s="271">
        <v>2</v>
      </c>
      <c r="I257" s="272"/>
      <c r="J257" s="268"/>
      <c r="K257" s="268"/>
      <c r="L257" s="273"/>
      <c r="M257" s="274"/>
      <c r="N257" s="275"/>
      <c r="O257" s="275"/>
      <c r="P257" s="275"/>
      <c r="Q257" s="275"/>
      <c r="R257" s="275"/>
      <c r="S257" s="275"/>
      <c r="T257" s="276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7" t="s">
        <v>190</v>
      </c>
      <c r="AU257" s="277" t="s">
        <v>84</v>
      </c>
      <c r="AV257" s="15" t="s">
        <v>188</v>
      </c>
      <c r="AW257" s="15" t="s">
        <v>31</v>
      </c>
      <c r="AX257" s="15" t="s">
        <v>82</v>
      </c>
      <c r="AY257" s="277" t="s">
        <v>181</v>
      </c>
    </row>
    <row r="258" s="14" customFormat="1">
      <c r="A258" s="14"/>
      <c r="B258" s="252"/>
      <c r="C258" s="253"/>
      <c r="D258" s="243" t="s">
        <v>190</v>
      </c>
      <c r="E258" s="253"/>
      <c r="F258" s="255" t="s">
        <v>2429</v>
      </c>
      <c r="G258" s="253"/>
      <c r="H258" s="256">
        <v>2.3999999999999999</v>
      </c>
      <c r="I258" s="257"/>
      <c r="J258" s="253"/>
      <c r="K258" s="253"/>
      <c r="L258" s="258"/>
      <c r="M258" s="259"/>
      <c r="N258" s="260"/>
      <c r="O258" s="260"/>
      <c r="P258" s="260"/>
      <c r="Q258" s="260"/>
      <c r="R258" s="260"/>
      <c r="S258" s="260"/>
      <c r="T258" s="26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2" t="s">
        <v>190</v>
      </c>
      <c r="AU258" s="262" t="s">
        <v>84</v>
      </c>
      <c r="AV258" s="14" t="s">
        <v>84</v>
      </c>
      <c r="AW258" s="14" t="s">
        <v>4</v>
      </c>
      <c r="AX258" s="14" t="s">
        <v>82</v>
      </c>
      <c r="AY258" s="262" t="s">
        <v>181</v>
      </c>
    </row>
    <row r="259" s="2" customFormat="1" ht="37.8" customHeight="1">
      <c r="A259" s="39"/>
      <c r="B259" s="40"/>
      <c r="C259" s="228" t="s">
        <v>723</v>
      </c>
      <c r="D259" s="228" t="s">
        <v>184</v>
      </c>
      <c r="E259" s="229" t="s">
        <v>2255</v>
      </c>
      <c r="F259" s="230" t="s">
        <v>2256</v>
      </c>
      <c r="G259" s="231" t="s">
        <v>260</v>
      </c>
      <c r="H259" s="232">
        <v>9</v>
      </c>
      <c r="I259" s="233"/>
      <c r="J259" s="232">
        <f>ROUND(I259*H259,2)</f>
        <v>0</v>
      </c>
      <c r="K259" s="234"/>
      <c r="L259" s="45"/>
      <c r="M259" s="235" t="s">
        <v>1</v>
      </c>
      <c r="N259" s="236" t="s">
        <v>40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283</v>
      </c>
      <c r="AT259" s="239" t="s">
        <v>184</v>
      </c>
      <c r="AU259" s="239" t="s">
        <v>84</v>
      </c>
      <c r="AY259" s="18" t="s">
        <v>181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82</v>
      </c>
      <c r="BK259" s="240">
        <f>ROUND(I259*H259,2)</f>
        <v>0</v>
      </c>
      <c r="BL259" s="18" t="s">
        <v>283</v>
      </c>
      <c r="BM259" s="239" t="s">
        <v>2430</v>
      </c>
    </row>
    <row r="260" s="2" customFormat="1" ht="21.75" customHeight="1">
      <c r="A260" s="39"/>
      <c r="B260" s="40"/>
      <c r="C260" s="289" t="s">
        <v>729</v>
      </c>
      <c r="D260" s="289" t="s">
        <v>396</v>
      </c>
      <c r="E260" s="290" t="s">
        <v>2431</v>
      </c>
      <c r="F260" s="291" t="s">
        <v>2259</v>
      </c>
      <c r="G260" s="292" t="s">
        <v>260</v>
      </c>
      <c r="H260" s="293">
        <v>9</v>
      </c>
      <c r="I260" s="294"/>
      <c r="J260" s="293">
        <f>ROUND(I260*H260,2)</f>
        <v>0</v>
      </c>
      <c r="K260" s="295"/>
      <c r="L260" s="296"/>
      <c r="M260" s="297" t="s">
        <v>1</v>
      </c>
      <c r="N260" s="298" t="s">
        <v>40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379</v>
      </c>
      <c r="AT260" s="239" t="s">
        <v>396</v>
      </c>
      <c r="AU260" s="239" t="s">
        <v>84</v>
      </c>
      <c r="AY260" s="18" t="s">
        <v>181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82</v>
      </c>
      <c r="BK260" s="240">
        <f>ROUND(I260*H260,2)</f>
        <v>0</v>
      </c>
      <c r="BL260" s="18" t="s">
        <v>283</v>
      </c>
      <c r="BM260" s="239" t="s">
        <v>2432</v>
      </c>
    </row>
    <row r="261" s="2" customFormat="1" ht="33" customHeight="1">
      <c r="A261" s="39"/>
      <c r="B261" s="40"/>
      <c r="C261" s="228" t="s">
        <v>733</v>
      </c>
      <c r="D261" s="228" t="s">
        <v>184</v>
      </c>
      <c r="E261" s="229" t="s">
        <v>2233</v>
      </c>
      <c r="F261" s="230" t="s">
        <v>2234</v>
      </c>
      <c r="G261" s="231" t="s">
        <v>320</v>
      </c>
      <c r="H261" s="232">
        <v>2</v>
      </c>
      <c r="I261" s="233"/>
      <c r="J261" s="232">
        <f>ROUND(I261*H261,2)</f>
        <v>0</v>
      </c>
      <c r="K261" s="234"/>
      <c r="L261" s="45"/>
      <c r="M261" s="235" t="s">
        <v>1</v>
      </c>
      <c r="N261" s="236" t="s">
        <v>40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283</v>
      </c>
      <c r="AT261" s="239" t="s">
        <v>184</v>
      </c>
      <c r="AU261" s="239" t="s">
        <v>84</v>
      </c>
      <c r="AY261" s="18" t="s">
        <v>181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82</v>
      </c>
      <c r="BK261" s="240">
        <f>ROUND(I261*H261,2)</f>
        <v>0</v>
      </c>
      <c r="BL261" s="18" t="s">
        <v>283</v>
      </c>
      <c r="BM261" s="239" t="s">
        <v>2433</v>
      </c>
    </row>
    <row r="262" s="2" customFormat="1" ht="24.15" customHeight="1">
      <c r="A262" s="39"/>
      <c r="B262" s="40"/>
      <c r="C262" s="289" t="s">
        <v>740</v>
      </c>
      <c r="D262" s="289" t="s">
        <v>396</v>
      </c>
      <c r="E262" s="290" t="s">
        <v>2434</v>
      </c>
      <c r="F262" s="291" t="s">
        <v>2237</v>
      </c>
      <c r="G262" s="292" t="s">
        <v>320</v>
      </c>
      <c r="H262" s="293">
        <v>2.3999999999999999</v>
      </c>
      <c r="I262" s="294"/>
      <c r="J262" s="293">
        <f>ROUND(I262*H262,2)</f>
        <v>0</v>
      </c>
      <c r="K262" s="295"/>
      <c r="L262" s="296"/>
      <c r="M262" s="297" t="s">
        <v>1</v>
      </c>
      <c r="N262" s="298" t="s">
        <v>40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379</v>
      </c>
      <c r="AT262" s="239" t="s">
        <v>396</v>
      </c>
      <c r="AU262" s="239" t="s">
        <v>84</v>
      </c>
      <c r="AY262" s="18" t="s">
        <v>181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82</v>
      </c>
      <c r="BK262" s="240">
        <f>ROUND(I262*H262,2)</f>
        <v>0</v>
      </c>
      <c r="BL262" s="18" t="s">
        <v>283</v>
      </c>
      <c r="BM262" s="239" t="s">
        <v>2435</v>
      </c>
    </row>
    <row r="263" s="14" customFormat="1">
      <c r="A263" s="14"/>
      <c r="B263" s="252"/>
      <c r="C263" s="253"/>
      <c r="D263" s="243" t="s">
        <v>190</v>
      </c>
      <c r="E263" s="254" t="s">
        <v>1</v>
      </c>
      <c r="F263" s="255" t="s">
        <v>2428</v>
      </c>
      <c r="G263" s="253"/>
      <c r="H263" s="256">
        <v>2</v>
      </c>
      <c r="I263" s="257"/>
      <c r="J263" s="253"/>
      <c r="K263" s="253"/>
      <c r="L263" s="258"/>
      <c r="M263" s="259"/>
      <c r="N263" s="260"/>
      <c r="O263" s="260"/>
      <c r="P263" s="260"/>
      <c r="Q263" s="260"/>
      <c r="R263" s="260"/>
      <c r="S263" s="260"/>
      <c r="T263" s="26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2" t="s">
        <v>190</v>
      </c>
      <c r="AU263" s="262" t="s">
        <v>84</v>
      </c>
      <c r="AV263" s="14" t="s">
        <v>84</v>
      </c>
      <c r="AW263" s="14" t="s">
        <v>31</v>
      </c>
      <c r="AX263" s="14" t="s">
        <v>75</v>
      </c>
      <c r="AY263" s="262" t="s">
        <v>181</v>
      </c>
    </row>
    <row r="264" s="15" customFormat="1">
      <c r="A264" s="15"/>
      <c r="B264" s="267"/>
      <c r="C264" s="268"/>
      <c r="D264" s="243" t="s">
        <v>190</v>
      </c>
      <c r="E264" s="269" t="s">
        <v>1</v>
      </c>
      <c r="F264" s="270" t="s">
        <v>208</v>
      </c>
      <c r="G264" s="268"/>
      <c r="H264" s="271">
        <v>2</v>
      </c>
      <c r="I264" s="272"/>
      <c r="J264" s="268"/>
      <c r="K264" s="268"/>
      <c r="L264" s="273"/>
      <c r="M264" s="274"/>
      <c r="N264" s="275"/>
      <c r="O264" s="275"/>
      <c r="P264" s="275"/>
      <c r="Q264" s="275"/>
      <c r="R264" s="275"/>
      <c r="S264" s="275"/>
      <c r="T264" s="276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7" t="s">
        <v>190</v>
      </c>
      <c r="AU264" s="277" t="s">
        <v>84</v>
      </c>
      <c r="AV264" s="15" t="s">
        <v>188</v>
      </c>
      <c r="AW264" s="15" t="s">
        <v>31</v>
      </c>
      <c r="AX264" s="15" t="s">
        <v>82</v>
      </c>
      <c r="AY264" s="277" t="s">
        <v>181</v>
      </c>
    </row>
    <row r="265" s="14" customFormat="1">
      <c r="A265" s="14"/>
      <c r="B265" s="252"/>
      <c r="C265" s="253"/>
      <c r="D265" s="243" t="s">
        <v>190</v>
      </c>
      <c r="E265" s="253"/>
      <c r="F265" s="255" t="s">
        <v>2429</v>
      </c>
      <c r="G265" s="253"/>
      <c r="H265" s="256">
        <v>2.3999999999999999</v>
      </c>
      <c r="I265" s="257"/>
      <c r="J265" s="253"/>
      <c r="K265" s="253"/>
      <c r="L265" s="258"/>
      <c r="M265" s="259"/>
      <c r="N265" s="260"/>
      <c r="O265" s="260"/>
      <c r="P265" s="260"/>
      <c r="Q265" s="260"/>
      <c r="R265" s="260"/>
      <c r="S265" s="260"/>
      <c r="T265" s="261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2" t="s">
        <v>190</v>
      </c>
      <c r="AU265" s="262" t="s">
        <v>84</v>
      </c>
      <c r="AV265" s="14" t="s">
        <v>84</v>
      </c>
      <c r="AW265" s="14" t="s">
        <v>4</v>
      </c>
      <c r="AX265" s="14" t="s">
        <v>82</v>
      </c>
      <c r="AY265" s="262" t="s">
        <v>181</v>
      </c>
    </row>
    <row r="266" s="2" customFormat="1" ht="37.8" customHeight="1">
      <c r="A266" s="39"/>
      <c r="B266" s="40"/>
      <c r="C266" s="228" t="s">
        <v>410</v>
      </c>
      <c r="D266" s="228" t="s">
        <v>184</v>
      </c>
      <c r="E266" s="229" t="s">
        <v>2241</v>
      </c>
      <c r="F266" s="230" t="s">
        <v>2242</v>
      </c>
      <c r="G266" s="231" t="s">
        <v>260</v>
      </c>
      <c r="H266" s="232">
        <v>1</v>
      </c>
      <c r="I266" s="233"/>
      <c r="J266" s="232">
        <f>ROUND(I266*H266,2)</f>
        <v>0</v>
      </c>
      <c r="K266" s="234"/>
      <c r="L266" s="45"/>
      <c r="M266" s="235" t="s">
        <v>1</v>
      </c>
      <c r="N266" s="236" t="s">
        <v>40</v>
      </c>
      <c r="O266" s="92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283</v>
      </c>
      <c r="AT266" s="239" t="s">
        <v>184</v>
      </c>
      <c r="AU266" s="239" t="s">
        <v>84</v>
      </c>
      <c r="AY266" s="18" t="s">
        <v>181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82</v>
      </c>
      <c r="BK266" s="240">
        <f>ROUND(I266*H266,2)</f>
        <v>0</v>
      </c>
      <c r="BL266" s="18" t="s">
        <v>283</v>
      </c>
      <c r="BM266" s="239" t="s">
        <v>2436</v>
      </c>
    </row>
    <row r="267" s="2" customFormat="1" ht="21.75" customHeight="1">
      <c r="A267" s="39"/>
      <c r="B267" s="40"/>
      <c r="C267" s="289" t="s">
        <v>750</v>
      </c>
      <c r="D267" s="289" t="s">
        <v>396</v>
      </c>
      <c r="E267" s="290" t="s">
        <v>2437</v>
      </c>
      <c r="F267" s="291" t="s">
        <v>2245</v>
      </c>
      <c r="G267" s="292" t="s">
        <v>260</v>
      </c>
      <c r="H267" s="293">
        <v>1</v>
      </c>
      <c r="I267" s="294"/>
      <c r="J267" s="293">
        <f>ROUND(I267*H267,2)</f>
        <v>0</v>
      </c>
      <c r="K267" s="295"/>
      <c r="L267" s="296"/>
      <c r="M267" s="297" t="s">
        <v>1</v>
      </c>
      <c r="N267" s="298" t="s">
        <v>40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379</v>
      </c>
      <c r="AT267" s="239" t="s">
        <v>396</v>
      </c>
      <c r="AU267" s="239" t="s">
        <v>84</v>
      </c>
      <c r="AY267" s="18" t="s">
        <v>181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82</v>
      </c>
      <c r="BK267" s="240">
        <f>ROUND(I267*H267,2)</f>
        <v>0</v>
      </c>
      <c r="BL267" s="18" t="s">
        <v>283</v>
      </c>
      <c r="BM267" s="239" t="s">
        <v>2438</v>
      </c>
    </row>
    <row r="268" s="2" customFormat="1" ht="33" customHeight="1">
      <c r="A268" s="39"/>
      <c r="B268" s="40"/>
      <c r="C268" s="228" t="s">
        <v>755</v>
      </c>
      <c r="D268" s="228" t="s">
        <v>184</v>
      </c>
      <c r="E268" s="229" t="s">
        <v>2315</v>
      </c>
      <c r="F268" s="230" t="s">
        <v>2316</v>
      </c>
      <c r="G268" s="231" t="s">
        <v>320</v>
      </c>
      <c r="H268" s="232">
        <v>1.5</v>
      </c>
      <c r="I268" s="233"/>
      <c r="J268" s="232">
        <f>ROUND(I268*H268,2)</f>
        <v>0</v>
      </c>
      <c r="K268" s="234"/>
      <c r="L268" s="45"/>
      <c r="M268" s="235" t="s">
        <v>1</v>
      </c>
      <c r="N268" s="236" t="s">
        <v>40</v>
      </c>
      <c r="O268" s="92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283</v>
      </c>
      <c r="AT268" s="239" t="s">
        <v>184</v>
      </c>
      <c r="AU268" s="239" t="s">
        <v>84</v>
      </c>
      <c r="AY268" s="18" t="s">
        <v>181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82</v>
      </c>
      <c r="BK268" s="240">
        <f>ROUND(I268*H268,2)</f>
        <v>0</v>
      </c>
      <c r="BL268" s="18" t="s">
        <v>283</v>
      </c>
      <c r="BM268" s="239" t="s">
        <v>2439</v>
      </c>
    </row>
    <row r="269" s="14" customFormat="1">
      <c r="A269" s="14"/>
      <c r="B269" s="252"/>
      <c r="C269" s="253"/>
      <c r="D269" s="243" t="s">
        <v>190</v>
      </c>
      <c r="E269" s="254" t="s">
        <v>1</v>
      </c>
      <c r="F269" s="255" t="s">
        <v>2440</v>
      </c>
      <c r="G269" s="253"/>
      <c r="H269" s="256">
        <v>1.5</v>
      </c>
      <c r="I269" s="257"/>
      <c r="J269" s="253"/>
      <c r="K269" s="253"/>
      <c r="L269" s="258"/>
      <c r="M269" s="259"/>
      <c r="N269" s="260"/>
      <c r="O269" s="260"/>
      <c r="P269" s="260"/>
      <c r="Q269" s="260"/>
      <c r="R269" s="260"/>
      <c r="S269" s="260"/>
      <c r="T269" s="261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2" t="s">
        <v>190</v>
      </c>
      <c r="AU269" s="262" t="s">
        <v>84</v>
      </c>
      <c r="AV269" s="14" t="s">
        <v>84</v>
      </c>
      <c r="AW269" s="14" t="s">
        <v>31</v>
      </c>
      <c r="AX269" s="14" t="s">
        <v>75</v>
      </c>
      <c r="AY269" s="262" t="s">
        <v>181</v>
      </c>
    </row>
    <row r="270" s="15" customFormat="1">
      <c r="A270" s="15"/>
      <c r="B270" s="267"/>
      <c r="C270" s="268"/>
      <c r="D270" s="243" t="s">
        <v>190</v>
      </c>
      <c r="E270" s="269" t="s">
        <v>1</v>
      </c>
      <c r="F270" s="270" t="s">
        <v>208</v>
      </c>
      <c r="G270" s="268"/>
      <c r="H270" s="271">
        <v>1.5</v>
      </c>
      <c r="I270" s="272"/>
      <c r="J270" s="268"/>
      <c r="K270" s="268"/>
      <c r="L270" s="273"/>
      <c r="M270" s="274"/>
      <c r="N270" s="275"/>
      <c r="O270" s="275"/>
      <c r="P270" s="275"/>
      <c r="Q270" s="275"/>
      <c r="R270" s="275"/>
      <c r="S270" s="275"/>
      <c r="T270" s="276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7" t="s">
        <v>190</v>
      </c>
      <c r="AU270" s="277" t="s">
        <v>84</v>
      </c>
      <c r="AV270" s="15" t="s">
        <v>188</v>
      </c>
      <c r="AW270" s="15" t="s">
        <v>31</v>
      </c>
      <c r="AX270" s="15" t="s">
        <v>82</v>
      </c>
      <c r="AY270" s="277" t="s">
        <v>181</v>
      </c>
    </row>
    <row r="271" s="2" customFormat="1" ht="16.5" customHeight="1">
      <c r="A271" s="39"/>
      <c r="B271" s="40"/>
      <c r="C271" s="289" t="s">
        <v>760</v>
      </c>
      <c r="D271" s="289" t="s">
        <v>396</v>
      </c>
      <c r="E271" s="290" t="s">
        <v>2441</v>
      </c>
      <c r="F271" s="291" t="s">
        <v>2326</v>
      </c>
      <c r="G271" s="292" t="s">
        <v>320</v>
      </c>
      <c r="H271" s="293">
        <v>1.2</v>
      </c>
      <c r="I271" s="294"/>
      <c r="J271" s="293">
        <f>ROUND(I271*H271,2)</f>
        <v>0</v>
      </c>
      <c r="K271" s="295"/>
      <c r="L271" s="296"/>
      <c r="M271" s="297" t="s">
        <v>1</v>
      </c>
      <c r="N271" s="298" t="s">
        <v>40</v>
      </c>
      <c r="O271" s="92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379</v>
      </c>
      <c r="AT271" s="239" t="s">
        <v>396</v>
      </c>
      <c r="AU271" s="239" t="s">
        <v>84</v>
      </c>
      <c r="AY271" s="18" t="s">
        <v>181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82</v>
      </c>
      <c r="BK271" s="240">
        <f>ROUND(I271*H271,2)</f>
        <v>0</v>
      </c>
      <c r="BL271" s="18" t="s">
        <v>283</v>
      </c>
      <c r="BM271" s="239" t="s">
        <v>2442</v>
      </c>
    </row>
    <row r="272" s="14" customFormat="1">
      <c r="A272" s="14"/>
      <c r="B272" s="252"/>
      <c r="C272" s="253"/>
      <c r="D272" s="243" t="s">
        <v>190</v>
      </c>
      <c r="E272" s="254" t="s">
        <v>1</v>
      </c>
      <c r="F272" s="255" t="s">
        <v>2443</v>
      </c>
      <c r="G272" s="253"/>
      <c r="H272" s="256">
        <v>1</v>
      </c>
      <c r="I272" s="257"/>
      <c r="J272" s="253"/>
      <c r="K272" s="253"/>
      <c r="L272" s="258"/>
      <c r="M272" s="259"/>
      <c r="N272" s="260"/>
      <c r="O272" s="260"/>
      <c r="P272" s="260"/>
      <c r="Q272" s="260"/>
      <c r="R272" s="260"/>
      <c r="S272" s="260"/>
      <c r="T272" s="26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2" t="s">
        <v>190</v>
      </c>
      <c r="AU272" s="262" t="s">
        <v>84</v>
      </c>
      <c r="AV272" s="14" t="s">
        <v>84</v>
      </c>
      <c r="AW272" s="14" t="s">
        <v>31</v>
      </c>
      <c r="AX272" s="14" t="s">
        <v>82</v>
      </c>
      <c r="AY272" s="262" t="s">
        <v>181</v>
      </c>
    </row>
    <row r="273" s="14" customFormat="1">
      <c r="A273" s="14"/>
      <c r="B273" s="252"/>
      <c r="C273" s="253"/>
      <c r="D273" s="243" t="s">
        <v>190</v>
      </c>
      <c r="E273" s="253"/>
      <c r="F273" s="255" t="s">
        <v>2444</v>
      </c>
      <c r="G273" s="253"/>
      <c r="H273" s="256">
        <v>1.2</v>
      </c>
      <c r="I273" s="257"/>
      <c r="J273" s="253"/>
      <c r="K273" s="253"/>
      <c r="L273" s="258"/>
      <c r="M273" s="259"/>
      <c r="N273" s="260"/>
      <c r="O273" s="260"/>
      <c r="P273" s="260"/>
      <c r="Q273" s="260"/>
      <c r="R273" s="260"/>
      <c r="S273" s="260"/>
      <c r="T273" s="261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2" t="s">
        <v>190</v>
      </c>
      <c r="AU273" s="262" t="s">
        <v>84</v>
      </c>
      <c r="AV273" s="14" t="s">
        <v>84</v>
      </c>
      <c r="AW273" s="14" t="s">
        <v>4</v>
      </c>
      <c r="AX273" s="14" t="s">
        <v>82</v>
      </c>
      <c r="AY273" s="262" t="s">
        <v>181</v>
      </c>
    </row>
    <row r="274" s="2" customFormat="1" ht="16.5" customHeight="1">
      <c r="A274" s="39"/>
      <c r="B274" s="40"/>
      <c r="C274" s="289" t="s">
        <v>666</v>
      </c>
      <c r="D274" s="289" t="s">
        <v>396</v>
      </c>
      <c r="E274" s="290" t="s">
        <v>2445</v>
      </c>
      <c r="F274" s="291" t="s">
        <v>2446</v>
      </c>
      <c r="G274" s="292" t="s">
        <v>260</v>
      </c>
      <c r="H274" s="293">
        <v>1</v>
      </c>
      <c r="I274" s="294"/>
      <c r="J274" s="293">
        <f>ROUND(I274*H274,2)</f>
        <v>0</v>
      </c>
      <c r="K274" s="295"/>
      <c r="L274" s="296"/>
      <c r="M274" s="297" t="s">
        <v>1</v>
      </c>
      <c r="N274" s="298" t="s">
        <v>40</v>
      </c>
      <c r="O274" s="92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379</v>
      </c>
      <c r="AT274" s="239" t="s">
        <v>396</v>
      </c>
      <c r="AU274" s="239" t="s">
        <v>84</v>
      </c>
      <c r="AY274" s="18" t="s">
        <v>181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82</v>
      </c>
      <c r="BK274" s="240">
        <f>ROUND(I274*H274,2)</f>
        <v>0</v>
      </c>
      <c r="BL274" s="18" t="s">
        <v>283</v>
      </c>
      <c r="BM274" s="239" t="s">
        <v>2447</v>
      </c>
    </row>
    <row r="275" s="2" customFormat="1" ht="24.15" customHeight="1">
      <c r="A275" s="39"/>
      <c r="B275" s="40"/>
      <c r="C275" s="228" t="s">
        <v>691</v>
      </c>
      <c r="D275" s="228" t="s">
        <v>184</v>
      </c>
      <c r="E275" s="229" t="s">
        <v>2448</v>
      </c>
      <c r="F275" s="230" t="s">
        <v>2449</v>
      </c>
      <c r="G275" s="231" t="s">
        <v>260</v>
      </c>
      <c r="H275" s="232">
        <v>1</v>
      </c>
      <c r="I275" s="233"/>
      <c r="J275" s="232">
        <f>ROUND(I275*H275,2)</f>
        <v>0</v>
      </c>
      <c r="K275" s="234"/>
      <c r="L275" s="45"/>
      <c r="M275" s="235" t="s">
        <v>1</v>
      </c>
      <c r="N275" s="236" t="s">
        <v>40</v>
      </c>
      <c r="O275" s="92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283</v>
      </c>
      <c r="AT275" s="239" t="s">
        <v>184</v>
      </c>
      <c r="AU275" s="239" t="s">
        <v>84</v>
      </c>
      <c r="AY275" s="18" t="s">
        <v>181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82</v>
      </c>
      <c r="BK275" s="240">
        <f>ROUND(I275*H275,2)</f>
        <v>0</v>
      </c>
      <c r="BL275" s="18" t="s">
        <v>283</v>
      </c>
      <c r="BM275" s="239" t="s">
        <v>2450</v>
      </c>
    </row>
    <row r="276" s="2" customFormat="1" ht="37.8" customHeight="1">
      <c r="A276" s="39"/>
      <c r="B276" s="40"/>
      <c r="C276" s="289" t="s">
        <v>769</v>
      </c>
      <c r="D276" s="289" t="s">
        <v>396</v>
      </c>
      <c r="E276" s="290" t="s">
        <v>2451</v>
      </c>
      <c r="F276" s="291" t="s">
        <v>2452</v>
      </c>
      <c r="G276" s="292" t="s">
        <v>260</v>
      </c>
      <c r="H276" s="293">
        <v>1</v>
      </c>
      <c r="I276" s="294"/>
      <c r="J276" s="293">
        <f>ROUND(I276*H276,2)</f>
        <v>0</v>
      </c>
      <c r="K276" s="295"/>
      <c r="L276" s="296"/>
      <c r="M276" s="297" t="s">
        <v>1</v>
      </c>
      <c r="N276" s="298" t="s">
        <v>40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379</v>
      </c>
      <c r="AT276" s="239" t="s">
        <v>396</v>
      </c>
      <c r="AU276" s="239" t="s">
        <v>84</v>
      </c>
      <c r="AY276" s="18" t="s">
        <v>181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82</v>
      </c>
      <c r="BK276" s="240">
        <f>ROUND(I276*H276,2)</f>
        <v>0</v>
      </c>
      <c r="BL276" s="18" t="s">
        <v>283</v>
      </c>
      <c r="BM276" s="239" t="s">
        <v>2453</v>
      </c>
    </row>
    <row r="277" s="2" customFormat="1" ht="24.15" customHeight="1">
      <c r="A277" s="39"/>
      <c r="B277" s="40"/>
      <c r="C277" s="228" t="s">
        <v>780</v>
      </c>
      <c r="D277" s="228" t="s">
        <v>184</v>
      </c>
      <c r="E277" s="229" t="s">
        <v>2454</v>
      </c>
      <c r="F277" s="230" t="s">
        <v>2455</v>
      </c>
      <c r="G277" s="231" t="s">
        <v>260</v>
      </c>
      <c r="H277" s="232">
        <v>1</v>
      </c>
      <c r="I277" s="233"/>
      <c r="J277" s="232">
        <f>ROUND(I277*H277,2)</f>
        <v>0</v>
      </c>
      <c r="K277" s="234"/>
      <c r="L277" s="45"/>
      <c r="M277" s="235" t="s">
        <v>1</v>
      </c>
      <c r="N277" s="236" t="s">
        <v>40</v>
      </c>
      <c r="O277" s="92"/>
      <c r="P277" s="237">
        <f>O277*H277</f>
        <v>0</v>
      </c>
      <c r="Q277" s="237">
        <v>0</v>
      </c>
      <c r="R277" s="237">
        <f>Q277*H277</f>
        <v>0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283</v>
      </c>
      <c r="AT277" s="239" t="s">
        <v>184</v>
      </c>
      <c r="AU277" s="239" t="s">
        <v>84</v>
      </c>
      <c r="AY277" s="18" t="s">
        <v>181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82</v>
      </c>
      <c r="BK277" s="240">
        <f>ROUND(I277*H277,2)</f>
        <v>0</v>
      </c>
      <c r="BL277" s="18" t="s">
        <v>283</v>
      </c>
      <c r="BM277" s="239" t="s">
        <v>2456</v>
      </c>
    </row>
    <row r="278" s="2" customFormat="1" ht="24.15" customHeight="1">
      <c r="A278" s="39"/>
      <c r="B278" s="40"/>
      <c r="C278" s="228" t="s">
        <v>786</v>
      </c>
      <c r="D278" s="228" t="s">
        <v>184</v>
      </c>
      <c r="E278" s="229" t="s">
        <v>2457</v>
      </c>
      <c r="F278" s="230" t="s">
        <v>2458</v>
      </c>
      <c r="G278" s="231" t="s">
        <v>197</v>
      </c>
      <c r="H278" s="232">
        <v>17</v>
      </c>
      <c r="I278" s="233"/>
      <c r="J278" s="232">
        <f>ROUND(I278*H278,2)</f>
        <v>0</v>
      </c>
      <c r="K278" s="234"/>
      <c r="L278" s="45"/>
      <c r="M278" s="235" t="s">
        <v>1</v>
      </c>
      <c r="N278" s="236" t="s">
        <v>40</v>
      </c>
      <c r="O278" s="92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283</v>
      </c>
      <c r="AT278" s="239" t="s">
        <v>184</v>
      </c>
      <c r="AU278" s="239" t="s">
        <v>84</v>
      </c>
      <c r="AY278" s="18" t="s">
        <v>181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82</v>
      </c>
      <c r="BK278" s="240">
        <f>ROUND(I278*H278,2)</f>
        <v>0</v>
      </c>
      <c r="BL278" s="18" t="s">
        <v>283</v>
      </c>
      <c r="BM278" s="239" t="s">
        <v>2459</v>
      </c>
    </row>
    <row r="279" s="12" customFormat="1" ht="22.8" customHeight="1">
      <c r="A279" s="12"/>
      <c r="B279" s="212"/>
      <c r="C279" s="213"/>
      <c r="D279" s="214" t="s">
        <v>74</v>
      </c>
      <c r="E279" s="226" t="s">
        <v>2460</v>
      </c>
      <c r="F279" s="226" t="s">
        <v>2461</v>
      </c>
      <c r="G279" s="213"/>
      <c r="H279" s="213"/>
      <c r="I279" s="216"/>
      <c r="J279" s="227">
        <f>BK279</f>
        <v>0</v>
      </c>
      <c r="K279" s="213"/>
      <c r="L279" s="218"/>
      <c r="M279" s="219"/>
      <c r="N279" s="220"/>
      <c r="O279" s="220"/>
      <c r="P279" s="221">
        <f>SUM(P280:P288)</f>
        <v>0</v>
      </c>
      <c r="Q279" s="220"/>
      <c r="R279" s="221">
        <f>SUM(R280:R288)</f>
        <v>0</v>
      </c>
      <c r="S279" s="220"/>
      <c r="T279" s="222">
        <f>SUM(T280:T288)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23" t="s">
        <v>84</v>
      </c>
      <c r="AT279" s="224" t="s">
        <v>74</v>
      </c>
      <c r="AU279" s="224" t="s">
        <v>82</v>
      </c>
      <c r="AY279" s="223" t="s">
        <v>181</v>
      </c>
      <c r="BK279" s="225">
        <f>SUM(BK280:BK288)</f>
        <v>0</v>
      </c>
    </row>
    <row r="280" s="2" customFormat="1" ht="16.5" customHeight="1">
      <c r="A280" s="39"/>
      <c r="B280" s="40"/>
      <c r="C280" s="228" t="s">
        <v>792</v>
      </c>
      <c r="D280" s="228" t="s">
        <v>184</v>
      </c>
      <c r="E280" s="229" t="s">
        <v>2462</v>
      </c>
      <c r="F280" s="230" t="s">
        <v>2463</v>
      </c>
      <c r="G280" s="231" t="s">
        <v>430</v>
      </c>
      <c r="H280" s="232">
        <v>1</v>
      </c>
      <c r="I280" s="233"/>
      <c r="J280" s="232">
        <f>ROUND(I280*H280,2)</f>
        <v>0</v>
      </c>
      <c r="K280" s="234"/>
      <c r="L280" s="45"/>
      <c r="M280" s="235" t="s">
        <v>1</v>
      </c>
      <c r="N280" s="236" t="s">
        <v>40</v>
      </c>
      <c r="O280" s="92"/>
      <c r="P280" s="237">
        <f>O280*H280</f>
        <v>0</v>
      </c>
      <c r="Q280" s="237">
        <v>0</v>
      </c>
      <c r="R280" s="237">
        <f>Q280*H280</f>
        <v>0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283</v>
      </c>
      <c r="AT280" s="239" t="s">
        <v>184</v>
      </c>
      <c r="AU280" s="239" t="s">
        <v>84</v>
      </c>
      <c r="AY280" s="18" t="s">
        <v>181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82</v>
      </c>
      <c r="BK280" s="240">
        <f>ROUND(I280*H280,2)</f>
        <v>0</v>
      </c>
      <c r="BL280" s="18" t="s">
        <v>283</v>
      </c>
      <c r="BM280" s="239" t="s">
        <v>2464</v>
      </c>
    </row>
    <row r="281" s="2" customFormat="1" ht="24.15" customHeight="1">
      <c r="A281" s="39"/>
      <c r="B281" s="40"/>
      <c r="C281" s="228" t="s">
        <v>799</v>
      </c>
      <c r="D281" s="228" t="s">
        <v>184</v>
      </c>
      <c r="E281" s="229" t="s">
        <v>2465</v>
      </c>
      <c r="F281" s="230" t="s">
        <v>2466</v>
      </c>
      <c r="G281" s="231" t="s">
        <v>430</v>
      </c>
      <c r="H281" s="232">
        <v>1</v>
      </c>
      <c r="I281" s="233"/>
      <c r="J281" s="232">
        <f>ROUND(I281*H281,2)</f>
        <v>0</v>
      </c>
      <c r="K281" s="234"/>
      <c r="L281" s="45"/>
      <c r="M281" s="235" t="s">
        <v>1</v>
      </c>
      <c r="N281" s="236" t="s">
        <v>40</v>
      </c>
      <c r="O281" s="92"/>
      <c r="P281" s="237">
        <f>O281*H281</f>
        <v>0</v>
      </c>
      <c r="Q281" s="237">
        <v>0</v>
      </c>
      <c r="R281" s="237">
        <f>Q281*H281</f>
        <v>0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283</v>
      </c>
      <c r="AT281" s="239" t="s">
        <v>184</v>
      </c>
      <c r="AU281" s="239" t="s">
        <v>84</v>
      </c>
      <c r="AY281" s="18" t="s">
        <v>181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82</v>
      </c>
      <c r="BK281" s="240">
        <f>ROUND(I281*H281,2)</f>
        <v>0</v>
      </c>
      <c r="BL281" s="18" t="s">
        <v>283</v>
      </c>
      <c r="BM281" s="239" t="s">
        <v>2467</v>
      </c>
    </row>
    <row r="282" s="2" customFormat="1" ht="16.5" customHeight="1">
      <c r="A282" s="39"/>
      <c r="B282" s="40"/>
      <c r="C282" s="228" t="s">
        <v>806</v>
      </c>
      <c r="D282" s="228" t="s">
        <v>184</v>
      </c>
      <c r="E282" s="229" t="s">
        <v>2468</v>
      </c>
      <c r="F282" s="230" t="s">
        <v>2469</v>
      </c>
      <c r="G282" s="231" t="s">
        <v>2470</v>
      </c>
      <c r="H282" s="232">
        <v>1</v>
      </c>
      <c r="I282" s="233"/>
      <c r="J282" s="232">
        <f>ROUND(I282*H282,2)</f>
        <v>0</v>
      </c>
      <c r="K282" s="234"/>
      <c r="L282" s="45"/>
      <c r="M282" s="235" t="s">
        <v>1</v>
      </c>
      <c r="N282" s="236" t="s">
        <v>40</v>
      </c>
      <c r="O282" s="92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283</v>
      </c>
      <c r="AT282" s="239" t="s">
        <v>184</v>
      </c>
      <c r="AU282" s="239" t="s">
        <v>84</v>
      </c>
      <c r="AY282" s="18" t="s">
        <v>181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82</v>
      </c>
      <c r="BK282" s="240">
        <f>ROUND(I282*H282,2)</f>
        <v>0</v>
      </c>
      <c r="BL282" s="18" t="s">
        <v>283</v>
      </c>
      <c r="BM282" s="239" t="s">
        <v>2471</v>
      </c>
    </row>
    <row r="283" s="2" customFormat="1" ht="16.5" customHeight="1">
      <c r="A283" s="39"/>
      <c r="B283" s="40"/>
      <c r="C283" s="228" t="s">
        <v>811</v>
      </c>
      <c r="D283" s="228" t="s">
        <v>184</v>
      </c>
      <c r="E283" s="229" t="s">
        <v>2472</v>
      </c>
      <c r="F283" s="230" t="s">
        <v>2473</v>
      </c>
      <c r="G283" s="231" t="s">
        <v>2470</v>
      </c>
      <c r="H283" s="232">
        <v>2</v>
      </c>
      <c r="I283" s="233"/>
      <c r="J283" s="232">
        <f>ROUND(I283*H283,2)</f>
        <v>0</v>
      </c>
      <c r="K283" s="234"/>
      <c r="L283" s="45"/>
      <c r="M283" s="235" t="s">
        <v>1</v>
      </c>
      <c r="N283" s="236" t="s">
        <v>40</v>
      </c>
      <c r="O283" s="92"/>
      <c r="P283" s="237">
        <f>O283*H283</f>
        <v>0</v>
      </c>
      <c r="Q283" s="237">
        <v>0</v>
      </c>
      <c r="R283" s="237">
        <f>Q283*H283</f>
        <v>0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283</v>
      </c>
      <c r="AT283" s="239" t="s">
        <v>184</v>
      </c>
      <c r="AU283" s="239" t="s">
        <v>84</v>
      </c>
      <c r="AY283" s="18" t="s">
        <v>181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82</v>
      </c>
      <c r="BK283" s="240">
        <f>ROUND(I283*H283,2)</f>
        <v>0</v>
      </c>
      <c r="BL283" s="18" t="s">
        <v>283</v>
      </c>
      <c r="BM283" s="239" t="s">
        <v>2474</v>
      </c>
    </row>
    <row r="284" s="2" customFormat="1" ht="16.5" customHeight="1">
      <c r="A284" s="39"/>
      <c r="B284" s="40"/>
      <c r="C284" s="228" t="s">
        <v>816</v>
      </c>
      <c r="D284" s="228" t="s">
        <v>184</v>
      </c>
      <c r="E284" s="229" t="s">
        <v>2475</v>
      </c>
      <c r="F284" s="230" t="s">
        <v>2476</v>
      </c>
      <c r="G284" s="231" t="s">
        <v>430</v>
      </c>
      <c r="H284" s="232">
        <v>1</v>
      </c>
      <c r="I284" s="233"/>
      <c r="J284" s="232">
        <f>ROUND(I284*H284,2)</f>
        <v>0</v>
      </c>
      <c r="K284" s="234"/>
      <c r="L284" s="45"/>
      <c r="M284" s="235" t="s">
        <v>1</v>
      </c>
      <c r="N284" s="236" t="s">
        <v>40</v>
      </c>
      <c r="O284" s="92"/>
      <c r="P284" s="237">
        <f>O284*H284</f>
        <v>0</v>
      </c>
      <c r="Q284" s="237">
        <v>0</v>
      </c>
      <c r="R284" s="237">
        <f>Q284*H284</f>
        <v>0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283</v>
      </c>
      <c r="AT284" s="239" t="s">
        <v>184</v>
      </c>
      <c r="AU284" s="239" t="s">
        <v>84</v>
      </c>
      <c r="AY284" s="18" t="s">
        <v>181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82</v>
      </c>
      <c r="BK284" s="240">
        <f>ROUND(I284*H284,2)</f>
        <v>0</v>
      </c>
      <c r="BL284" s="18" t="s">
        <v>283</v>
      </c>
      <c r="BM284" s="239" t="s">
        <v>2477</v>
      </c>
    </row>
    <row r="285" s="2" customFormat="1" ht="16.5" customHeight="1">
      <c r="A285" s="39"/>
      <c r="B285" s="40"/>
      <c r="C285" s="228" t="s">
        <v>822</v>
      </c>
      <c r="D285" s="228" t="s">
        <v>184</v>
      </c>
      <c r="E285" s="229" t="s">
        <v>2478</v>
      </c>
      <c r="F285" s="230" t="s">
        <v>2479</v>
      </c>
      <c r="G285" s="231" t="s">
        <v>430</v>
      </c>
      <c r="H285" s="232">
        <v>1</v>
      </c>
      <c r="I285" s="233"/>
      <c r="J285" s="232">
        <f>ROUND(I285*H285,2)</f>
        <v>0</v>
      </c>
      <c r="K285" s="234"/>
      <c r="L285" s="45"/>
      <c r="M285" s="235" t="s">
        <v>1</v>
      </c>
      <c r="N285" s="236" t="s">
        <v>40</v>
      </c>
      <c r="O285" s="92"/>
      <c r="P285" s="237">
        <f>O285*H285</f>
        <v>0</v>
      </c>
      <c r="Q285" s="237">
        <v>0</v>
      </c>
      <c r="R285" s="237">
        <f>Q285*H285</f>
        <v>0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283</v>
      </c>
      <c r="AT285" s="239" t="s">
        <v>184</v>
      </c>
      <c r="AU285" s="239" t="s">
        <v>84</v>
      </c>
      <c r="AY285" s="18" t="s">
        <v>181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82</v>
      </c>
      <c r="BK285" s="240">
        <f>ROUND(I285*H285,2)</f>
        <v>0</v>
      </c>
      <c r="BL285" s="18" t="s">
        <v>283</v>
      </c>
      <c r="BM285" s="239" t="s">
        <v>2480</v>
      </c>
    </row>
    <row r="286" s="2" customFormat="1" ht="16.5" customHeight="1">
      <c r="A286" s="39"/>
      <c r="B286" s="40"/>
      <c r="C286" s="228" t="s">
        <v>829</v>
      </c>
      <c r="D286" s="228" t="s">
        <v>184</v>
      </c>
      <c r="E286" s="229" t="s">
        <v>2481</v>
      </c>
      <c r="F286" s="230" t="s">
        <v>2482</v>
      </c>
      <c r="G286" s="231" t="s">
        <v>430</v>
      </c>
      <c r="H286" s="232">
        <v>1</v>
      </c>
      <c r="I286" s="233"/>
      <c r="J286" s="232">
        <f>ROUND(I286*H286,2)</f>
        <v>0</v>
      </c>
      <c r="K286" s="234"/>
      <c r="L286" s="45"/>
      <c r="M286" s="235" t="s">
        <v>1</v>
      </c>
      <c r="N286" s="236" t="s">
        <v>40</v>
      </c>
      <c r="O286" s="92"/>
      <c r="P286" s="237">
        <f>O286*H286</f>
        <v>0</v>
      </c>
      <c r="Q286" s="237">
        <v>0</v>
      </c>
      <c r="R286" s="237">
        <f>Q286*H286</f>
        <v>0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283</v>
      </c>
      <c r="AT286" s="239" t="s">
        <v>184</v>
      </c>
      <c r="AU286" s="239" t="s">
        <v>84</v>
      </c>
      <c r="AY286" s="18" t="s">
        <v>181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82</v>
      </c>
      <c r="BK286" s="240">
        <f>ROUND(I286*H286,2)</f>
        <v>0</v>
      </c>
      <c r="BL286" s="18" t="s">
        <v>283</v>
      </c>
      <c r="BM286" s="239" t="s">
        <v>2483</v>
      </c>
    </row>
    <row r="287" s="2" customFormat="1" ht="16.5" customHeight="1">
      <c r="A287" s="39"/>
      <c r="B287" s="40"/>
      <c r="C287" s="228" t="s">
        <v>839</v>
      </c>
      <c r="D287" s="228" t="s">
        <v>184</v>
      </c>
      <c r="E287" s="229" t="s">
        <v>2484</v>
      </c>
      <c r="F287" s="230" t="s">
        <v>2485</v>
      </c>
      <c r="G287" s="231" t="s">
        <v>430</v>
      </c>
      <c r="H287" s="232">
        <v>1</v>
      </c>
      <c r="I287" s="233"/>
      <c r="J287" s="232">
        <f>ROUND(I287*H287,2)</f>
        <v>0</v>
      </c>
      <c r="K287" s="234"/>
      <c r="L287" s="45"/>
      <c r="M287" s="235" t="s">
        <v>1</v>
      </c>
      <c r="N287" s="236" t="s">
        <v>40</v>
      </c>
      <c r="O287" s="92"/>
      <c r="P287" s="237">
        <f>O287*H287</f>
        <v>0</v>
      </c>
      <c r="Q287" s="237">
        <v>0</v>
      </c>
      <c r="R287" s="237">
        <f>Q287*H287</f>
        <v>0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283</v>
      </c>
      <c r="AT287" s="239" t="s">
        <v>184</v>
      </c>
      <c r="AU287" s="239" t="s">
        <v>84</v>
      </c>
      <c r="AY287" s="18" t="s">
        <v>181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82</v>
      </c>
      <c r="BK287" s="240">
        <f>ROUND(I287*H287,2)</f>
        <v>0</v>
      </c>
      <c r="BL287" s="18" t="s">
        <v>283</v>
      </c>
      <c r="BM287" s="239" t="s">
        <v>2486</v>
      </c>
    </row>
    <row r="288" s="2" customFormat="1" ht="21.75" customHeight="1">
      <c r="A288" s="39"/>
      <c r="B288" s="40"/>
      <c r="C288" s="228" t="s">
        <v>845</v>
      </c>
      <c r="D288" s="228" t="s">
        <v>184</v>
      </c>
      <c r="E288" s="229" t="s">
        <v>2487</v>
      </c>
      <c r="F288" s="230" t="s">
        <v>2488</v>
      </c>
      <c r="G288" s="231" t="s">
        <v>430</v>
      </c>
      <c r="H288" s="232">
        <v>1</v>
      </c>
      <c r="I288" s="233"/>
      <c r="J288" s="232">
        <f>ROUND(I288*H288,2)</f>
        <v>0</v>
      </c>
      <c r="K288" s="234"/>
      <c r="L288" s="45"/>
      <c r="M288" s="299" t="s">
        <v>1</v>
      </c>
      <c r="N288" s="300" t="s">
        <v>40</v>
      </c>
      <c r="O288" s="301"/>
      <c r="P288" s="302">
        <f>O288*H288</f>
        <v>0</v>
      </c>
      <c r="Q288" s="302">
        <v>0</v>
      </c>
      <c r="R288" s="302">
        <f>Q288*H288</f>
        <v>0</v>
      </c>
      <c r="S288" s="302">
        <v>0</v>
      </c>
      <c r="T288" s="303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283</v>
      </c>
      <c r="AT288" s="239" t="s">
        <v>184</v>
      </c>
      <c r="AU288" s="239" t="s">
        <v>84</v>
      </c>
      <c r="AY288" s="18" t="s">
        <v>181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82</v>
      </c>
      <c r="BK288" s="240">
        <f>ROUND(I288*H288,2)</f>
        <v>0</v>
      </c>
      <c r="BL288" s="18" t="s">
        <v>283</v>
      </c>
      <c r="BM288" s="239" t="s">
        <v>2489</v>
      </c>
    </row>
    <row r="289" s="2" customFormat="1" ht="6.96" customHeight="1">
      <c r="A289" s="39"/>
      <c r="B289" s="67"/>
      <c r="C289" s="68"/>
      <c r="D289" s="68"/>
      <c r="E289" s="68"/>
      <c r="F289" s="68"/>
      <c r="G289" s="68"/>
      <c r="H289" s="68"/>
      <c r="I289" s="68"/>
      <c r="J289" s="68"/>
      <c r="K289" s="68"/>
      <c r="L289" s="45"/>
      <c r="M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</row>
  </sheetData>
  <sheetProtection sheet="1" autoFilter="0" formatColumns="0" formatRows="0" objects="1" scenarios="1" spinCount="100000" saltValue="5bW0Cl/5RmffJDHzT5nyjfWSefIcRr+SB5SDr6MzP3OA/Jbhbr2Ly+Rs83HssitqCamObZLZ3uOIhvz2dPV9pA==" hashValue="K8IQHtSw0ndVHMGyKBLLhhAqToo507f0sz4NJIkAVueHRwf/9WpNJxxUNblirwtVt3GZuCY2fTp6e40gm4ZEAw==" algorithmName="SHA-512" password="CC35"/>
  <autoFilter ref="C124:K28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84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15</v>
      </c>
      <c r="L6" s="21"/>
    </row>
    <row r="7" s="1" customFormat="1" ht="26.25" customHeight="1">
      <c r="B7" s="21"/>
      <c r="E7" s="152" t="str">
        <f>'Rekapitulace stavby'!K6</f>
        <v>SPRAVEDLIVÁ TRANSFORMACE - proj.Odb.učebny GASTRO - stavební část - celková rekapitulace</v>
      </c>
      <c r="F7" s="151"/>
      <c r="G7" s="151"/>
      <c r="H7" s="151"/>
      <c r="L7" s="21"/>
    </row>
    <row r="8" s="1" customFormat="1" ht="12" customHeight="1">
      <c r="B8" s="21"/>
      <c r="D8" s="151" t="s">
        <v>121</v>
      </c>
      <c r="L8" s="21"/>
    </row>
    <row r="9" s="2" customFormat="1" ht="16.5" customHeight="1">
      <c r="A9" s="39"/>
      <c r="B9" s="45"/>
      <c r="C9" s="39"/>
      <c r="D9" s="39"/>
      <c r="E9" s="152" t="s">
        <v>122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2490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17</v>
      </c>
      <c r="E13" s="39"/>
      <c r="F13" s="142" t="s">
        <v>1</v>
      </c>
      <c r="G13" s="39"/>
      <c r="H13" s="39"/>
      <c r="I13" s="151" t="s">
        <v>18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19</v>
      </c>
      <c r="E14" s="39"/>
      <c r="F14" s="142" t="s">
        <v>2146</v>
      </c>
      <c r="G14" s="39"/>
      <c r="H14" s="39"/>
      <c r="I14" s="151" t="s">
        <v>21</v>
      </c>
      <c r="J14" s="154" t="str">
        <f>'Rekapitulace stavby'!AN8</f>
        <v>14. 12. 2023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23</v>
      </c>
      <c r="E16" s="39"/>
      <c r="F16" s="39"/>
      <c r="G16" s="39"/>
      <c r="H16" s="39"/>
      <c r="I16" s="151" t="s">
        <v>24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2147</v>
      </c>
      <c r="F17" s="39"/>
      <c r="G17" s="39"/>
      <c r="H17" s="39"/>
      <c r="I17" s="151" t="s">
        <v>26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27</v>
      </c>
      <c r="E19" s="39"/>
      <c r="F19" s="39"/>
      <c r="G19" s="39"/>
      <c r="H19" s="39"/>
      <c r="I19" s="151" t="s">
        <v>24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29</v>
      </c>
      <c r="E22" s="39"/>
      <c r="F22" s="39"/>
      <c r="G22" s="39"/>
      <c r="H22" s="39"/>
      <c r="I22" s="151" t="s">
        <v>24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2148</v>
      </c>
      <c r="F23" s="39"/>
      <c r="G23" s="39"/>
      <c r="H23" s="39"/>
      <c r="I23" s="151" t="s">
        <v>26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32</v>
      </c>
      <c r="E25" s="39"/>
      <c r="F25" s="39"/>
      <c r="G25" s="39"/>
      <c r="H25" s="39"/>
      <c r="I25" s="151" t="s">
        <v>24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33</v>
      </c>
      <c r="F26" s="39"/>
      <c r="G26" s="39"/>
      <c r="H26" s="39"/>
      <c r="I26" s="151" t="s">
        <v>26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35</v>
      </c>
      <c r="E32" s="39"/>
      <c r="F32" s="39"/>
      <c r="G32" s="39"/>
      <c r="H32" s="39"/>
      <c r="I32" s="39"/>
      <c r="J32" s="161">
        <f>ROUND(J135,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37</v>
      </c>
      <c r="G34" s="39"/>
      <c r="H34" s="39"/>
      <c r="I34" s="162" t="s">
        <v>36</v>
      </c>
      <c r="J34" s="162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39</v>
      </c>
      <c r="E35" s="151" t="s">
        <v>40</v>
      </c>
      <c r="F35" s="164">
        <f>ROUND((SUM(BE135:BE227)),  2)</f>
        <v>0</v>
      </c>
      <c r="G35" s="39"/>
      <c r="H35" s="39"/>
      <c r="I35" s="165">
        <v>0.20999999999999999</v>
      </c>
      <c r="J35" s="164">
        <f>ROUND(((SUM(BE135:BE227))*I35),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41</v>
      </c>
      <c r="F36" s="164">
        <f>ROUND((SUM(BF135:BF227)),  2)</f>
        <v>0</v>
      </c>
      <c r="G36" s="39"/>
      <c r="H36" s="39"/>
      <c r="I36" s="165">
        <v>0.12</v>
      </c>
      <c r="J36" s="164">
        <f>ROUND(((SUM(BF135:BF227))*I36),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ROUND((SUM(BG135:BG227)),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43</v>
      </c>
      <c r="F38" s="164">
        <f>ROUND((SUM(BH135:BH227)),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44</v>
      </c>
      <c r="F39" s="164">
        <f>ROUND((SUM(BI135:BI227)),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45</v>
      </c>
      <c r="E41" s="168"/>
      <c r="F41" s="168"/>
      <c r="G41" s="169" t="s">
        <v>46</v>
      </c>
      <c r="H41" s="170" t="s">
        <v>47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SPRAVEDLIVÁ TRANSFORMACE - proj.Odb.učebny GASTRO - stavební část - celková rekapitulace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122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04 - Rozvody plynu, vytápění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>Karlovy Vary</v>
      </c>
      <c r="G91" s="41"/>
      <c r="H91" s="41"/>
      <c r="I91" s="33" t="s">
        <v>21</v>
      </c>
      <c r="J91" s="80" t="str">
        <f>IF(J14="","",J14)</f>
        <v>14. 12. 2023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23</v>
      </c>
      <c r="D93" s="41"/>
      <c r="E93" s="41"/>
      <c r="F93" s="28" t="str">
        <f>E17</f>
        <v>Střední škola stravování a služeb Karlovy Vary</v>
      </c>
      <c r="G93" s="41"/>
      <c r="H93" s="41"/>
      <c r="I93" s="33" t="s">
        <v>29</v>
      </c>
      <c r="J93" s="37" t="str">
        <f>E23</f>
        <v>DPT projekty Ostrov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>Neubauerová Soňa, SK-Projekt Ostrov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127</v>
      </c>
      <c r="D96" s="186"/>
      <c r="E96" s="186"/>
      <c r="F96" s="186"/>
      <c r="G96" s="186"/>
      <c r="H96" s="186"/>
      <c r="I96" s="186"/>
      <c r="J96" s="187" t="s">
        <v>128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129</v>
      </c>
      <c r="D98" s="41"/>
      <c r="E98" s="41"/>
      <c r="F98" s="41"/>
      <c r="G98" s="41"/>
      <c r="H98" s="41"/>
      <c r="I98" s="41"/>
      <c r="J98" s="111">
        <f>J135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130</v>
      </c>
    </row>
    <row r="99" s="9" customFormat="1" ht="24.96" customHeight="1">
      <c r="A99" s="9"/>
      <c r="B99" s="189"/>
      <c r="C99" s="190"/>
      <c r="D99" s="191" t="s">
        <v>131</v>
      </c>
      <c r="E99" s="192"/>
      <c r="F99" s="192"/>
      <c r="G99" s="192"/>
      <c r="H99" s="192"/>
      <c r="I99" s="192"/>
      <c r="J99" s="193">
        <f>J136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132</v>
      </c>
      <c r="E100" s="197"/>
      <c r="F100" s="197"/>
      <c r="G100" s="197"/>
      <c r="H100" s="197"/>
      <c r="I100" s="197"/>
      <c r="J100" s="198">
        <f>J137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140</v>
      </c>
      <c r="E101" s="197"/>
      <c r="F101" s="197"/>
      <c r="G101" s="197"/>
      <c r="H101" s="197"/>
      <c r="I101" s="197"/>
      <c r="J101" s="198">
        <f>J142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142</v>
      </c>
      <c r="E102" s="197"/>
      <c r="F102" s="197"/>
      <c r="G102" s="197"/>
      <c r="H102" s="197"/>
      <c r="I102" s="197"/>
      <c r="J102" s="198">
        <f>J146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1948</v>
      </c>
      <c r="E103" s="197"/>
      <c r="F103" s="197"/>
      <c r="G103" s="197"/>
      <c r="H103" s="197"/>
      <c r="I103" s="197"/>
      <c r="J103" s="198">
        <f>J153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9"/>
      <c r="C104" s="190"/>
      <c r="D104" s="191" t="s">
        <v>145</v>
      </c>
      <c r="E104" s="192"/>
      <c r="F104" s="192"/>
      <c r="G104" s="192"/>
      <c r="H104" s="192"/>
      <c r="I104" s="192"/>
      <c r="J104" s="193">
        <f>J155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5"/>
      <c r="C105" s="134"/>
      <c r="D105" s="196" t="s">
        <v>2491</v>
      </c>
      <c r="E105" s="197"/>
      <c r="F105" s="197"/>
      <c r="G105" s="197"/>
      <c r="H105" s="197"/>
      <c r="I105" s="197"/>
      <c r="J105" s="198">
        <f>J156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2492</v>
      </c>
      <c r="E106" s="197"/>
      <c r="F106" s="197"/>
      <c r="G106" s="197"/>
      <c r="H106" s="197"/>
      <c r="I106" s="197"/>
      <c r="J106" s="198">
        <f>J168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2493</v>
      </c>
      <c r="E107" s="197"/>
      <c r="F107" s="197"/>
      <c r="G107" s="197"/>
      <c r="H107" s="197"/>
      <c r="I107" s="197"/>
      <c r="J107" s="198">
        <f>J186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2494</v>
      </c>
      <c r="E108" s="197"/>
      <c r="F108" s="197"/>
      <c r="G108" s="197"/>
      <c r="H108" s="197"/>
      <c r="I108" s="197"/>
      <c r="J108" s="198">
        <f>J189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162</v>
      </c>
      <c r="E109" s="197"/>
      <c r="F109" s="197"/>
      <c r="G109" s="197"/>
      <c r="H109" s="197"/>
      <c r="I109" s="197"/>
      <c r="J109" s="198">
        <f>J197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164</v>
      </c>
      <c r="E110" s="197"/>
      <c r="F110" s="197"/>
      <c r="G110" s="197"/>
      <c r="H110" s="197"/>
      <c r="I110" s="197"/>
      <c r="J110" s="198">
        <f>J206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2495</v>
      </c>
      <c r="E111" s="197"/>
      <c r="F111" s="197"/>
      <c r="G111" s="197"/>
      <c r="H111" s="197"/>
      <c r="I111" s="197"/>
      <c r="J111" s="198">
        <f>J216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89"/>
      <c r="C112" s="190"/>
      <c r="D112" s="191" t="s">
        <v>2496</v>
      </c>
      <c r="E112" s="192"/>
      <c r="F112" s="192"/>
      <c r="G112" s="192"/>
      <c r="H112" s="192"/>
      <c r="I112" s="192"/>
      <c r="J112" s="193">
        <f>J221</f>
        <v>0</v>
      </c>
      <c r="K112" s="190"/>
      <c r="L112" s="194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95"/>
      <c r="C113" s="134"/>
      <c r="D113" s="196" t="s">
        <v>2497</v>
      </c>
      <c r="E113" s="197"/>
      <c r="F113" s="197"/>
      <c r="G113" s="197"/>
      <c r="H113" s="197"/>
      <c r="I113" s="197"/>
      <c r="J113" s="198">
        <f>J222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166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15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6.25" customHeight="1">
      <c r="A123" s="39"/>
      <c r="B123" s="40"/>
      <c r="C123" s="41"/>
      <c r="D123" s="41"/>
      <c r="E123" s="184" t="str">
        <f>E7</f>
        <v>SPRAVEDLIVÁ TRANSFORMACE - proj.Odb.učebny GASTRO - stavební část - celková rekapitulace</v>
      </c>
      <c r="F123" s="33"/>
      <c r="G123" s="33"/>
      <c r="H123" s="33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" customFormat="1" ht="12" customHeight="1">
      <c r="B124" s="22"/>
      <c r="C124" s="33" t="s">
        <v>121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2" customFormat="1" ht="16.5" customHeight="1">
      <c r="A125" s="39"/>
      <c r="B125" s="40"/>
      <c r="C125" s="41"/>
      <c r="D125" s="41"/>
      <c r="E125" s="184" t="s">
        <v>122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123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E11</f>
        <v>04 - Rozvody plynu, vytápění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19</v>
      </c>
      <c r="D129" s="41"/>
      <c r="E129" s="41"/>
      <c r="F129" s="28" t="str">
        <f>F14</f>
        <v>Karlovy Vary</v>
      </c>
      <c r="G129" s="41"/>
      <c r="H129" s="41"/>
      <c r="I129" s="33" t="s">
        <v>21</v>
      </c>
      <c r="J129" s="80" t="str">
        <f>IF(J14="","",J14)</f>
        <v>14. 12. 2023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25.65" customHeight="1">
      <c r="A131" s="39"/>
      <c r="B131" s="40"/>
      <c r="C131" s="33" t="s">
        <v>23</v>
      </c>
      <c r="D131" s="41"/>
      <c r="E131" s="41"/>
      <c r="F131" s="28" t="str">
        <f>E17</f>
        <v>Střední škola stravování a služeb Karlovy Vary</v>
      </c>
      <c r="G131" s="41"/>
      <c r="H131" s="41"/>
      <c r="I131" s="33" t="s">
        <v>29</v>
      </c>
      <c r="J131" s="37" t="str">
        <f>E23</f>
        <v>DPT projekty Ostrov s.r.o.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5.65" customHeight="1">
      <c r="A132" s="39"/>
      <c r="B132" s="40"/>
      <c r="C132" s="33" t="s">
        <v>27</v>
      </c>
      <c r="D132" s="41"/>
      <c r="E132" s="41"/>
      <c r="F132" s="28" t="str">
        <f>IF(E20="","",E20)</f>
        <v>Vyplň údaj</v>
      </c>
      <c r="G132" s="41"/>
      <c r="H132" s="41"/>
      <c r="I132" s="33" t="s">
        <v>32</v>
      </c>
      <c r="J132" s="37" t="str">
        <f>E26</f>
        <v>Neubauerová Soňa, SK-Projekt Ostrov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200"/>
      <c r="B134" s="201"/>
      <c r="C134" s="202" t="s">
        <v>167</v>
      </c>
      <c r="D134" s="203" t="s">
        <v>60</v>
      </c>
      <c r="E134" s="203" t="s">
        <v>56</v>
      </c>
      <c r="F134" s="203" t="s">
        <v>57</v>
      </c>
      <c r="G134" s="203" t="s">
        <v>168</v>
      </c>
      <c r="H134" s="203" t="s">
        <v>169</v>
      </c>
      <c r="I134" s="203" t="s">
        <v>170</v>
      </c>
      <c r="J134" s="204" t="s">
        <v>128</v>
      </c>
      <c r="K134" s="205" t="s">
        <v>171</v>
      </c>
      <c r="L134" s="206"/>
      <c r="M134" s="101" t="s">
        <v>1</v>
      </c>
      <c r="N134" s="102" t="s">
        <v>39</v>
      </c>
      <c r="O134" s="102" t="s">
        <v>172</v>
      </c>
      <c r="P134" s="102" t="s">
        <v>173</v>
      </c>
      <c r="Q134" s="102" t="s">
        <v>174</v>
      </c>
      <c r="R134" s="102" t="s">
        <v>175</v>
      </c>
      <c r="S134" s="102" t="s">
        <v>176</v>
      </c>
      <c r="T134" s="103" t="s">
        <v>177</v>
      </c>
      <c r="U134" s="200"/>
      <c r="V134" s="200"/>
      <c r="W134" s="200"/>
      <c r="X134" s="200"/>
      <c r="Y134" s="200"/>
      <c r="Z134" s="200"/>
      <c r="AA134" s="200"/>
      <c r="AB134" s="200"/>
      <c r="AC134" s="200"/>
      <c r="AD134" s="200"/>
      <c r="AE134" s="200"/>
    </row>
    <row r="135" s="2" customFormat="1" ht="22.8" customHeight="1">
      <c r="A135" s="39"/>
      <c r="B135" s="40"/>
      <c r="C135" s="108" t="s">
        <v>178</v>
      </c>
      <c r="D135" s="41"/>
      <c r="E135" s="41"/>
      <c r="F135" s="41"/>
      <c r="G135" s="41"/>
      <c r="H135" s="41"/>
      <c r="I135" s="41"/>
      <c r="J135" s="207">
        <f>BK135</f>
        <v>0</v>
      </c>
      <c r="K135" s="41"/>
      <c r="L135" s="45"/>
      <c r="M135" s="104"/>
      <c r="N135" s="208"/>
      <c r="O135" s="105"/>
      <c r="P135" s="209">
        <f>P136+P155+P221</f>
        <v>0</v>
      </c>
      <c r="Q135" s="105"/>
      <c r="R135" s="209">
        <f>R136+R155+R221</f>
        <v>0.53007499999999996</v>
      </c>
      <c r="S135" s="105"/>
      <c r="T135" s="210">
        <f>T136+T155+T221</f>
        <v>2.6797020000000003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74</v>
      </c>
      <c r="AU135" s="18" t="s">
        <v>130</v>
      </c>
      <c r="BK135" s="211">
        <f>BK136+BK155+BK221</f>
        <v>0</v>
      </c>
    </row>
    <row r="136" s="12" customFormat="1" ht="25.92" customHeight="1">
      <c r="A136" s="12"/>
      <c r="B136" s="212"/>
      <c r="C136" s="213"/>
      <c r="D136" s="214" t="s">
        <v>74</v>
      </c>
      <c r="E136" s="215" t="s">
        <v>179</v>
      </c>
      <c r="F136" s="215" t="s">
        <v>180</v>
      </c>
      <c r="G136" s="213"/>
      <c r="H136" s="213"/>
      <c r="I136" s="216"/>
      <c r="J136" s="217">
        <f>BK136</f>
        <v>0</v>
      </c>
      <c r="K136" s="213"/>
      <c r="L136" s="218"/>
      <c r="M136" s="219"/>
      <c r="N136" s="220"/>
      <c r="O136" s="220"/>
      <c r="P136" s="221">
        <f>P137+P142+P146+P153</f>
        <v>0</v>
      </c>
      <c r="Q136" s="220"/>
      <c r="R136" s="221">
        <f>R137+R142+R146+R153</f>
        <v>0</v>
      </c>
      <c r="S136" s="220"/>
      <c r="T136" s="222">
        <f>T137+T142+T146+T153</f>
        <v>2.1600000000000001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82</v>
      </c>
      <c r="AT136" s="224" t="s">
        <v>74</v>
      </c>
      <c r="AU136" s="224" t="s">
        <v>75</v>
      </c>
      <c r="AY136" s="223" t="s">
        <v>181</v>
      </c>
      <c r="BK136" s="225">
        <f>BK137+BK142+BK146+BK153</f>
        <v>0</v>
      </c>
    </row>
    <row r="137" s="12" customFormat="1" ht="22.8" customHeight="1">
      <c r="A137" s="12"/>
      <c r="B137" s="212"/>
      <c r="C137" s="213"/>
      <c r="D137" s="214" t="s">
        <v>74</v>
      </c>
      <c r="E137" s="226" t="s">
        <v>182</v>
      </c>
      <c r="F137" s="226" t="s">
        <v>183</v>
      </c>
      <c r="G137" s="213"/>
      <c r="H137" s="213"/>
      <c r="I137" s="216"/>
      <c r="J137" s="227">
        <f>BK137</f>
        <v>0</v>
      </c>
      <c r="K137" s="213"/>
      <c r="L137" s="218"/>
      <c r="M137" s="219"/>
      <c r="N137" s="220"/>
      <c r="O137" s="220"/>
      <c r="P137" s="221">
        <f>SUM(P138:P141)</f>
        <v>0</v>
      </c>
      <c r="Q137" s="220"/>
      <c r="R137" s="221">
        <f>SUM(R138:R141)</f>
        <v>0</v>
      </c>
      <c r="S137" s="220"/>
      <c r="T137" s="222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82</v>
      </c>
      <c r="AT137" s="224" t="s">
        <v>74</v>
      </c>
      <c r="AU137" s="224" t="s">
        <v>82</v>
      </c>
      <c r="AY137" s="223" t="s">
        <v>181</v>
      </c>
      <c r="BK137" s="225">
        <f>SUM(BK138:BK141)</f>
        <v>0</v>
      </c>
    </row>
    <row r="138" s="2" customFormat="1" ht="33" customHeight="1">
      <c r="A138" s="39"/>
      <c r="B138" s="40"/>
      <c r="C138" s="228" t="s">
        <v>82</v>
      </c>
      <c r="D138" s="228" t="s">
        <v>184</v>
      </c>
      <c r="E138" s="229" t="s">
        <v>2498</v>
      </c>
      <c r="F138" s="230" t="s">
        <v>2499</v>
      </c>
      <c r="G138" s="231" t="s">
        <v>430</v>
      </c>
      <c r="H138" s="232">
        <v>1</v>
      </c>
      <c r="I138" s="233"/>
      <c r="J138" s="232">
        <f>ROUND(I138*H138,2)</f>
        <v>0</v>
      </c>
      <c r="K138" s="234"/>
      <c r="L138" s="45"/>
      <c r="M138" s="235" t="s">
        <v>1</v>
      </c>
      <c r="N138" s="236" t="s">
        <v>40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283</v>
      </c>
      <c r="AT138" s="239" t="s">
        <v>184</v>
      </c>
      <c r="AU138" s="239" t="s">
        <v>84</v>
      </c>
      <c r="AY138" s="18" t="s">
        <v>181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82</v>
      </c>
      <c r="BK138" s="240">
        <f>ROUND(I138*H138,2)</f>
        <v>0</v>
      </c>
      <c r="BL138" s="18" t="s">
        <v>283</v>
      </c>
      <c r="BM138" s="239" t="s">
        <v>2500</v>
      </c>
    </row>
    <row r="139" s="2" customFormat="1">
      <c r="A139" s="39"/>
      <c r="B139" s="40"/>
      <c r="C139" s="41"/>
      <c r="D139" s="243" t="s">
        <v>199</v>
      </c>
      <c r="E139" s="41"/>
      <c r="F139" s="263" t="s">
        <v>2501</v>
      </c>
      <c r="G139" s="41"/>
      <c r="H139" s="41"/>
      <c r="I139" s="264"/>
      <c r="J139" s="41"/>
      <c r="K139" s="41"/>
      <c r="L139" s="45"/>
      <c r="M139" s="265"/>
      <c r="N139" s="26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199</v>
      </c>
      <c r="AU139" s="18" t="s">
        <v>84</v>
      </c>
    </row>
    <row r="140" s="2" customFormat="1" ht="33" customHeight="1">
      <c r="A140" s="39"/>
      <c r="B140" s="40"/>
      <c r="C140" s="228" t="s">
        <v>84</v>
      </c>
      <c r="D140" s="228" t="s">
        <v>184</v>
      </c>
      <c r="E140" s="229" t="s">
        <v>2502</v>
      </c>
      <c r="F140" s="230" t="s">
        <v>2499</v>
      </c>
      <c r="G140" s="231" t="s">
        <v>430</v>
      </c>
      <c r="H140" s="232">
        <v>1</v>
      </c>
      <c r="I140" s="233"/>
      <c r="J140" s="232">
        <f>ROUND(I140*H140,2)</f>
        <v>0</v>
      </c>
      <c r="K140" s="234"/>
      <c r="L140" s="45"/>
      <c r="M140" s="235" t="s">
        <v>1</v>
      </c>
      <c r="N140" s="236" t="s">
        <v>40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283</v>
      </c>
      <c r="AT140" s="239" t="s">
        <v>184</v>
      </c>
      <c r="AU140" s="239" t="s">
        <v>84</v>
      </c>
      <c r="AY140" s="18" t="s">
        <v>181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82</v>
      </c>
      <c r="BK140" s="240">
        <f>ROUND(I140*H140,2)</f>
        <v>0</v>
      </c>
      <c r="BL140" s="18" t="s">
        <v>283</v>
      </c>
      <c r="BM140" s="239" t="s">
        <v>2503</v>
      </c>
    </row>
    <row r="141" s="2" customFormat="1">
      <c r="A141" s="39"/>
      <c r="B141" s="40"/>
      <c r="C141" s="41"/>
      <c r="D141" s="243" t="s">
        <v>199</v>
      </c>
      <c r="E141" s="41"/>
      <c r="F141" s="263" t="s">
        <v>2504</v>
      </c>
      <c r="G141" s="41"/>
      <c r="H141" s="41"/>
      <c r="I141" s="264"/>
      <c r="J141" s="41"/>
      <c r="K141" s="41"/>
      <c r="L141" s="45"/>
      <c r="M141" s="265"/>
      <c r="N141" s="26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199</v>
      </c>
      <c r="AU141" s="18" t="s">
        <v>84</v>
      </c>
    </row>
    <row r="142" s="12" customFormat="1" ht="22.8" customHeight="1">
      <c r="A142" s="12"/>
      <c r="B142" s="212"/>
      <c r="C142" s="213"/>
      <c r="D142" s="214" t="s">
        <v>74</v>
      </c>
      <c r="E142" s="226" t="s">
        <v>769</v>
      </c>
      <c r="F142" s="226" t="s">
        <v>770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SUM(P143:P145)</f>
        <v>0</v>
      </c>
      <c r="Q142" s="220"/>
      <c r="R142" s="221">
        <f>SUM(R143:R145)</f>
        <v>0</v>
      </c>
      <c r="S142" s="220"/>
      <c r="T142" s="222">
        <f>SUM(T143:T145)</f>
        <v>2.1600000000000001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82</v>
      </c>
      <c r="AT142" s="224" t="s">
        <v>74</v>
      </c>
      <c r="AU142" s="224" t="s">
        <v>82</v>
      </c>
      <c r="AY142" s="223" t="s">
        <v>181</v>
      </c>
      <c r="BK142" s="225">
        <f>SUM(BK143:BK145)</f>
        <v>0</v>
      </c>
    </row>
    <row r="143" s="2" customFormat="1" ht="24.15" customHeight="1">
      <c r="A143" s="39"/>
      <c r="B143" s="40"/>
      <c r="C143" s="228" t="s">
        <v>182</v>
      </c>
      <c r="D143" s="228" t="s">
        <v>184</v>
      </c>
      <c r="E143" s="229" t="s">
        <v>2505</v>
      </c>
      <c r="F143" s="230" t="s">
        <v>2506</v>
      </c>
      <c r="G143" s="231" t="s">
        <v>187</v>
      </c>
      <c r="H143" s="232">
        <v>1.2</v>
      </c>
      <c r="I143" s="233"/>
      <c r="J143" s="232">
        <f>ROUND(I143*H143,2)</f>
        <v>0</v>
      </c>
      <c r="K143" s="234"/>
      <c r="L143" s="45"/>
      <c r="M143" s="235" t="s">
        <v>1</v>
      </c>
      <c r="N143" s="236" t="s">
        <v>40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1.8</v>
      </c>
      <c r="T143" s="238">
        <f>S143*H143</f>
        <v>2.1600000000000001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188</v>
      </c>
      <c r="AT143" s="239" t="s">
        <v>184</v>
      </c>
      <c r="AU143" s="239" t="s">
        <v>84</v>
      </c>
      <c r="AY143" s="18" t="s">
        <v>181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82</v>
      </c>
      <c r="BK143" s="240">
        <f>ROUND(I143*H143,2)</f>
        <v>0</v>
      </c>
      <c r="BL143" s="18" t="s">
        <v>188</v>
      </c>
      <c r="BM143" s="239" t="s">
        <v>2507</v>
      </c>
    </row>
    <row r="144" s="13" customFormat="1">
      <c r="A144" s="13"/>
      <c r="B144" s="241"/>
      <c r="C144" s="242"/>
      <c r="D144" s="243" t="s">
        <v>190</v>
      </c>
      <c r="E144" s="244" t="s">
        <v>1</v>
      </c>
      <c r="F144" s="245" t="s">
        <v>2508</v>
      </c>
      <c r="G144" s="242"/>
      <c r="H144" s="244" t="s">
        <v>1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190</v>
      </c>
      <c r="AU144" s="251" t="s">
        <v>84</v>
      </c>
      <c r="AV144" s="13" t="s">
        <v>82</v>
      </c>
      <c r="AW144" s="13" t="s">
        <v>31</v>
      </c>
      <c r="AX144" s="13" t="s">
        <v>75</v>
      </c>
      <c r="AY144" s="251" t="s">
        <v>181</v>
      </c>
    </row>
    <row r="145" s="14" customFormat="1">
      <c r="A145" s="14"/>
      <c r="B145" s="252"/>
      <c r="C145" s="253"/>
      <c r="D145" s="243" t="s">
        <v>190</v>
      </c>
      <c r="E145" s="254" t="s">
        <v>1</v>
      </c>
      <c r="F145" s="255" t="s">
        <v>2509</v>
      </c>
      <c r="G145" s="253"/>
      <c r="H145" s="256">
        <v>1.2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2" t="s">
        <v>190</v>
      </c>
      <c r="AU145" s="262" t="s">
        <v>84</v>
      </c>
      <c r="AV145" s="14" t="s">
        <v>84</v>
      </c>
      <c r="AW145" s="14" t="s">
        <v>31</v>
      </c>
      <c r="AX145" s="14" t="s">
        <v>82</v>
      </c>
      <c r="AY145" s="262" t="s">
        <v>181</v>
      </c>
    </row>
    <row r="146" s="12" customFormat="1" ht="22.8" customHeight="1">
      <c r="A146" s="12"/>
      <c r="B146" s="212"/>
      <c r="C146" s="213"/>
      <c r="D146" s="214" t="s">
        <v>74</v>
      </c>
      <c r="E146" s="226" t="s">
        <v>896</v>
      </c>
      <c r="F146" s="226" t="s">
        <v>897</v>
      </c>
      <c r="G146" s="213"/>
      <c r="H146" s="213"/>
      <c r="I146" s="216"/>
      <c r="J146" s="227">
        <f>BK146</f>
        <v>0</v>
      </c>
      <c r="K146" s="213"/>
      <c r="L146" s="218"/>
      <c r="M146" s="219"/>
      <c r="N146" s="220"/>
      <c r="O146" s="220"/>
      <c r="P146" s="221">
        <f>SUM(P147:P152)</f>
        <v>0</v>
      </c>
      <c r="Q146" s="220"/>
      <c r="R146" s="221">
        <f>SUM(R147:R152)</f>
        <v>0</v>
      </c>
      <c r="S146" s="220"/>
      <c r="T146" s="222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3" t="s">
        <v>82</v>
      </c>
      <c r="AT146" s="224" t="s">
        <v>74</v>
      </c>
      <c r="AU146" s="224" t="s">
        <v>82</v>
      </c>
      <c r="AY146" s="223" t="s">
        <v>181</v>
      </c>
      <c r="BK146" s="225">
        <f>SUM(BK147:BK152)</f>
        <v>0</v>
      </c>
    </row>
    <row r="147" s="2" customFormat="1" ht="33" customHeight="1">
      <c r="A147" s="39"/>
      <c r="B147" s="40"/>
      <c r="C147" s="228" t="s">
        <v>188</v>
      </c>
      <c r="D147" s="228" t="s">
        <v>184</v>
      </c>
      <c r="E147" s="229" t="s">
        <v>899</v>
      </c>
      <c r="F147" s="230" t="s">
        <v>900</v>
      </c>
      <c r="G147" s="231" t="s">
        <v>242</v>
      </c>
      <c r="H147" s="232">
        <v>2.6800000000000002</v>
      </c>
      <c r="I147" s="233"/>
      <c r="J147" s="232">
        <f>ROUND(I147*H147,2)</f>
        <v>0</v>
      </c>
      <c r="K147" s="234"/>
      <c r="L147" s="45"/>
      <c r="M147" s="235" t="s">
        <v>1</v>
      </c>
      <c r="N147" s="236" t="s">
        <v>40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188</v>
      </c>
      <c r="AT147" s="239" t="s">
        <v>184</v>
      </c>
      <c r="AU147" s="239" t="s">
        <v>84</v>
      </c>
      <c r="AY147" s="18" t="s">
        <v>181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82</v>
      </c>
      <c r="BK147" s="240">
        <f>ROUND(I147*H147,2)</f>
        <v>0</v>
      </c>
      <c r="BL147" s="18" t="s">
        <v>188</v>
      </c>
      <c r="BM147" s="239" t="s">
        <v>2510</v>
      </c>
    </row>
    <row r="148" s="2" customFormat="1" ht="24.15" customHeight="1">
      <c r="A148" s="39"/>
      <c r="B148" s="40"/>
      <c r="C148" s="228" t="s">
        <v>213</v>
      </c>
      <c r="D148" s="228" t="s">
        <v>184</v>
      </c>
      <c r="E148" s="229" t="s">
        <v>902</v>
      </c>
      <c r="F148" s="230" t="s">
        <v>903</v>
      </c>
      <c r="G148" s="231" t="s">
        <v>242</v>
      </c>
      <c r="H148" s="232">
        <v>2.6800000000000002</v>
      </c>
      <c r="I148" s="233"/>
      <c r="J148" s="232">
        <f>ROUND(I148*H148,2)</f>
        <v>0</v>
      </c>
      <c r="K148" s="234"/>
      <c r="L148" s="45"/>
      <c r="M148" s="235" t="s">
        <v>1</v>
      </c>
      <c r="N148" s="236" t="s">
        <v>40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188</v>
      </c>
      <c r="AT148" s="239" t="s">
        <v>184</v>
      </c>
      <c r="AU148" s="239" t="s">
        <v>84</v>
      </c>
      <c r="AY148" s="18" t="s">
        <v>181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82</v>
      </c>
      <c r="BK148" s="240">
        <f>ROUND(I148*H148,2)</f>
        <v>0</v>
      </c>
      <c r="BL148" s="18" t="s">
        <v>188</v>
      </c>
      <c r="BM148" s="239" t="s">
        <v>2511</v>
      </c>
    </row>
    <row r="149" s="2" customFormat="1" ht="24.15" customHeight="1">
      <c r="A149" s="39"/>
      <c r="B149" s="40"/>
      <c r="C149" s="228" t="s">
        <v>224</v>
      </c>
      <c r="D149" s="228" t="s">
        <v>184</v>
      </c>
      <c r="E149" s="229" t="s">
        <v>912</v>
      </c>
      <c r="F149" s="230" t="s">
        <v>1953</v>
      </c>
      <c r="G149" s="231" t="s">
        <v>242</v>
      </c>
      <c r="H149" s="232">
        <v>37.520000000000003</v>
      </c>
      <c r="I149" s="233"/>
      <c r="J149" s="232">
        <f>ROUND(I149*H149,2)</f>
        <v>0</v>
      </c>
      <c r="K149" s="234"/>
      <c r="L149" s="45"/>
      <c r="M149" s="235" t="s">
        <v>1</v>
      </c>
      <c r="N149" s="236" t="s">
        <v>40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188</v>
      </c>
      <c r="AT149" s="239" t="s">
        <v>184</v>
      </c>
      <c r="AU149" s="239" t="s">
        <v>84</v>
      </c>
      <c r="AY149" s="18" t="s">
        <v>181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82</v>
      </c>
      <c r="BK149" s="240">
        <f>ROUND(I149*H149,2)</f>
        <v>0</v>
      </c>
      <c r="BL149" s="18" t="s">
        <v>188</v>
      </c>
      <c r="BM149" s="239" t="s">
        <v>2512</v>
      </c>
    </row>
    <row r="150" s="13" customFormat="1">
      <c r="A150" s="13"/>
      <c r="B150" s="241"/>
      <c r="C150" s="242"/>
      <c r="D150" s="243" t="s">
        <v>190</v>
      </c>
      <c r="E150" s="244" t="s">
        <v>1</v>
      </c>
      <c r="F150" s="245" t="s">
        <v>1955</v>
      </c>
      <c r="G150" s="242"/>
      <c r="H150" s="244" t="s">
        <v>1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1" t="s">
        <v>190</v>
      </c>
      <c r="AU150" s="251" t="s">
        <v>84</v>
      </c>
      <c r="AV150" s="13" t="s">
        <v>82</v>
      </c>
      <c r="AW150" s="13" t="s">
        <v>31</v>
      </c>
      <c r="AX150" s="13" t="s">
        <v>75</v>
      </c>
      <c r="AY150" s="251" t="s">
        <v>181</v>
      </c>
    </row>
    <row r="151" s="14" customFormat="1">
      <c r="A151" s="14"/>
      <c r="B151" s="252"/>
      <c r="C151" s="253"/>
      <c r="D151" s="243" t="s">
        <v>190</v>
      </c>
      <c r="E151" s="254" t="s">
        <v>1</v>
      </c>
      <c r="F151" s="255" t="s">
        <v>2513</v>
      </c>
      <c r="G151" s="253"/>
      <c r="H151" s="256">
        <v>37.520000000000003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2" t="s">
        <v>190</v>
      </c>
      <c r="AU151" s="262" t="s">
        <v>84</v>
      </c>
      <c r="AV151" s="14" t="s">
        <v>84</v>
      </c>
      <c r="AW151" s="14" t="s">
        <v>31</v>
      </c>
      <c r="AX151" s="14" t="s">
        <v>82</v>
      </c>
      <c r="AY151" s="262" t="s">
        <v>181</v>
      </c>
    </row>
    <row r="152" s="2" customFormat="1" ht="44.25" customHeight="1">
      <c r="A152" s="39"/>
      <c r="B152" s="40"/>
      <c r="C152" s="228" t="s">
        <v>235</v>
      </c>
      <c r="D152" s="228" t="s">
        <v>184</v>
      </c>
      <c r="E152" s="229" t="s">
        <v>1957</v>
      </c>
      <c r="F152" s="230" t="s">
        <v>1958</v>
      </c>
      <c r="G152" s="231" t="s">
        <v>242</v>
      </c>
      <c r="H152" s="232">
        <v>2.6800000000000002</v>
      </c>
      <c r="I152" s="233"/>
      <c r="J152" s="232">
        <f>ROUND(I152*H152,2)</f>
        <v>0</v>
      </c>
      <c r="K152" s="234"/>
      <c r="L152" s="45"/>
      <c r="M152" s="235" t="s">
        <v>1</v>
      </c>
      <c r="N152" s="236" t="s">
        <v>40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188</v>
      </c>
      <c r="AT152" s="239" t="s">
        <v>184</v>
      </c>
      <c r="AU152" s="239" t="s">
        <v>84</v>
      </c>
      <c r="AY152" s="18" t="s">
        <v>181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82</v>
      </c>
      <c r="BK152" s="240">
        <f>ROUND(I152*H152,2)</f>
        <v>0</v>
      </c>
      <c r="BL152" s="18" t="s">
        <v>188</v>
      </c>
      <c r="BM152" s="239" t="s">
        <v>2514</v>
      </c>
    </row>
    <row r="153" s="12" customFormat="1" ht="22.8" customHeight="1">
      <c r="A153" s="12"/>
      <c r="B153" s="212"/>
      <c r="C153" s="213"/>
      <c r="D153" s="214" t="s">
        <v>74</v>
      </c>
      <c r="E153" s="226" t="s">
        <v>1960</v>
      </c>
      <c r="F153" s="226" t="s">
        <v>1961</v>
      </c>
      <c r="G153" s="213"/>
      <c r="H153" s="213"/>
      <c r="I153" s="216"/>
      <c r="J153" s="227">
        <f>BK153</f>
        <v>0</v>
      </c>
      <c r="K153" s="213"/>
      <c r="L153" s="218"/>
      <c r="M153" s="219"/>
      <c r="N153" s="220"/>
      <c r="O153" s="220"/>
      <c r="P153" s="221">
        <f>P154</f>
        <v>0</v>
      </c>
      <c r="Q153" s="220"/>
      <c r="R153" s="221">
        <f>R154</f>
        <v>0</v>
      </c>
      <c r="S153" s="220"/>
      <c r="T153" s="222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82</v>
      </c>
      <c r="AT153" s="224" t="s">
        <v>74</v>
      </c>
      <c r="AU153" s="224" t="s">
        <v>82</v>
      </c>
      <c r="AY153" s="223" t="s">
        <v>181</v>
      </c>
      <c r="BK153" s="225">
        <f>BK154</f>
        <v>0</v>
      </c>
    </row>
    <row r="154" s="2" customFormat="1" ht="21.75" customHeight="1">
      <c r="A154" s="39"/>
      <c r="B154" s="40"/>
      <c r="C154" s="228" t="s">
        <v>239</v>
      </c>
      <c r="D154" s="228" t="s">
        <v>184</v>
      </c>
      <c r="E154" s="229" t="s">
        <v>1962</v>
      </c>
      <c r="F154" s="230" t="s">
        <v>2515</v>
      </c>
      <c r="G154" s="231" t="s">
        <v>430</v>
      </c>
      <c r="H154" s="232">
        <v>1</v>
      </c>
      <c r="I154" s="233"/>
      <c r="J154" s="232">
        <f>ROUND(I154*H154,2)</f>
        <v>0</v>
      </c>
      <c r="K154" s="234"/>
      <c r="L154" s="45"/>
      <c r="M154" s="235" t="s">
        <v>1</v>
      </c>
      <c r="N154" s="236" t="s">
        <v>40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188</v>
      </c>
      <c r="AT154" s="239" t="s">
        <v>184</v>
      </c>
      <c r="AU154" s="239" t="s">
        <v>84</v>
      </c>
      <c r="AY154" s="18" t="s">
        <v>181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82</v>
      </c>
      <c r="BK154" s="240">
        <f>ROUND(I154*H154,2)</f>
        <v>0</v>
      </c>
      <c r="BL154" s="18" t="s">
        <v>188</v>
      </c>
      <c r="BM154" s="239" t="s">
        <v>2516</v>
      </c>
    </row>
    <row r="155" s="12" customFormat="1" ht="25.92" customHeight="1">
      <c r="A155" s="12"/>
      <c r="B155" s="212"/>
      <c r="C155" s="213"/>
      <c r="D155" s="214" t="s">
        <v>74</v>
      </c>
      <c r="E155" s="215" t="s">
        <v>938</v>
      </c>
      <c r="F155" s="215" t="s">
        <v>939</v>
      </c>
      <c r="G155" s="213"/>
      <c r="H155" s="213"/>
      <c r="I155" s="216"/>
      <c r="J155" s="217">
        <f>BK155</f>
        <v>0</v>
      </c>
      <c r="K155" s="213"/>
      <c r="L155" s="218"/>
      <c r="M155" s="219"/>
      <c r="N155" s="220"/>
      <c r="O155" s="220"/>
      <c r="P155" s="221">
        <f>P156+P168+P186+P189+P197+P206+P216</f>
        <v>0</v>
      </c>
      <c r="Q155" s="220"/>
      <c r="R155" s="221">
        <f>R156+R168+R186+R189+R197+R206+R216</f>
        <v>0.53007499999999996</v>
      </c>
      <c r="S155" s="220"/>
      <c r="T155" s="222">
        <f>T156+T168+T186+T189+T197+T206+T216</f>
        <v>0.519702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84</v>
      </c>
      <c r="AT155" s="224" t="s">
        <v>74</v>
      </c>
      <c r="AU155" s="224" t="s">
        <v>75</v>
      </c>
      <c r="AY155" s="223" t="s">
        <v>181</v>
      </c>
      <c r="BK155" s="225">
        <f>BK156+BK168+BK186+BK189+BK197+BK206+BK216</f>
        <v>0</v>
      </c>
    </row>
    <row r="156" s="12" customFormat="1" ht="22.8" customHeight="1">
      <c r="A156" s="12"/>
      <c r="B156" s="212"/>
      <c r="C156" s="213"/>
      <c r="D156" s="214" t="s">
        <v>74</v>
      </c>
      <c r="E156" s="226" t="s">
        <v>2517</v>
      </c>
      <c r="F156" s="226" t="s">
        <v>2518</v>
      </c>
      <c r="G156" s="213"/>
      <c r="H156" s="213"/>
      <c r="I156" s="216"/>
      <c r="J156" s="227">
        <f>BK156</f>
        <v>0</v>
      </c>
      <c r="K156" s="213"/>
      <c r="L156" s="218"/>
      <c r="M156" s="219"/>
      <c r="N156" s="220"/>
      <c r="O156" s="220"/>
      <c r="P156" s="221">
        <f>SUM(P157:P167)</f>
        <v>0</v>
      </c>
      <c r="Q156" s="220"/>
      <c r="R156" s="221">
        <f>SUM(R157:R167)</f>
        <v>0.16508500000000001</v>
      </c>
      <c r="S156" s="220"/>
      <c r="T156" s="222">
        <f>SUM(T157:T167)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84</v>
      </c>
      <c r="AT156" s="224" t="s">
        <v>74</v>
      </c>
      <c r="AU156" s="224" t="s">
        <v>82</v>
      </c>
      <c r="AY156" s="223" t="s">
        <v>181</v>
      </c>
      <c r="BK156" s="225">
        <f>SUM(BK157:BK167)</f>
        <v>0</v>
      </c>
    </row>
    <row r="157" s="2" customFormat="1" ht="24.15" customHeight="1">
      <c r="A157" s="39"/>
      <c r="B157" s="40"/>
      <c r="C157" s="228" t="s">
        <v>246</v>
      </c>
      <c r="D157" s="228" t="s">
        <v>184</v>
      </c>
      <c r="E157" s="229" t="s">
        <v>2519</v>
      </c>
      <c r="F157" s="230" t="s">
        <v>2520</v>
      </c>
      <c r="G157" s="231" t="s">
        <v>320</v>
      </c>
      <c r="H157" s="232">
        <v>23</v>
      </c>
      <c r="I157" s="233"/>
      <c r="J157" s="232">
        <f>ROUND(I157*H157,2)</f>
        <v>0</v>
      </c>
      <c r="K157" s="234"/>
      <c r="L157" s="45"/>
      <c r="M157" s="235" t="s">
        <v>1</v>
      </c>
      <c r="N157" s="236" t="s">
        <v>40</v>
      </c>
      <c r="O157" s="92"/>
      <c r="P157" s="237">
        <f>O157*H157</f>
        <v>0</v>
      </c>
      <c r="Q157" s="237">
        <v>0.0030100000000000001</v>
      </c>
      <c r="R157" s="237">
        <f>Q157*H157</f>
        <v>0.06923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283</v>
      </c>
      <c r="AT157" s="239" t="s">
        <v>184</v>
      </c>
      <c r="AU157" s="239" t="s">
        <v>84</v>
      </c>
      <c r="AY157" s="18" t="s">
        <v>181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82</v>
      </c>
      <c r="BK157" s="240">
        <f>ROUND(I157*H157,2)</f>
        <v>0</v>
      </c>
      <c r="BL157" s="18" t="s">
        <v>283</v>
      </c>
      <c r="BM157" s="239" t="s">
        <v>2521</v>
      </c>
    </row>
    <row r="158" s="2" customFormat="1">
      <c r="A158" s="39"/>
      <c r="B158" s="40"/>
      <c r="C158" s="41"/>
      <c r="D158" s="243" t="s">
        <v>199</v>
      </c>
      <c r="E158" s="41"/>
      <c r="F158" s="263" t="s">
        <v>1970</v>
      </c>
      <c r="G158" s="41"/>
      <c r="H158" s="41"/>
      <c r="I158" s="264"/>
      <c r="J158" s="41"/>
      <c r="K158" s="41"/>
      <c r="L158" s="45"/>
      <c r="M158" s="265"/>
      <c r="N158" s="266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199</v>
      </c>
      <c r="AU158" s="18" t="s">
        <v>84</v>
      </c>
    </row>
    <row r="159" s="14" customFormat="1">
      <c r="A159" s="14"/>
      <c r="B159" s="252"/>
      <c r="C159" s="253"/>
      <c r="D159" s="243" t="s">
        <v>190</v>
      </c>
      <c r="E159" s="254" t="s">
        <v>1</v>
      </c>
      <c r="F159" s="255" t="s">
        <v>2522</v>
      </c>
      <c r="G159" s="253"/>
      <c r="H159" s="256">
        <v>23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2" t="s">
        <v>190</v>
      </c>
      <c r="AU159" s="262" t="s">
        <v>84</v>
      </c>
      <c r="AV159" s="14" t="s">
        <v>84</v>
      </c>
      <c r="AW159" s="14" t="s">
        <v>31</v>
      </c>
      <c r="AX159" s="14" t="s">
        <v>82</v>
      </c>
      <c r="AY159" s="262" t="s">
        <v>181</v>
      </c>
    </row>
    <row r="160" s="2" customFormat="1" ht="24.15" customHeight="1">
      <c r="A160" s="39"/>
      <c r="B160" s="40"/>
      <c r="C160" s="228" t="s">
        <v>251</v>
      </c>
      <c r="D160" s="228" t="s">
        <v>184</v>
      </c>
      <c r="E160" s="229" t="s">
        <v>2523</v>
      </c>
      <c r="F160" s="230" t="s">
        <v>2524</v>
      </c>
      <c r="G160" s="231" t="s">
        <v>320</v>
      </c>
      <c r="H160" s="232">
        <v>8</v>
      </c>
      <c r="I160" s="233"/>
      <c r="J160" s="232">
        <f>ROUND(I160*H160,2)</f>
        <v>0</v>
      </c>
      <c r="K160" s="234"/>
      <c r="L160" s="45"/>
      <c r="M160" s="235" t="s">
        <v>1</v>
      </c>
      <c r="N160" s="236" t="s">
        <v>40</v>
      </c>
      <c r="O160" s="92"/>
      <c r="P160" s="237">
        <f>O160*H160</f>
        <v>0</v>
      </c>
      <c r="Q160" s="237">
        <v>0.0088800000000000007</v>
      </c>
      <c r="R160" s="237">
        <f>Q160*H160</f>
        <v>0.071040000000000006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283</v>
      </c>
      <c r="AT160" s="239" t="s">
        <v>184</v>
      </c>
      <c r="AU160" s="239" t="s">
        <v>84</v>
      </c>
      <c r="AY160" s="18" t="s">
        <v>181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82</v>
      </c>
      <c r="BK160" s="240">
        <f>ROUND(I160*H160,2)</f>
        <v>0</v>
      </c>
      <c r="BL160" s="18" t="s">
        <v>283</v>
      </c>
      <c r="BM160" s="239" t="s">
        <v>2525</v>
      </c>
    </row>
    <row r="161" s="2" customFormat="1">
      <c r="A161" s="39"/>
      <c r="B161" s="40"/>
      <c r="C161" s="41"/>
      <c r="D161" s="243" t="s">
        <v>199</v>
      </c>
      <c r="E161" s="41"/>
      <c r="F161" s="263" t="s">
        <v>1970</v>
      </c>
      <c r="G161" s="41"/>
      <c r="H161" s="41"/>
      <c r="I161" s="264"/>
      <c r="J161" s="41"/>
      <c r="K161" s="41"/>
      <c r="L161" s="45"/>
      <c r="M161" s="265"/>
      <c r="N161" s="266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199</v>
      </c>
      <c r="AU161" s="18" t="s">
        <v>84</v>
      </c>
    </row>
    <row r="162" s="2" customFormat="1" ht="16.5" customHeight="1">
      <c r="A162" s="39"/>
      <c r="B162" s="40"/>
      <c r="C162" s="228" t="s">
        <v>257</v>
      </c>
      <c r="D162" s="228" t="s">
        <v>184</v>
      </c>
      <c r="E162" s="229" t="s">
        <v>2526</v>
      </c>
      <c r="F162" s="230" t="s">
        <v>2527</v>
      </c>
      <c r="G162" s="231" t="s">
        <v>320</v>
      </c>
      <c r="H162" s="232">
        <v>1.5</v>
      </c>
      <c r="I162" s="233"/>
      <c r="J162" s="232">
        <f>ROUND(I162*H162,2)</f>
        <v>0</v>
      </c>
      <c r="K162" s="234"/>
      <c r="L162" s="45"/>
      <c r="M162" s="235" t="s">
        <v>1</v>
      </c>
      <c r="N162" s="236" t="s">
        <v>40</v>
      </c>
      <c r="O162" s="92"/>
      <c r="P162" s="237">
        <f>O162*H162</f>
        <v>0</v>
      </c>
      <c r="Q162" s="237">
        <v>0.0037799999999999999</v>
      </c>
      <c r="R162" s="237">
        <f>Q162*H162</f>
        <v>0.0056699999999999997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283</v>
      </c>
      <c r="AT162" s="239" t="s">
        <v>184</v>
      </c>
      <c r="AU162" s="239" t="s">
        <v>84</v>
      </c>
      <c r="AY162" s="18" t="s">
        <v>181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82</v>
      </c>
      <c r="BK162" s="240">
        <f>ROUND(I162*H162,2)</f>
        <v>0</v>
      </c>
      <c r="BL162" s="18" t="s">
        <v>283</v>
      </c>
      <c r="BM162" s="239" t="s">
        <v>2528</v>
      </c>
    </row>
    <row r="163" s="2" customFormat="1" ht="16.5" customHeight="1">
      <c r="A163" s="39"/>
      <c r="B163" s="40"/>
      <c r="C163" s="228" t="s">
        <v>8</v>
      </c>
      <c r="D163" s="228" t="s">
        <v>184</v>
      </c>
      <c r="E163" s="229" t="s">
        <v>2529</v>
      </c>
      <c r="F163" s="230" t="s">
        <v>2530</v>
      </c>
      <c r="G163" s="231" t="s">
        <v>320</v>
      </c>
      <c r="H163" s="232">
        <v>1.5</v>
      </c>
      <c r="I163" s="233"/>
      <c r="J163" s="232">
        <f>ROUND(I163*H163,2)</f>
        <v>0</v>
      </c>
      <c r="K163" s="234"/>
      <c r="L163" s="45"/>
      <c r="M163" s="235" t="s">
        <v>1</v>
      </c>
      <c r="N163" s="236" t="s">
        <v>40</v>
      </c>
      <c r="O163" s="92"/>
      <c r="P163" s="237">
        <f>O163*H163</f>
        <v>0</v>
      </c>
      <c r="Q163" s="237">
        <v>0.01171</v>
      </c>
      <c r="R163" s="237">
        <f>Q163*H163</f>
        <v>0.017565000000000001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283</v>
      </c>
      <c r="AT163" s="239" t="s">
        <v>184</v>
      </c>
      <c r="AU163" s="239" t="s">
        <v>84</v>
      </c>
      <c r="AY163" s="18" t="s">
        <v>181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82</v>
      </c>
      <c r="BK163" s="240">
        <f>ROUND(I163*H163,2)</f>
        <v>0</v>
      </c>
      <c r="BL163" s="18" t="s">
        <v>283</v>
      </c>
      <c r="BM163" s="239" t="s">
        <v>2531</v>
      </c>
    </row>
    <row r="164" s="2" customFormat="1" ht="16.5" customHeight="1">
      <c r="A164" s="39"/>
      <c r="B164" s="40"/>
      <c r="C164" s="228" t="s">
        <v>265</v>
      </c>
      <c r="D164" s="228" t="s">
        <v>184</v>
      </c>
      <c r="E164" s="229" t="s">
        <v>2532</v>
      </c>
      <c r="F164" s="230" t="s">
        <v>2533</v>
      </c>
      <c r="G164" s="231" t="s">
        <v>260</v>
      </c>
      <c r="H164" s="232">
        <v>1</v>
      </c>
      <c r="I164" s="233"/>
      <c r="J164" s="232">
        <f>ROUND(I164*H164,2)</f>
        <v>0</v>
      </c>
      <c r="K164" s="234"/>
      <c r="L164" s="45"/>
      <c r="M164" s="235" t="s">
        <v>1</v>
      </c>
      <c r="N164" s="236" t="s">
        <v>40</v>
      </c>
      <c r="O164" s="92"/>
      <c r="P164" s="237">
        <f>O164*H164</f>
        <v>0</v>
      </c>
      <c r="Q164" s="237">
        <v>0.00025000000000000001</v>
      </c>
      <c r="R164" s="237">
        <f>Q164*H164</f>
        <v>0.00025000000000000001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283</v>
      </c>
      <c r="AT164" s="239" t="s">
        <v>184</v>
      </c>
      <c r="AU164" s="239" t="s">
        <v>84</v>
      </c>
      <c r="AY164" s="18" t="s">
        <v>181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82</v>
      </c>
      <c r="BK164" s="240">
        <f>ROUND(I164*H164,2)</f>
        <v>0</v>
      </c>
      <c r="BL164" s="18" t="s">
        <v>283</v>
      </c>
      <c r="BM164" s="239" t="s">
        <v>2534</v>
      </c>
    </row>
    <row r="165" s="2" customFormat="1" ht="21.75" customHeight="1">
      <c r="A165" s="39"/>
      <c r="B165" s="40"/>
      <c r="C165" s="228" t="s">
        <v>272</v>
      </c>
      <c r="D165" s="228" t="s">
        <v>184</v>
      </c>
      <c r="E165" s="229" t="s">
        <v>2535</v>
      </c>
      <c r="F165" s="230" t="s">
        <v>2536</v>
      </c>
      <c r="G165" s="231" t="s">
        <v>260</v>
      </c>
      <c r="H165" s="232">
        <v>1</v>
      </c>
      <c r="I165" s="233"/>
      <c r="J165" s="232">
        <f>ROUND(I165*H165,2)</f>
        <v>0</v>
      </c>
      <c r="K165" s="234"/>
      <c r="L165" s="45"/>
      <c r="M165" s="235" t="s">
        <v>1</v>
      </c>
      <c r="N165" s="236" t="s">
        <v>40</v>
      </c>
      <c r="O165" s="92"/>
      <c r="P165" s="237">
        <f>O165*H165</f>
        <v>0</v>
      </c>
      <c r="Q165" s="237">
        <v>0.00044999999999999999</v>
      </c>
      <c r="R165" s="237">
        <f>Q165*H165</f>
        <v>0.00044999999999999999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283</v>
      </c>
      <c r="AT165" s="239" t="s">
        <v>184</v>
      </c>
      <c r="AU165" s="239" t="s">
        <v>84</v>
      </c>
      <c r="AY165" s="18" t="s">
        <v>181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82</v>
      </c>
      <c r="BK165" s="240">
        <f>ROUND(I165*H165,2)</f>
        <v>0</v>
      </c>
      <c r="BL165" s="18" t="s">
        <v>283</v>
      </c>
      <c r="BM165" s="239" t="s">
        <v>2537</v>
      </c>
    </row>
    <row r="166" s="2" customFormat="1" ht="24.15" customHeight="1">
      <c r="A166" s="39"/>
      <c r="B166" s="40"/>
      <c r="C166" s="228" t="s">
        <v>278</v>
      </c>
      <c r="D166" s="228" t="s">
        <v>184</v>
      </c>
      <c r="E166" s="229" t="s">
        <v>2538</v>
      </c>
      <c r="F166" s="230" t="s">
        <v>2539</v>
      </c>
      <c r="G166" s="231" t="s">
        <v>260</v>
      </c>
      <c r="H166" s="232">
        <v>1</v>
      </c>
      <c r="I166" s="233"/>
      <c r="J166" s="232">
        <f>ROUND(I166*H166,2)</f>
        <v>0</v>
      </c>
      <c r="K166" s="234"/>
      <c r="L166" s="45"/>
      <c r="M166" s="235" t="s">
        <v>1</v>
      </c>
      <c r="N166" s="236" t="s">
        <v>40</v>
      </c>
      <c r="O166" s="92"/>
      <c r="P166" s="237">
        <f>O166*H166</f>
        <v>0</v>
      </c>
      <c r="Q166" s="237">
        <v>0.00088000000000000003</v>
      </c>
      <c r="R166" s="237">
        <f>Q166*H166</f>
        <v>0.00088000000000000003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283</v>
      </c>
      <c r="AT166" s="239" t="s">
        <v>184</v>
      </c>
      <c r="AU166" s="239" t="s">
        <v>84</v>
      </c>
      <c r="AY166" s="18" t="s">
        <v>181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82</v>
      </c>
      <c r="BK166" s="240">
        <f>ROUND(I166*H166,2)</f>
        <v>0</v>
      </c>
      <c r="BL166" s="18" t="s">
        <v>283</v>
      </c>
      <c r="BM166" s="239" t="s">
        <v>2540</v>
      </c>
    </row>
    <row r="167" s="2" customFormat="1" ht="24.15" customHeight="1">
      <c r="A167" s="39"/>
      <c r="B167" s="40"/>
      <c r="C167" s="228" t="s">
        <v>283</v>
      </c>
      <c r="D167" s="228" t="s">
        <v>184</v>
      </c>
      <c r="E167" s="229" t="s">
        <v>2541</v>
      </c>
      <c r="F167" s="230" t="s">
        <v>2542</v>
      </c>
      <c r="G167" s="231" t="s">
        <v>242</v>
      </c>
      <c r="H167" s="232">
        <v>0.17000000000000001</v>
      </c>
      <c r="I167" s="233"/>
      <c r="J167" s="232">
        <f>ROUND(I167*H167,2)</f>
        <v>0</v>
      </c>
      <c r="K167" s="234"/>
      <c r="L167" s="45"/>
      <c r="M167" s="235" t="s">
        <v>1</v>
      </c>
      <c r="N167" s="236" t="s">
        <v>40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283</v>
      </c>
      <c r="AT167" s="239" t="s">
        <v>184</v>
      </c>
      <c r="AU167" s="239" t="s">
        <v>84</v>
      </c>
      <c r="AY167" s="18" t="s">
        <v>181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82</v>
      </c>
      <c r="BK167" s="240">
        <f>ROUND(I167*H167,2)</f>
        <v>0</v>
      </c>
      <c r="BL167" s="18" t="s">
        <v>283</v>
      </c>
      <c r="BM167" s="239" t="s">
        <v>2543</v>
      </c>
    </row>
    <row r="168" s="12" customFormat="1" ht="22.8" customHeight="1">
      <c r="A168" s="12"/>
      <c r="B168" s="212"/>
      <c r="C168" s="213"/>
      <c r="D168" s="214" t="s">
        <v>74</v>
      </c>
      <c r="E168" s="226" t="s">
        <v>2544</v>
      </c>
      <c r="F168" s="226" t="s">
        <v>2545</v>
      </c>
      <c r="G168" s="213"/>
      <c r="H168" s="213"/>
      <c r="I168" s="216"/>
      <c r="J168" s="227">
        <f>BK168</f>
        <v>0</v>
      </c>
      <c r="K168" s="213"/>
      <c r="L168" s="218"/>
      <c r="M168" s="219"/>
      <c r="N168" s="220"/>
      <c r="O168" s="220"/>
      <c r="P168" s="221">
        <f>SUM(P169:P185)</f>
        <v>0</v>
      </c>
      <c r="Q168" s="220"/>
      <c r="R168" s="221">
        <f>SUM(R169:R185)</f>
        <v>0.027529999999999999</v>
      </c>
      <c r="S168" s="220"/>
      <c r="T168" s="222">
        <f>SUM(T169:T185)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84</v>
      </c>
      <c r="AT168" s="224" t="s">
        <v>74</v>
      </c>
      <c r="AU168" s="224" t="s">
        <v>82</v>
      </c>
      <c r="AY168" s="223" t="s">
        <v>181</v>
      </c>
      <c r="BK168" s="225">
        <f>SUM(BK169:BK185)</f>
        <v>0</v>
      </c>
    </row>
    <row r="169" s="2" customFormat="1" ht="24.15" customHeight="1">
      <c r="A169" s="39"/>
      <c r="B169" s="40"/>
      <c r="C169" s="228" t="s">
        <v>234</v>
      </c>
      <c r="D169" s="228" t="s">
        <v>184</v>
      </c>
      <c r="E169" s="229" t="s">
        <v>2546</v>
      </c>
      <c r="F169" s="230" t="s">
        <v>2547</v>
      </c>
      <c r="G169" s="231" t="s">
        <v>320</v>
      </c>
      <c r="H169" s="232">
        <v>45</v>
      </c>
      <c r="I169" s="233"/>
      <c r="J169" s="232">
        <f>ROUND(I169*H169,2)</f>
        <v>0</v>
      </c>
      <c r="K169" s="234"/>
      <c r="L169" s="45"/>
      <c r="M169" s="235" t="s">
        <v>1</v>
      </c>
      <c r="N169" s="236" t="s">
        <v>40</v>
      </c>
      <c r="O169" s="92"/>
      <c r="P169" s="237">
        <f>O169*H169</f>
        <v>0</v>
      </c>
      <c r="Q169" s="237">
        <v>0.00014999999999999999</v>
      </c>
      <c r="R169" s="237">
        <f>Q169*H169</f>
        <v>0.0067499999999999991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283</v>
      </c>
      <c r="AT169" s="239" t="s">
        <v>184</v>
      </c>
      <c r="AU169" s="239" t="s">
        <v>84</v>
      </c>
      <c r="AY169" s="18" t="s">
        <v>181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82</v>
      </c>
      <c r="BK169" s="240">
        <f>ROUND(I169*H169,2)</f>
        <v>0</v>
      </c>
      <c r="BL169" s="18" t="s">
        <v>283</v>
      </c>
      <c r="BM169" s="239" t="s">
        <v>2548</v>
      </c>
    </row>
    <row r="170" s="2" customFormat="1">
      <c r="A170" s="39"/>
      <c r="B170" s="40"/>
      <c r="C170" s="41"/>
      <c r="D170" s="243" t="s">
        <v>199</v>
      </c>
      <c r="E170" s="41"/>
      <c r="F170" s="263" t="s">
        <v>2549</v>
      </c>
      <c r="G170" s="41"/>
      <c r="H170" s="41"/>
      <c r="I170" s="264"/>
      <c r="J170" s="41"/>
      <c r="K170" s="41"/>
      <c r="L170" s="45"/>
      <c r="M170" s="265"/>
      <c r="N170" s="266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199</v>
      </c>
      <c r="AU170" s="18" t="s">
        <v>84</v>
      </c>
    </row>
    <row r="171" s="2" customFormat="1" ht="24.15" customHeight="1">
      <c r="A171" s="39"/>
      <c r="B171" s="40"/>
      <c r="C171" s="228" t="s">
        <v>292</v>
      </c>
      <c r="D171" s="228" t="s">
        <v>184</v>
      </c>
      <c r="E171" s="229" t="s">
        <v>2550</v>
      </c>
      <c r="F171" s="230" t="s">
        <v>2551</v>
      </c>
      <c r="G171" s="231" t="s">
        <v>320</v>
      </c>
      <c r="H171" s="232">
        <v>17</v>
      </c>
      <c r="I171" s="233"/>
      <c r="J171" s="232">
        <f>ROUND(I171*H171,2)</f>
        <v>0</v>
      </c>
      <c r="K171" s="234"/>
      <c r="L171" s="45"/>
      <c r="M171" s="235" t="s">
        <v>1</v>
      </c>
      <c r="N171" s="236" t="s">
        <v>40</v>
      </c>
      <c r="O171" s="92"/>
      <c r="P171" s="237">
        <f>O171*H171</f>
        <v>0</v>
      </c>
      <c r="Q171" s="237">
        <v>0.00022000000000000001</v>
      </c>
      <c r="R171" s="237">
        <f>Q171*H171</f>
        <v>0.0037400000000000003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283</v>
      </c>
      <c r="AT171" s="239" t="s">
        <v>184</v>
      </c>
      <c r="AU171" s="239" t="s">
        <v>84</v>
      </c>
      <c r="AY171" s="18" t="s">
        <v>181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82</v>
      </c>
      <c r="BK171" s="240">
        <f>ROUND(I171*H171,2)</f>
        <v>0</v>
      </c>
      <c r="BL171" s="18" t="s">
        <v>283</v>
      </c>
      <c r="BM171" s="239" t="s">
        <v>2552</v>
      </c>
    </row>
    <row r="172" s="2" customFormat="1">
      <c r="A172" s="39"/>
      <c r="B172" s="40"/>
      <c r="C172" s="41"/>
      <c r="D172" s="243" t="s">
        <v>199</v>
      </c>
      <c r="E172" s="41"/>
      <c r="F172" s="263" t="s">
        <v>2553</v>
      </c>
      <c r="G172" s="41"/>
      <c r="H172" s="41"/>
      <c r="I172" s="264"/>
      <c r="J172" s="41"/>
      <c r="K172" s="41"/>
      <c r="L172" s="45"/>
      <c r="M172" s="265"/>
      <c r="N172" s="266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199</v>
      </c>
      <c r="AU172" s="18" t="s">
        <v>84</v>
      </c>
    </row>
    <row r="173" s="2" customFormat="1" ht="24.15" customHeight="1">
      <c r="A173" s="39"/>
      <c r="B173" s="40"/>
      <c r="C173" s="228" t="s">
        <v>298</v>
      </c>
      <c r="D173" s="228" t="s">
        <v>184</v>
      </c>
      <c r="E173" s="229" t="s">
        <v>2554</v>
      </c>
      <c r="F173" s="230" t="s">
        <v>2555</v>
      </c>
      <c r="G173" s="231" t="s">
        <v>320</v>
      </c>
      <c r="H173" s="232">
        <v>14</v>
      </c>
      <c r="I173" s="233"/>
      <c r="J173" s="232">
        <f>ROUND(I173*H173,2)</f>
        <v>0</v>
      </c>
      <c r="K173" s="234"/>
      <c r="L173" s="45"/>
      <c r="M173" s="235" t="s">
        <v>1</v>
      </c>
      <c r="N173" s="236" t="s">
        <v>40</v>
      </c>
      <c r="O173" s="92"/>
      <c r="P173" s="237">
        <f>O173*H173</f>
        <v>0</v>
      </c>
      <c r="Q173" s="237">
        <v>0.00029999999999999997</v>
      </c>
      <c r="R173" s="237">
        <f>Q173*H173</f>
        <v>0.0041999999999999997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283</v>
      </c>
      <c r="AT173" s="239" t="s">
        <v>184</v>
      </c>
      <c r="AU173" s="239" t="s">
        <v>84</v>
      </c>
      <c r="AY173" s="18" t="s">
        <v>181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82</v>
      </c>
      <c r="BK173" s="240">
        <f>ROUND(I173*H173,2)</f>
        <v>0</v>
      </c>
      <c r="BL173" s="18" t="s">
        <v>283</v>
      </c>
      <c r="BM173" s="239" t="s">
        <v>2556</v>
      </c>
    </row>
    <row r="174" s="2" customFormat="1">
      <c r="A174" s="39"/>
      <c r="B174" s="40"/>
      <c r="C174" s="41"/>
      <c r="D174" s="243" t="s">
        <v>199</v>
      </c>
      <c r="E174" s="41"/>
      <c r="F174" s="263" t="s">
        <v>2549</v>
      </c>
      <c r="G174" s="41"/>
      <c r="H174" s="41"/>
      <c r="I174" s="264"/>
      <c r="J174" s="41"/>
      <c r="K174" s="41"/>
      <c r="L174" s="45"/>
      <c r="M174" s="265"/>
      <c r="N174" s="266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199</v>
      </c>
      <c r="AU174" s="18" t="s">
        <v>84</v>
      </c>
    </row>
    <row r="175" s="2" customFormat="1" ht="16.5" customHeight="1">
      <c r="A175" s="39"/>
      <c r="B175" s="40"/>
      <c r="C175" s="228" t="s">
        <v>304</v>
      </c>
      <c r="D175" s="228" t="s">
        <v>184</v>
      </c>
      <c r="E175" s="229" t="s">
        <v>2557</v>
      </c>
      <c r="F175" s="230" t="s">
        <v>2558</v>
      </c>
      <c r="G175" s="231" t="s">
        <v>320</v>
      </c>
      <c r="H175" s="232">
        <v>76</v>
      </c>
      <c r="I175" s="233"/>
      <c r="J175" s="232">
        <f>ROUND(I175*H175,2)</f>
        <v>0</v>
      </c>
      <c r="K175" s="234"/>
      <c r="L175" s="45"/>
      <c r="M175" s="235" t="s">
        <v>1</v>
      </c>
      <c r="N175" s="236" t="s">
        <v>40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283</v>
      </c>
      <c r="AT175" s="239" t="s">
        <v>184</v>
      </c>
      <c r="AU175" s="239" t="s">
        <v>84</v>
      </c>
      <c r="AY175" s="18" t="s">
        <v>181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82</v>
      </c>
      <c r="BK175" s="240">
        <f>ROUND(I175*H175,2)</f>
        <v>0</v>
      </c>
      <c r="BL175" s="18" t="s">
        <v>283</v>
      </c>
      <c r="BM175" s="239" t="s">
        <v>2559</v>
      </c>
    </row>
    <row r="176" s="14" customFormat="1">
      <c r="A176" s="14"/>
      <c r="B176" s="252"/>
      <c r="C176" s="253"/>
      <c r="D176" s="243" t="s">
        <v>190</v>
      </c>
      <c r="E176" s="254" t="s">
        <v>1</v>
      </c>
      <c r="F176" s="255" t="s">
        <v>2560</v>
      </c>
      <c r="G176" s="253"/>
      <c r="H176" s="256">
        <v>76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2" t="s">
        <v>190</v>
      </c>
      <c r="AU176" s="262" t="s">
        <v>84</v>
      </c>
      <c r="AV176" s="14" t="s">
        <v>84</v>
      </c>
      <c r="AW176" s="14" t="s">
        <v>31</v>
      </c>
      <c r="AX176" s="14" t="s">
        <v>82</v>
      </c>
      <c r="AY176" s="262" t="s">
        <v>181</v>
      </c>
    </row>
    <row r="177" s="2" customFormat="1" ht="33" customHeight="1">
      <c r="A177" s="39"/>
      <c r="B177" s="40"/>
      <c r="C177" s="228" t="s">
        <v>7</v>
      </c>
      <c r="D177" s="228" t="s">
        <v>184</v>
      </c>
      <c r="E177" s="229" t="s">
        <v>2561</v>
      </c>
      <c r="F177" s="230" t="s">
        <v>2562</v>
      </c>
      <c r="G177" s="231" t="s">
        <v>320</v>
      </c>
      <c r="H177" s="232">
        <v>45</v>
      </c>
      <c r="I177" s="233"/>
      <c r="J177" s="232">
        <f>ROUND(I177*H177,2)</f>
        <v>0</v>
      </c>
      <c r="K177" s="234"/>
      <c r="L177" s="45"/>
      <c r="M177" s="235" t="s">
        <v>1</v>
      </c>
      <c r="N177" s="236" t="s">
        <v>40</v>
      </c>
      <c r="O177" s="92"/>
      <c r="P177" s="237">
        <f>O177*H177</f>
        <v>0</v>
      </c>
      <c r="Q177" s="237">
        <v>0.00012</v>
      </c>
      <c r="R177" s="237">
        <f>Q177*H177</f>
        <v>0.0054000000000000003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283</v>
      </c>
      <c r="AT177" s="239" t="s">
        <v>184</v>
      </c>
      <c r="AU177" s="239" t="s">
        <v>84</v>
      </c>
      <c r="AY177" s="18" t="s">
        <v>181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82</v>
      </c>
      <c r="BK177" s="240">
        <f>ROUND(I177*H177,2)</f>
        <v>0</v>
      </c>
      <c r="BL177" s="18" t="s">
        <v>283</v>
      </c>
      <c r="BM177" s="239" t="s">
        <v>2563</v>
      </c>
    </row>
    <row r="178" s="2" customFormat="1" ht="37.8" customHeight="1">
      <c r="A178" s="39"/>
      <c r="B178" s="40"/>
      <c r="C178" s="228" t="s">
        <v>312</v>
      </c>
      <c r="D178" s="228" t="s">
        <v>184</v>
      </c>
      <c r="E178" s="229" t="s">
        <v>2564</v>
      </c>
      <c r="F178" s="230" t="s">
        <v>2565</v>
      </c>
      <c r="G178" s="231" t="s">
        <v>320</v>
      </c>
      <c r="H178" s="232">
        <v>31</v>
      </c>
      <c r="I178" s="233"/>
      <c r="J178" s="232">
        <f>ROUND(I178*H178,2)</f>
        <v>0</v>
      </c>
      <c r="K178" s="234"/>
      <c r="L178" s="45"/>
      <c r="M178" s="235" t="s">
        <v>1</v>
      </c>
      <c r="N178" s="236" t="s">
        <v>40</v>
      </c>
      <c r="O178" s="92"/>
      <c r="P178" s="237">
        <f>O178*H178</f>
        <v>0</v>
      </c>
      <c r="Q178" s="237">
        <v>0.00024000000000000001</v>
      </c>
      <c r="R178" s="237">
        <f>Q178*H178</f>
        <v>0.0074400000000000004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283</v>
      </c>
      <c r="AT178" s="239" t="s">
        <v>184</v>
      </c>
      <c r="AU178" s="239" t="s">
        <v>84</v>
      </c>
      <c r="AY178" s="18" t="s">
        <v>181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82</v>
      </c>
      <c r="BK178" s="240">
        <f>ROUND(I178*H178,2)</f>
        <v>0</v>
      </c>
      <c r="BL178" s="18" t="s">
        <v>283</v>
      </c>
      <c r="BM178" s="239" t="s">
        <v>2566</v>
      </c>
    </row>
    <row r="179" s="14" customFormat="1">
      <c r="A179" s="14"/>
      <c r="B179" s="252"/>
      <c r="C179" s="253"/>
      <c r="D179" s="243" t="s">
        <v>190</v>
      </c>
      <c r="E179" s="254" t="s">
        <v>1</v>
      </c>
      <c r="F179" s="255" t="s">
        <v>2567</v>
      </c>
      <c r="G179" s="253"/>
      <c r="H179" s="256">
        <v>31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2" t="s">
        <v>190</v>
      </c>
      <c r="AU179" s="262" t="s">
        <v>84</v>
      </c>
      <c r="AV179" s="14" t="s">
        <v>84</v>
      </c>
      <c r="AW179" s="14" t="s">
        <v>31</v>
      </c>
      <c r="AX179" s="14" t="s">
        <v>82</v>
      </c>
      <c r="AY179" s="262" t="s">
        <v>181</v>
      </c>
    </row>
    <row r="180" s="2" customFormat="1" ht="16.5" customHeight="1">
      <c r="A180" s="39"/>
      <c r="B180" s="40"/>
      <c r="C180" s="228" t="s">
        <v>317</v>
      </c>
      <c r="D180" s="228" t="s">
        <v>184</v>
      </c>
      <c r="E180" s="229" t="s">
        <v>2568</v>
      </c>
      <c r="F180" s="230" t="s">
        <v>2569</v>
      </c>
      <c r="G180" s="231" t="s">
        <v>260</v>
      </c>
      <c r="H180" s="232">
        <v>4</v>
      </c>
      <c r="I180" s="233"/>
      <c r="J180" s="232">
        <f>ROUND(I180*H180,2)</f>
        <v>0</v>
      </c>
      <c r="K180" s="234"/>
      <c r="L180" s="45"/>
      <c r="M180" s="235" t="s">
        <v>1</v>
      </c>
      <c r="N180" s="236" t="s">
        <v>40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283</v>
      </c>
      <c r="AT180" s="239" t="s">
        <v>184</v>
      </c>
      <c r="AU180" s="239" t="s">
        <v>84</v>
      </c>
      <c r="AY180" s="18" t="s">
        <v>181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82</v>
      </c>
      <c r="BK180" s="240">
        <f>ROUND(I180*H180,2)</f>
        <v>0</v>
      </c>
      <c r="BL180" s="18" t="s">
        <v>283</v>
      </c>
      <c r="BM180" s="239" t="s">
        <v>2570</v>
      </c>
    </row>
    <row r="181" s="2" customFormat="1">
      <c r="A181" s="39"/>
      <c r="B181" s="40"/>
      <c r="C181" s="41"/>
      <c r="D181" s="243" t="s">
        <v>199</v>
      </c>
      <c r="E181" s="41"/>
      <c r="F181" s="263" t="s">
        <v>2571</v>
      </c>
      <c r="G181" s="41"/>
      <c r="H181" s="41"/>
      <c r="I181" s="264"/>
      <c r="J181" s="41"/>
      <c r="K181" s="41"/>
      <c r="L181" s="45"/>
      <c r="M181" s="265"/>
      <c r="N181" s="266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199</v>
      </c>
      <c r="AU181" s="18" t="s">
        <v>84</v>
      </c>
    </row>
    <row r="182" s="2" customFormat="1" ht="16.5" customHeight="1">
      <c r="A182" s="39"/>
      <c r="B182" s="40"/>
      <c r="C182" s="228" t="s">
        <v>324</v>
      </c>
      <c r="D182" s="228" t="s">
        <v>184</v>
      </c>
      <c r="E182" s="229" t="s">
        <v>2572</v>
      </c>
      <c r="F182" s="230" t="s">
        <v>2573</v>
      </c>
      <c r="G182" s="231" t="s">
        <v>260</v>
      </c>
      <c r="H182" s="232">
        <v>2</v>
      </c>
      <c r="I182" s="233"/>
      <c r="J182" s="232">
        <f>ROUND(I182*H182,2)</f>
        <v>0</v>
      </c>
      <c r="K182" s="234"/>
      <c r="L182" s="45"/>
      <c r="M182" s="235" t="s">
        <v>1</v>
      </c>
      <c r="N182" s="236" t="s">
        <v>40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283</v>
      </c>
      <c r="AT182" s="239" t="s">
        <v>184</v>
      </c>
      <c r="AU182" s="239" t="s">
        <v>84</v>
      </c>
      <c r="AY182" s="18" t="s">
        <v>181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82</v>
      </c>
      <c r="BK182" s="240">
        <f>ROUND(I182*H182,2)</f>
        <v>0</v>
      </c>
      <c r="BL182" s="18" t="s">
        <v>283</v>
      </c>
      <c r="BM182" s="239" t="s">
        <v>2574</v>
      </c>
    </row>
    <row r="183" s="2" customFormat="1">
      <c r="A183" s="39"/>
      <c r="B183" s="40"/>
      <c r="C183" s="41"/>
      <c r="D183" s="243" t="s">
        <v>199</v>
      </c>
      <c r="E183" s="41"/>
      <c r="F183" s="263" t="s">
        <v>2575</v>
      </c>
      <c r="G183" s="41"/>
      <c r="H183" s="41"/>
      <c r="I183" s="264"/>
      <c r="J183" s="41"/>
      <c r="K183" s="41"/>
      <c r="L183" s="45"/>
      <c r="M183" s="265"/>
      <c r="N183" s="266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199</v>
      </c>
      <c r="AU183" s="18" t="s">
        <v>84</v>
      </c>
    </row>
    <row r="184" s="2" customFormat="1" ht="24.15" customHeight="1">
      <c r="A184" s="39"/>
      <c r="B184" s="40"/>
      <c r="C184" s="228" t="s">
        <v>331</v>
      </c>
      <c r="D184" s="228" t="s">
        <v>184</v>
      </c>
      <c r="E184" s="229" t="s">
        <v>2576</v>
      </c>
      <c r="F184" s="230" t="s">
        <v>2577</v>
      </c>
      <c r="G184" s="231" t="s">
        <v>260</v>
      </c>
      <c r="H184" s="232">
        <v>2</v>
      </c>
      <c r="I184" s="233"/>
      <c r="J184" s="232">
        <f>ROUND(I184*H184,2)</f>
        <v>0</v>
      </c>
      <c r="K184" s="234"/>
      <c r="L184" s="45"/>
      <c r="M184" s="235" t="s">
        <v>1</v>
      </c>
      <c r="N184" s="236" t="s">
        <v>40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283</v>
      </c>
      <c r="AT184" s="239" t="s">
        <v>184</v>
      </c>
      <c r="AU184" s="239" t="s">
        <v>84</v>
      </c>
      <c r="AY184" s="18" t="s">
        <v>181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82</v>
      </c>
      <c r="BK184" s="240">
        <f>ROUND(I184*H184,2)</f>
        <v>0</v>
      </c>
      <c r="BL184" s="18" t="s">
        <v>283</v>
      </c>
      <c r="BM184" s="239" t="s">
        <v>2578</v>
      </c>
    </row>
    <row r="185" s="2" customFormat="1" ht="24.15" customHeight="1">
      <c r="A185" s="39"/>
      <c r="B185" s="40"/>
      <c r="C185" s="228" t="s">
        <v>344</v>
      </c>
      <c r="D185" s="228" t="s">
        <v>184</v>
      </c>
      <c r="E185" s="229" t="s">
        <v>2579</v>
      </c>
      <c r="F185" s="230" t="s">
        <v>2580</v>
      </c>
      <c r="G185" s="231" t="s">
        <v>242</v>
      </c>
      <c r="H185" s="232">
        <v>0.029999999999999999</v>
      </c>
      <c r="I185" s="233"/>
      <c r="J185" s="232">
        <f>ROUND(I185*H185,2)</f>
        <v>0</v>
      </c>
      <c r="K185" s="234"/>
      <c r="L185" s="45"/>
      <c r="M185" s="235" t="s">
        <v>1</v>
      </c>
      <c r="N185" s="236" t="s">
        <v>40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283</v>
      </c>
      <c r="AT185" s="239" t="s">
        <v>184</v>
      </c>
      <c r="AU185" s="239" t="s">
        <v>84</v>
      </c>
      <c r="AY185" s="18" t="s">
        <v>181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82</v>
      </c>
      <c r="BK185" s="240">
        <f>ROUND(I185*H185,2)</f>
        <v>0</v>
      </c>
      <c r="BL185" s="18" t="s">
        <v>283</v>
      </c>
      <c r="BM185" s="239" t="s">
        <v>2581</v>
      </c>
    </row>
    <row r="186" s="12" customFormat="1" ht="22.8" customHeight="1">
      <c r="A186" s="12"/>
      <c r="B186" s="212"/>
      <c r="C186" s="213"/>
      <c r="D186" s="214" t="s">
        <v>74</v>
      </c>
      <c r="E186" s="226" t="s">
        <v>2582</v>
      </c>
      <c r="F186" s="226" t="s">
        <v>2583</v>
      </c>
      <c r="G186" s="213"/>
      <c r="H186" s="213"/>
      <c r="I186" s="216"/>
      <c r="J186" s="227">
        <f>BK186</f>
        <v>0</v>
      </c>
      <c r="K186" s="213"/>
      <c r="L186" s="218"/>
      <c r="M186" s="219"/>
      <c r="N186" s="220"/>
      <c r="O186" s="220"/>
      <c r="P186" s="221">
        <f>SUM(P187:P188)</f>
        <v>0</v>
      </c>
      <c r="Q186" s="220"/>
      <c r="R186" s="221">
        <f>SUM(R187:R188)</f>
        <v>0.00216</v>
      </c>
      <c r="S186" s="220"/>
      <c r="T186" s="222">
        <f>SUM(T187:T188)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3" t="s">
        <v>84</v>
      </c>
      <c r="AT186" s="224" t="s">
        <v>74</v>
      </c>
      <c r="AU186" s="224" t="s">
        <v>82</v>
      </c>
      <c r="AY186" s="223" t="s">
        <v>181</v>
      </c>
      <c r="BK186" s="225">
        <f>SUM(BK187:BK188)</f>
        <v>0</v>
      </c>
    </row>
    <row r="187" s="2" customFormat="1" ht="24.15" customHeight="1">
      <c r="A187" s="39"/>
      <c r="B187" s="40"/>
      <c r="C187" s="228" t="s">
        <v>356</v>
      </c>
      <c r="D187" s="228" t="s">
        <v>184</v>
      </c>
      <c r="E187" s="229" t="s">
        <v>2584</v>
      </c>
      <c r="F187" s="230" t="s">
        <v>2585</v>
      </c>
      <c r="G187" s="231" t="s">
        <v>260</v>
      </c>
      <c r="H187" s="232">
        <v>9</v>
      </c>
      <c r="I187" s="233"/>
      <c r="J187" s="232">
        <f>ROUND(I187*H187,2)</f>
        <v>0</v>
      </c>
      <c r="K187" s="234"/>
      <c r="L187" s="45"/>
      <c r="M187" s="235" t="s">
        <v>1</v>
      </c>
      <c r="N187" s="236" t="s">
        <v>40</v>
      </c>
      <c r="O187" s="92"/>
      <c r="P187" s="237">
        <f>O187*H187</f>
        <v>0</v>
      </c>
      <c r="Q187" s="237">
        <v>0.00024000000000000001</v>
      </c>
      <c r="R187" s="237">
        <f>Q187*H187</f>
        <v>0.00216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283</v>
      </c>
      <c r="AT187" s="239" t="s">
        <v>184</v>
      </c>
      <c r="AU187" s="239" t="s">
        <v>84</v>
      </c>
      <c r="AY187" s="18" t="s">
        <v>181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82</v>
      </c>
      <c r="BK187" s="240">
        <f>ROUND(I187*H187,2)</f>
        <v>0</v>
      </c>
      <c r="BL187" s="18" t="s">
        <v>283</v>
      </c>
      <c r="BM187" s="239" t="s">
        <v>2586</v>
      </c>
    </row>
    <row r="188" s="2" customFormat="1">
      <c r="A188" s="39"/>
      <c r="B188" s="40"/>
      <c r="C188" s="41"/>
      <c r="D188" s="243" t="s">
        <v>199</v>
      </c>
      <c r="E188" s="41"/>
      <c r="F188" s="263" t="s">
        <v>2587</v>
      </c>
      <c r="G188" s="41"/>
      <c r="H188" s="41"/>
      <c r="I188" s="264"/>
      <c r="J188" s="41"/>
      <c r="K188" s="41"/>
      <c r="L188" s="45"/>
      <c r="M188" s="265"/>
      <c r="N188" s="266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199</v>
      </c>
      <c r="AU188" s="18" t="s">
        <v>84</v>
      </c>
    </row>
    <row r="189" s="12" customFormat="1" ht="22.8" customHeight="1">
      <c r="A189" s="12"/>
      <c r="B189" s="212"/>
      <c r="C189" s="213"/>
      <c r="D189" s="214" t="s">
        <v>74</v>
      </c>
      <c r="E189" s="226" t="s">
        <v>2588</v>
      </c>
      <c r="F189" s="226" t="s">
        <v>2589</v>
      </c>
      <c r="G189" s="213"/>
      <c r="H189" s="213"/>
      <c r="I189" s="216"/>
      <c r="J189" s="227">
        <f>BK189</f>
        <v>0</v>
      </c>
      <c r="K189" s="213"/>
      <c r="L189" s="218"/>
      <c r="M189" s="219"/>
      <c r="N189" s="220"/>
      <c r="O189" s="220"/>
      <c r="P189" s="221">
        <f>SUM(P190:P196)</f>
        <v>0</v>
      </c>
      <c r="Q189" s="220"/>
      <c r="R189" s="221">
        <f>SUM(R190:R196)</f>
        <v>0.31953999999999999</v>
      </c>
      <c r="S189" s="220"/>
      <c r="T189" s="222">
        <f>SUM(T190:T196)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3" t="s">
        <v>84</v>
      </c>
      <c r="AT189" s="224" t="s">
        <v>74</v>
      </c>
      <c r="AU189" s="224" t="s">
        <v>82</v>
      </c>
      <c r="AY189" s="223" t="s">
        <v>181</v>
      </c>
      <c r="BK189" s="225">
        <f>SUM(BK190:BK196)</f>
        <v>0</v>
      </c>
    </row>
    <row r="190" s="2" customFormat="1" ht="37.8" customHeight="1">
      <c r="A190" s="39"/>
      <c r="B190" s="40"/>
      <c r="C190" s="228" t="s">
        <v>360</v>
      </c>
      <c r="D190" s="228" t="s">
        <v>184</v>
      </c>
      <c r="E190" s="229" t="s">
        <v>2590</v>
      </c>
      <c r="F190" s="230" t="s">
        <v>2591</v>
      </c>
      <c r="G190" s="231" t="s">
        <v>260</v>
      </c>
      <c r="H190" s="232">
        <v>1</v>
      </c>
      <c r="I190" s="233"/>
      <c r="J190" s="232">
        <f>ROUND(I190*H190,2)</f>
        <v>0</v>
      </c>
      <c r="K190" s="234"/>
      <c r="L190" s="45"/>
      <c r="M190" s="235" t="s">
        <v>1</v>
      </c>
      <c r="N190" s="236" t="s">
        <v>40</v>
      </c>
      <c r="O190" s="92"/>
      <c r="P190" s="237">
        <f>O190*H190</f>
        <v>0</v>
      </c>
      <c r="Q190" s="237">
        <v>0.013400000000000001</v>
      </c>
      <c r="R190" s="237">
        <f>Q190*H190</f>
        <v>0.013400000000000001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283</v>
      </c>
      <c r="AT190" s="239" t="s">
        <v>184</v>
      </c>
      <c r="AU190" s="239" t="s">
        <v>84</v>
      </c>
      <c r="AY190" s="18" t="s">
        <v>181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82</v>
      </c>
      <c r="BK190" s="240">
        <f>ROUND(I190*H190,2)</f>
        <v>0</v>
      </c>
      <c r="BL190" s="18" t="s">
        <v>283</v>
      </c>
      <c r="BM190" s="239" t="s">
        <v>2592</v>
      </c>
    </row>
    <row r="191" s="2" customFormat="1" ht="37.8" customHeight="1">
      <c r="A191" s="39"/>
      <c r="B191" s="40"/>
      <c r="C191" s="228" t="s">
        <v>365</v>
      </c>
      <c r="D191" s="228" t="s">
        <v>184</v>
      </c>
      <c r="E191" s="229" t="s">
        <v>2593</v>
      </c>
      <c r="F191" s="230" t="s">
        <v>2594</v>
      </c>
      <c r="G191" s="231" t="s">
        <v>260</v>
      </c>
      <c r="H191" s="232">
        <v>3</v>
      </c>
      <c r="I191" s="233"/>
      <c r="J191" s="232">
        <f>ROUND(I191*H191,2)</f>
        <v>0</v>
      </c>
      <c r="K191" s="234"/>
      <c r="L191" s="45"/>
      <c r="M191" s="235" t="s">
        <v>1</v>
      </c>
      <c r="N191" s="236" t="s">
        <v>40</v>
      </c>
      <c r="O191" s="92"/>
      <c r="P191" s="237">
        <f>O191*H191</f>
        <v>0</v>
      </c>
      <c r="Q191" s="237">
        <v>0.01942</v>
      </c>
      <c r="R191" s="237">
        <f>Q191*H191</f>
        <v>0.058259999999999999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283</v>
      </c>
      <c r="AT191" s="239" t="s">
        <v>184</v>
      </c>
      <c r="AU191" s="239" t="s">
        <v>84</v>
      </c>
      <c r="AY191" s="18" t="s">
        <v>181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82</v>
      </c>
      <c r="BK191" s="240">
        <f>ROUND(I191*H191,2)</f>
        <v>0</v>
      </c>
      <c r="BL191" s="18" t="s">
        <v>283</v>
      </c>
      <c r="BM191" s="239" t="s">
        <v>2595</v>
      </c>
    </row>
    <row r="192" s="2" customFormat="1" ht="37.8" customHeight="1">
      <c r="A192" s="39"/>
      <c r="B192" s="40"/>
      <c r="C192" s="228" t="s">
        <v>369</v>
      </c>
      <c r="D192" s="228" t="s">
        <v>184</v>
      </c>
      <c r="E192" s="229" t="s">
        <v>2596</v>
      </c>
      <c r="F192" s="230" t="s">
        <v>2597</v>
      </c>
      <c r="G192" s="231" t="s">
        <v>260</v>
      </c>
      <c r="H192" s="232">
        <v>1</v>
      </c>
      <c r="I192" s="233"/>
      <c r="J192" s="232">
        <f>ROUND(I192*H192,2)</f>
        <v>0</v>
      </c>
      <c r="K192" s="234"/>
      <c r="L192" s="45"/>
      <c r="M192" s="235" t="s">
        <v>1</v>
      </c>
      <c r="N192" s="236" t="s">
        <v>40</v>
      </c>
      <c r="O192" s="92"/>
      <c r="P192" s="237">
        <f>O192*H192</f>
        <v>0</v>
      </c>
      <c r="Q192" s="237">
        <v>0.036639999999999999</v>
      </c>
      <c r="R192" s="237">
        <f>Q192*H192</f>
        <v>0.036639999999999999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283</v>
      </c>
      <c r="AT192" s="239" t="s">
        <v>184</v>
      </c>
      <c r="AU192" s="239" t="s">
        <v>84</v>
      </c>
      <c r="AY192" s="18" t="s">
        <v>181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82</v>
      </c>
      <c r="BK192" s="240">
        <f>ROUND(I192*H192,2)</f>
        <v>0</v>
      </c>
      <c r="BL192" s="18" t="s">
        <v>283</v>
      </c>
      <c r="BM192" s="239" t="s">
        <v>2598</v>
      </c>
    </row>
    <row r="193" s="2" customFormat="1" ht="37.8" customHeight="1">
      <c r="A193" s="39"/>
      <c r="B193" s="40"/>
      <c r="C193" s="228" t="s">
        <v>374</v>
      </c>
      <c r="D193" s="228" t="s">
        <v>184</v>
      </c>
      <c r="E193" s="229" t="s">
        <v>2599</v>
      </c>
      <c r="F193" s="230" t="s">
        <v>2600</v>
      </c>
      <c r="G193" s="231" t="s">
        <v>260</v>
      </c>
      <c r="H193" s="232">
        <v>1</v>
      </c>
      <c r="I193" s="233"/>
      <c r="J193" s="232">
        <f>ROUND(I193*H193,2)</f>
        <v>0</v>
      </c>
      <c r="K193" s="234"/>
      <c r="L193" s="45"/>
      <c r="M193" s="235" t="s">
        <v>1</v>
      </c>
      <c r="N193" s="236" t="s">
        <v>40</v>
      </c>
      <c r="O193" s="92"/>
      <c r="P193" s="237">
        <f>O193*H193</f>
        <v>0</v>
      </c>
      <c r="Q193" s="237">
        <v>0.049200000000000001</v>
      </c>
      <c r="R193" s="237">
        <f>Q193*H193</f>
        <v>0.049200000000000001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283</v>
      </c>
      <c r="AT193" s="239" t="s">
        <v>184</v>
      </c>
      <c r="AU193" s="239" t="s">
        <v>84</v>
      </c>
      <c r="AY193" s="18" t="s">
        <v>181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82</v>
      </c>
      <c r="BK193" s="240">
        <f>ROUND(I193*H193,2)</f>
        <v>0</v>
      </c>
      <c r="BL193" s="18" t="s">
        <v>283</v>
      </c>
      <c r="BM193" s="239" t="s">
        <v>2601</v>
      </c>
    </row>
    <row r="194" s="2" customFormat="1" ht="37.8" customHeight="1">
      <c r="A194" s="39"/>
      <c r="B194" s="40"/>
      <c r="C194" s="228" t="s">
        <v>379</v>
      </c>
      <c r="D194" s="228" t="s">
        <v>184</v>
      </c>
      <c r="E194" s="229" t="s">
        <v>2602</v>
      </c>
      <c r="F194" s="230" t="s">
        <v>2603</v>
      </c>
      <c r="G194" s="231" t="s">
        <v>260</v>
      </c>
      <c r="H194" s="232">
        <v>1</v>
      </c>
      <c r="I194" s="233"/>
      <c r="J194" s="232">
        <f>ROUND(I194*H194,2)</f>
        <v>0</v>
      </c>
      <c r="K194" s="234"/>
      <c r="L194" s="45"/>
      <c r="M194" s="235" t="s">
        <v>1</v>
      </c>
      <c r="N194" s="236" t="s">
        <v>40</v>
      </c>
      <c r="O194" s="92"/>
      <c r="P194" s="237">
        <f>O194*H194</f>
        <v>0</v>
      </c>
      <c r="Q194" s="237">
        <v>0.02828</v>
      </c>
      <c r="R194" s="237">
        <f>Q194*H194</f>
        <v>0.02828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283</v>
      </c>
      <c r="AT194" s="239" t="s">
        <v>184</v>
      </c>
      <c r="AU194" s="239" t="s">
        <v>84</v>
      </c>
      <c r="AY194" s="18" t="s">
        <v>181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82</v>
      </c>
      <c r="BK194" s="240">
        <f>ROUND(I194*H194,2)</f>
        <v>0</v>
      </c>
      <c r="BL194" s="18" t="s">
        <v>283</v>
      </c>
      <c r="BM194" s="239" t="s">
        <v>2604</v>
      </c>
    </row>
    <row r="195" s="2" customFormat="1" ht="37.8" customHeight="1">
      <c r="A195" s="39"/>
      <c r="B195" s="40"/>
      <c r="C195" s="228" t="s">
        <v>388</v>
      </c>
      <c r="D195" s="228" t="s">
        <v>184</v>
      </c>
      <c r="E195" s="229" t="s">
        <v>2605</v>
      </c>
      <c r="F195" s="230" t="s">
        <v>2606</v>
      </c>
      <c r="G195" s="231" t="s">
        <v>260</v>
      </c>
      <c r="H195" s="232">
        <v>2</v>
      </c>
      <c r="I195" s="233"/>
      <c r="J195" s="232">
        <f>ROUND(I195*H195,2)</f>
        <v>0</v>
      </c>
      <c r="K195" s="234"/>
      <c r="L195" s="45"/>
      <c r="M195" s="235" t="s">
        <v>1</v>
      </c>
      <c r="N195" s="236" t="s">
        <v>40</v>
      </c>
      <c r="O195" s="92"/>
      <c r="P195" s="237">
        <f>O195*H195</f>
        <v>0</v>
      </c>
      <c r="Q195" s="237">
        <v>0.066879999999999995</v>
      </c>
      <c r="R195" s="237">
        <f>Q195*H195</f>
        <v>0.13375999999999999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283</v>
      </c>
      <c r="AT195" s="239" t="s">
        <v>184</v>
      </c>
      <c r="AU195" s="239" t="s">
        <v>84</v>
      </c>
      <c r="AY195" s="18" t="s">
        <v>181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82</v>
      </c>
      <c r="BK195" s="240">
        <f>ROUND(I195*H195,2)</f>
        <v>0</v>
      </c>
      <c r="BL195" s="18" t="s">
        <v>283</v>
      </c>
      <c r="BM195" s="239" t="s">
        <v>2607</v>
      </c>
    </row>
    <row r="196" s="2" customFormat="1" ht="24.15" customHeight="1">
      <c r="A196" s="39"/>
      <c r="B196" s="40"/>
      <c r="C196" s="228" t="s">
        <v>395</v>
      </c>
      <c r="D196" s="228" t="s">
        <v>184</v>
      </c>
      <c r="E196" s="229" t="s">
        <v>2608</v>
      </c>
      <c r="F196" s="230" t="s">
        <v>2609</v>
      </c>
      <c r="G196" s="231" t="s">
        <v>242</v>
      </c>
      <c r="H196" s="232">
        <v>0.32000000000000001</v>
      </c>
      <c r="I196" s="233"/>
      <c r="J196" s="232">
        <f>ROUND(I196*H196,2)</f>
        <v>0</v>
      </c>
      <c r="K196" s="234"/>
      <c r="L196" s="45"/>
      <c r="M196" s="235" t="s">
        <v>1</v>
      </c>
      <c r="N196" s="236" t="s">
        <v>40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283</v>
      </c>
      <c r="AT196" s="239" t="s">
        <v>184</v>
      </c>
      <c r="AU196" s="239" t="s">
        <v>84</v>
      </c>
      <c r="AY196" s="18" t="s">
        <v>181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82</v>
      </c>
      <c r="BK196" s="240">
        <f>ROUND(I196*H196,2)</f>
        <v>0</v>
      </c>
      <c r="BL196" s="18" t="s">
        <v>283</v>
      </c>
      <c r="BM196" s="239" t="s">
        <v>2610</v>
      </c>
    </row>
    <row r="197" s="12" customFormat="1" ht="22.8" customHeight="1">
      <c r="A197" s="12"/>
      <c r="B197" s="212"/>
      <c r="C197" s="213"/>
      <c r="D197" s="214" t="s">
        <v>74</v>
      </c>
      <c r="E197" s="226" t="s">
        <v>1730</v>
      </c>
      <c r="F197" s="226" t="s">
        <v>1731</v>
      </c>
      <c r="G197" s="213"/>
      <c r="H197" s="213"/>
      <c r="I197" s="216"/>
      <c r="J197" s="227">
        <f>BK197</f>
        <v>0</v>
      </c>
      <c r="K197" s="213"/>
      <c r="L197" s="218"/>
      <c r="M197" s="219"/>
      <c r="N197" s="220"/>
      <c r="O197" s="220"/>
      <c r="P197" s="221">
        <f>SUM(P198:P205)</f>
        <v>0</v>
      </c>
      <c r="Q197" s="220"/>
      <c r="R197" s="221">
        <f>SUM(R198:R205)</f>
        <v>0.0013600000000000001</v>
      </c>
      <c r="S197" s="220"/>
      <c r="T197" s="222">
        <f>SUM(T198:T205)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3" t="s">
        <v>84</v>
      </c>
      <c r="AT197" s="224" t="s">
        <v>74</v>
      </c>
      <c r="AU197" s="224" t="s">
        <v>82</v>
      </c>
      <c r="AY197" s="223" t="s">
        <v>181</v>
      </c>
      <c r="BK197" s="225">
        <f>SUM(BK198:BK205)</f>
        <v>0</v>
      </c>
    </row>
    <row r="198" s="2" customFormat="1" ht="24.15" customHeight="1">
      <c r="A198" s="39"/>
      <c r="B198" s="40"/>
      <c r="C198" s="228" t="s">
        <v>404</v>
      </c>
      <c r="D198" s="228" t="s">
        <v>184</v>
      </c>
      <c r="E198" s="229" t="s">
        <v>2611</v>
      </c>
      <c r="F198" s="230" t="s">
        <v>2612</v>
      </c>
      <c r="G198" s="231" t="s">
        <v>320</v>
      </c>
      <c r="H198" s="232">
        <v>8</v>
      </c>
      <c r="I198" s="233"/>
      <c r="J198" s="232">
        <f>ROUND(I198*H198,2)</f>
        <v>0</v>
      </c>
      <c r="K198" s="234"/>
      <c r="L198" s="45"/>
      <c r="M198" s="235" t="s">
        <v>1</v>
      </c>
      <c r="N198" s="236" t="s">
        <v>40</v>
      </c>
      <c r="O198" s="92"/>
      <c r="P198" s="237">
        <f>O198*H198</f>
        <v>0</v>
      </c>
      <c r="Q198" s="237">
        <v>2.0000000000000002E-05</v>
      </c>
      <c r="R198" s="237">
        <f>Q198*H198</f>
        <v>0.00016000000000000001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283</v>
      </c>
      <c r="AT198" s="239" t="s">
        <v>184</v>
      </c>
      <c r="AU198" s="239" t="s">
        <v>84</v>
      </c>
      <c r="AY198" s="18" t="s">
        <v>181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82</v>
      </c>
      <c r="BK198" s="240">
        <f>ROUND(I198*H198,2)</f>
        <v>0</v>
      </c>
      <c r="BL198" s="18" t="s">
        <v>283</v>
      </c>
      <c r="BM198" s="239" t="s">
        <v>2613</v>
      </c>
    </row>
    <row r="199" s="13" customFormat="1">
      <c r="A199" s="13"/>
      <c r="B199" s="241"/>
      <c r="C199" s="242"/>
      <c r="D199" s="243" t="s">
        <v>190</v>
      </c>
      <c r="E199" s="244" t="s">
        <v>1</v>
      </c>
      <c r="F199" s="245" t="s">
        <v>2614</v>
      </c>
      <c r="G199" s="242"/>
      <c r="H199" s="244" t="s">
        <v>1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1" t="s">
        <v>190</v>
      </c>
      <c r="AU199" s="251" t="s">
        <v>84</v>
      </c>
      <c r="AV199" s="13" t="s">
        <v>82</v>
      </c>
      <c r="AW199" s="13" t="s">
        <v>31</v>
      </c>
      <c r="AX199" s="13" t="s">
        <v>75</v>
      </c>
      <c r="AY199" s="251" t="s">
        <v>181</v>
      </c>
    </row>
    <row r="200" s="14" customFormat="1">
      <c r="A200" s="14"/>
      <c r="B200" s="252"/>
      <c r="C200" s="253"/>
      <c r="D200" s="243" t="s">
        <v>190</v>
      </c>
      <c r="E200" s="254" t="s">
        <v>1</v>
      </c>
      <c r="F200" s="255" t="s">
        <v>239</v>
      </c>
      <c r="G200" s="253"/>
      <c r="H200" s="256">
        <v>8</v>
      </c>
      <c r="I200" s="257"/>
      <c r="J200" s="253"/>
      <c r="K200" s="253"/>
      <c r="L200" s="258"/>
      <c r="M200" s="259"/>
      <c r="N200" s="260"/>
      <c r="O200" s="260"/>
      <c r="P200" s="260"/>
      <c r="Q200" s="260"/>
      <c r="R200" s="260"/>
      <c r="S200" s="260"/>
      <c r="T200" s="26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2" t="s">
        <v>190</v>
      </c>
      <c r="AU200" s="262" t="s">
        <v>84</v>
      </c>
      <c r="AV200" s="14" t="s">
        <v>84</v>
      </c>
      <c r="AW200" s="14" t="s">
        <v>31</v>
      </c>
      <c r="AX200" s="14" t="s">
        <v>82</v>
      </c>
      <c r="AY200" s="262" t="s">
        <v>181</v>
      </c>
    </row>
    <row r="201" s="2" customFormat="1" ht="24.15" customHeight="1">
      <c r="A201" s="39"/>
      <c r="B201" s="40"/>
      <c r="C201" s="228" t="s">
        <v>411</v>
      </c>
      <c r="D201" s="228" t="s">
        <v>184</v>
      </c>
      <c r="E201" s="229" t="s">
        <v>2615</v>
      </c>
      <c r="F201" s="230" t="s">
        <v>2616</v>
      </c>
      <c r="G201" s="231" t="s">
        <v>320</v>
      </c>
      <c r="H201" s="232">
        <v>8</v>
      </c>
      <c r="I201" s="233"/>
      <c r="J201" s="232">
        <f>ROUND(I201*H201,2)</f>
        <v>0</v>
      </c>
      <c r="K201" s="234"/>
      <c r="L201" s="45"/>
      <c r="M201" s="235" t="s">
        <v>1</v>
      </c>
      <c r="N201" s="236" t="s">
        <v>40</v>
      </c>
      <c r="O201" s="92"/>
      <c r="P201" s="237">
        <f>O201*H201</f>
        <v>0</v>
      </c>
      <c r="Q201" s="237">
        <v>4.0000000000000003E-05</v>
      </c>
      <c r="R201" s="237">
        <f>Q201*H201</f>
        <v>0.00032000000000000003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283</v>
      </c>
      <c r="AT201" s="239" t="s">
        <v>184</v>
      </c>
      <c r="AU201" s="239" t="s">
        <v>84</v>
      </c>
      <c r="AY201" s="18" t="s">
        <v>181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82</v>
      </c>
      <c r="BK201" s="240">
        <f>ROUND(I201*H201,2)</f>
        <v>0</v>
      </c>
      <c r="BL201" s="18" t="s">
        <v>283</v>
      </c>
      <c r="BM201" s="239" t="s">
        <v>2617</v>
      </c>
    </row>
    <row r="202" s="13" customFormat="1">
      <c r="A202" s="13"/>
      <c r="B202" s="241"/>
      <c r="C202" s="242"/>
      <c r="D202" s="243" t="s">
        <v>190</v>
      </c>
      <c r="E202" s="244" t="s">
        <v>1</v>
      </c>
      <c r="F202" s="245" t="s">
        <v>2614</v>
      </c>
      <c r="G202" s="242"/>
      <c r="H202" s="244" t="s">
        <v>1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1" t="s">
        <v>190</v>
      </c>
      <c r="AU202" s="251" t="s">
        <v>84</v>
      </c>
      <c r="AV202" s="13" t="s">
        <v>82</v>
      </c>
      <c r="AW202" s="13" t="s">
        <v>31</v>
      </c>
      <c r="AX202" s="13" t="s">
        <v>75</v>
      </c>
      <c r="AY202" s="251" t="s">
        <v>181</v>
      </c>
    </row>
    <row r="203" s="14" customFormat="1">
      <c r="A203" s="14"/>
      <c r="B203" s="252"/>
      <c r="C203" s="253"/>
      <c r="D203" s="243" t="s">
        <v>190</v>
      </c>
      <c r="E203" s="254" t="s">
        <v>1</v>
      </c>
      <c r="F203" s="255" t="s">
        <v>239</v>
      </c>
      <c r="G203" s="253"/>
      <c r="H203" s="256">
        <v>8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2" t="s">
        <v>190</v>
      </c>
      <c r="AU203" s="262" t="s">
        <v>84</v>
      </c>
      <c r="AV203" s="14" t="s">
        <v>84</v>
      </c>
      <c r="AW203" s="14" t="s">
        <v>31</v>
      </c>
      <c r="AX203" s="14" t="s">
        <v>82</v>
      </c>
      <c r="AY203" s="262" t="s">
        <v>181</v>
      </c>
    </row>
    <row r="204" s="2" customFormat="1" ht="24.15" customHeight="1">
      <c r="A204" s="39"/>
      <c r="B204" s="40"/>
      <c r="C204" s="228" t="s">
        <v>427</v>
      </c>
      <c r="D204" s="228" t="s">
        <v>184</v>
      </c>
      <c r="E204" s="229" t="s">
        <v>2618</v>
      </c>
      <c r="F204" s="230" t="s">
        <v>2619</v>
      </c>
      <c r="G204" s="231" t="s">
        <v>320</v>
      </c>
      <c r="H204" s="232">
        <v>8</v>
      </c>
      <c r="I204" s="233"/>
      <c r="J204" s="232">
        <f>ROUND(I204*H204,2)</f>
        <v>0</v>
      </c>
      <c r="K204" s="234"/>
      <c r="L204" s="45"/>
      <c r="M204" s="235" t="s">
        <v>1</v>
      </c>
      <c r="N204" s="236" t="s">
        <v>40</v>
      </c>
      <c r="O204" s="92"/>
      <c r="P204" s="237">
        <f>O204*H204</f>
        <v>0</v>
      </c>
      <c r="Q204" s="237">
        <v>3.0000000000000001E-05</v>
      </c>
      <c r="R204" s="237">
        <f>Q204*H204</f>
        <v>0.00024000000000000001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283</v>
      </c>
      <c r="AT204" s="239" t="s">
        <v>184</v>
      </c>
      <c r="AU204" s="239" t="s">
        <v>84</v>
      </c>
      <c r="AY204" s="18" t="s">
        <v>181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82</v>
      </c>
      <c r="BK204" s="240">
        <f>ROUND(I204*H204,2)</f>
        <v>0</v>
      </c>
      <c r="BL204" s="18" t="s">
        <v>283</v>
      </c>
      <c r="BM204" s="239" t="s">
        <v>2620</v>
      </c>
    </row>
    <row r="205" s="2" customFormat="1" ht="24.15" customHeight="1">
      <c r="A205" s="39"/>
      <c r="B205" s="40"/>
      <c r="C205" s="228" t="s">
        <v>432</v>
      </c>
      <c r="D205" s="228" t="s">
        <v>184</v>
      </c>
      <c r="E205" s="229" t="s">
        <v>2621</v>
      </c>
      <c r="F205" s="230" t="s">
        <v>2622</v>
      </c>
      <c r="G205" s="231" t="s">
        <v>320</v>
      </c>
      <c r="H205" s="232">
        <v>8</v>
      </c>
      <c r="I205" s="233"/>
      <c r="J205" s="232">
        <f>ROUND(I205*H205,2)</f>
        <v>0</v>
      </c>
      <c r="K205" s="234"/>
      <c r="L205" s="45"/>
      <c r="M205" s="235" t="s">
        <v>1</v>
      </c>
      <c r="N205" s="236" t="s">
        <v>40</v>
      </c>
      <c r="O205" s="92"/>
      <c r="P205" s="237">
        <f>O205*H205</f>
        <v>0</v>
      </c>
      <c r="Q205" s="237">
        <v>8.0000000000000007E-05</v>
      </c>
      <c r="R205" s="237">
        <f>Q205*H205</f>
        <v>0.00064000000000000005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283</v>
      </c>
      <c r="AT205" s="239" t="s">
        <v>184</v>
      </c>
      <c r="AU205" s="239" t="s">
        <v>84</v>
      </c>
      <c r="AY205" s="18" t="s">
        <v>181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82</v>
      </c>
      <c r="BK205" s="240">
        <f>ROUND(I205*H205,2)</f>
        <v>0</v>
      </c>
      <c r="BL205" s="18" t="s">
        <v>283</v>
      </c>
      <c r="BM205" s="239" t="s">
        <v>2623</v>
      </c>
    </row>
    <row r="206" s="12" customFormat="1" ht="22.8" customHeight="1">
      <c r="A206" s="12"/>
      <c r="B206" s="212"/>
      <c r="C206" s="213"/>
      <c r="D206" s="214" t="s">
        <v>74</v>
      </c>
      <c r="E206" s="226" t="s">
        <v>1754</v>
      </c>
      <c r="F206" s="226" t="s">
        <v>1755</v>
      </c>
      <c r="G206" s="213"/>
      <c r="H206" s="213"/>
      <c r="I206" s="216"/>
      <c r="J206" s="227">
        <f>BK206</f>
        <v>0</v>
      </c>
      <c r="K206" s="213"/>
      <c r="L206" s="218"/>
      <c r="M206" s="219"/>
      <c r="N206" s="220"/>
      <c r="O206" s="220"/>
      <c r="P206" s="221">
        <f>SUM(P207:P215)</f>
        <v>0</v>
      </c>
      <c r="Q206" s="220"/>
      <c r="R206" s="221">
        <f>SUM(R207:R215)</f>
        <v>0.0144</v>
      </c>
      <c r="S206" s="220"/>
      <c r="T206" s="222">
        <f>SUM(T207:T215)</f>
        <v>0.519702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3" t="s">
        <v>84</v>
      </c>
      <c r="AT206" s="224" t="s">
        <v>74</v>
      </c>
      <c r="AU206" s="224" t="s">
        <v>82</v>
      </c>
      <c r="AY206" s="223" t="s">
        <v>181</v>
      </c>
      <c r="BK206" s="225">
        <f>SUM(BK207:BK215)</f>
        <v>0</v>
      </c>
    </row>
    <row r="207" s="2" customFormat="1" ht="21.75" customHeight="1">
      <c r="A207" s="39"/>
      <c r="B207" s="40"/>
      <c r="C207" s="228" t="s">
        <v>444</v>
      </c>
      <c r="D207" s="228" t="s">
        <v>184</v>
      </c>
      <c r="E207" s="229" t="s">
        <v>2624</v>
      </c>
      <c r="F207" s="230" t="s">
        <v>2625</v>
      </c>
      <c r="G207" s="231" t="s">
        <v>320</v>
      </c>
      <c r="H207" s="232">
        <v>27</v>
      </c>
      <c r="I207" s="233"/>
      <c r="J207" s="232">
        <f>ROUND(I207*H207,2)</f>
        <v>0</v>
      </c>
      <c r="K207" s="234"/>
      <c r="L207" s="45"/>
      <c r="M207" s="235" t="s">
        <v>1</v>
      </c>
      <c r="N207" s="236" t="s">
        <v>40</v>
      </c>
      <c r="O207" s="92"/>
      <c r="P207" s="237">
        <f>O207*H207</f>
        <v>0</v>
      </c>
      <c r="Q207" s="237">
        <v>0.00024000000000000001</v>
      </c>
      <c r="R207" s="237">
        <f>Q207*H207</f>
        <v>0.0064800000000000005</v>
      </c>
      <c r="S207" s="237">
        <v>0.0025400000000000002</v>
      </c>
      <c r="T207" s="238">
        <f>S207*H207</f>
        <v>0.068580000000000002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283</v>
      </c>
      <c r="AT207" s="239" t="s">
        <v>184</v>
      </c>
      <c r="AU207" s="239" t="s">
        <v>84</v>
      </c>
      <c r="AY207" s="18" t="s">
        <v>181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82</v>
      </c>
      <c r="BK207" s="240">
        <f>ROUND(I207*H207,2)</f>
        <v>0</v>
      </c>
      <c r="BL207" s="18" t="s">
        <v>283</v>
      </c>
      <c r="BM207" s="239" t="s">
        <v>2626</v>
      </c>
    </row>
    <row r="208" s="14" customFormat="1">
      <c r="A208" s="14"/>
      <c r="B208" s="252"/>
      <c r="C208" s="253"/>
      <c r="D208" s="243" t="s">
        <v>190</v>
      </c>
      <c r="E208" s="254" t="s">
        <v>1</v>
      </c>
      <c r="F208" s="255" t="s">
        <v>2627</v>
      </c>
      <c r="G208" s="253"/>
      <c r="H208" s="256">
        <v>27</v>
      </c>
      <c r="I208" s="257"/>
      <c r="J208" s="253"/>
      <c r="K208" s="253"/>
      <c r="L208" s="258"/>
      <c r="M208" s="259"/>
      <c r="N208" s="260"/>
      <c r="O208" s="260"/>
      <c r="P208" s="260"/>
      <c r="Q208" s="260"/>
      <c r="R208" s="260"/>
      <c r="S208" s="260"/>
      <c r="T208" s="26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2" t="s">
        <v>190</v>
      </c>
      <c r="AU208" s="262" t="s">
        <v>84</v>
      </c>
      <c r="AV208" s="14" t="s">
        <v>84</v>
      </c>
      <c r="AW208" s="14" t="s">
        <v>31</v>
      </c>
      <c r="AX208" s="14" t="s">
        <v>82</v>
      </c>
      <c r="AY208" s="262" t="s">
        <v>181</v>
      </c>
    </row>
    <row r="209" s="2" customFormat="1" ht="24.15" customHeight="1">
      <c r="A209" s="39"/>
      <c r="B209" s="40"/>
      <c r="C209" s="228" t="s">
        <v>450</v>
      </c>
      <c r="D209" s="228" t="s">
        <v>184</v>
      </c>
      <c r="E209" s="229" t="s">
        <v>2628</v>
      </c>
      <c r="F209" s="230" t="s">
        <v>2629</v>
      </c>
      <c r="G209" s="231" t="s">
        <v>320</v>
      </c>
      <c r="H209" s="232">
        <v>13</v>
      </c>
      <c r="I209" s="233"/>
      <c r="J209" s="232">
        <f>ROUND(I209*H209,2)</f>
        <v>0</v>
      </c>
      <c r="K209" s="234"/>
      <c r="L209" s="45"/>
      <c r="M209" s="235" t="s">
        <v>1</v>
      </c>
      <c r="N209" s="236" t="s">
        <v>40</v>
      </c>
      <c r="O209" s="92"/>
      <c r="P209" s="237">
        <f>O209*H209</f>
        <v>0</v>
      </c>
      <c r="Q209" s="237">
        <v>0.00024000000000000001</v>
      </c>
      <c r="R209" s="237">
        <f>Q209*H209</f>
        <v>0.0031199999999999999</v>
      </c>
      <c r="S209" s="237">
        <v>0.0047299999999999998</v>
      </c>
      <c r="T209" s="238">
        <f>S209*H209</f>
        <v>0.061489999999999996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283</v>
      </c>
      <c r="AT209" s="239" t="s">
        <v>184</v>
      </c>
      <c r="AU209" s="239" t="s">
        <v>84</v>
      </c>
      <c r="AY209" s="18" t="s">
        <v>181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82</v>
      </c>
      <c r="BK209" s="240">
        <f>ROUND(I209*H209,2)</f>
        <v>0</v>
      </c>
      <c r="BL209" s="18" t="s">
        <v>283</v>
      </c>
      <c r="BM209" s="239" t="s">
        <v>2630</v>
      </c>
    </row>
    <row r="210" s="2" customFormat="1" ht="24.15" customHeight="1">
      <c r="A210" s="39"/>
      <c r="B210" s="40"/>
      <c r="C210" s="228" t="s">
        <v>443</v>
      </c>
      <c r="D210" s="228" t="s">
        <v>184</v>
      </c>
      <c r="E210" s="229" t="s">
        <v>2631</v>
      </c>
      <c r="F210" s="230" t="s">
        <v>2632</v>
      </c>
      <c r="G210" s="231" t="s">
        <v>320</v>
      </c>
      <c r="H210" s="232">
        <v>12</v>
      </c>
      <c r="I210" s="233"/>
      <c r="J210" s="232">
        <f>ROUND(I210*H210,2)</f>
        <v>0</v>
      </c>
      <c r="K210" s="234"/>
      <c r="L210" s="45"/>
      <c r="M210" s="235" t="s">
        <v>1</v>
      </c>
      <c r="N210" s="236" t="s">
        <v>40</v>
      </c>
      <c r="O210" s="92"/>
      <c r="P210" s="237">
        <f>O210*H210</f>
        <v>0</v>
      </c>
      <c r="Q210" s="237">
        <v>0.00035</v>
      </c>
      <c r="R210" s="237">
        <f>Q210*H210</f>
        <v>0.0041999999999999997</v>
      </c>
      <c r="S210" s="237">
        <v>0.0098099999999999993</v>
      </c>
      <c r="T210" s="238">
        <f>S210*H210</f>
        <v>0.11771999999999999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283</v>
      </c>
      <c r="AT210" s="239" t="s">
        <v>184</v>
      </c>
      <c r="AU210" s="239" t="s">
        <v>84</v>
      </c>
      <c r="AY210" s="18" t="s">
        <v>181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82</v>
      </c>
      <c r="BK210" s="240">
        <f>ROUND(I210*H210,2)</f>
        <v>0</v>
      </c>
      <c r="BL210" s="18" t="s">
        <v>283</v>
      </c>
      <c r="BM210" s="239" t="s">
        <v>2633</v>
      </c>
    </row>
    <row r="211" s="2" customFormat="1" ht="16.5" customHeight="1">
      <c r="A211" s="39"/>
      <c r="B211" s="40"/>
      <c r="C211" s="228" t="s">
        <v>461</v>
      </c>
      <c r="D211" s="228" t="s">
        <v>184</v>
      </c>
      <c r="E211" s="229" t="s">
        <v>2634</v>
      </c>
      <c r="F211" s="230" t="s">
        <v>2635</v>
      </c>
      <c r="G211" s="231" t="s">
        <v>2084</v>
      </c>
      <c r="H211" s="232">
        <v>1</v>
      </c>
      <c r="I211" s="233"/>
      <c r="J211" s="232">
        <f>ROUND(I211*H211,2)</f>
        <v>0</v>
      </c>
      <c r="K211" s="234"/>
      <c r="L211" s="45"/>
      <c r="M211" s="235" t="s">
        <v>1</v>
      </c>
      <c r="N211" s="236" t="s">
        <v>40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0.075259999999999994</v>
      </c>
      <c r="T211" s="238">
        <f>S211*H211</f>
        <v>0.075259999999999994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283</v>
      </c>
      <c r="AT211" s="239" t="s">
        <v>184</v>
      </c>
      <c r="AU211" s="239" t="s">
        <v>84</v>
      </c>
      <c r="AY211" s="18" t="s">
        <v>181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82</v>
      </c>
      <c r="BK211" s="240">
        <f>ROUND(I211*H211,2)</f>
        <v>0</v>
      </c>
      <c r="BL211" s="18" t="s">
        <v>283</v>
      </c>
      <c r="BM211" s="239" t="s">
        <v>2636</v>
      </c>
    </row>
    <row r="212" s="2" customFormat="1" ht="24.15" customHeight="1">
      <c r="A212" s="39"/>
      <c r="B212" s="40"/>
      <c r="C212" s="228" t="s">
        <v>467</v>
      </c>
      <c r="D212" s="228" t="s">
        <v>184</v>
      </c>
      <c r="E212" s="229" t="s">
        <v>2637</v>
      </c>
      <c r="F212" s="230" t="s">
        <v>2638</v>
      </c>
      <c r="G212" s="231" t="s">
        <v>2084</v>
      </c>
      <c r="H212" s="232">
        <v>1</v>
      </c>
      <c r="I212" s="233"/>
      <c r="J212" s="232">
        <f>ROUND(I212*H212,2)</f>
        <v>0</v>
      </c>
      <c r="K212" s="234"/>
      <c r="L212" s="45"/>
      <c r="M212" s="235" t="s">
        <v>1</v>
      </c>
      <c r="N212" s="236" t="s">
        <v>40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0.075259999999999994</v>
      </c>
      <c r="T212" s="238">
        <f>S212*H212</f>
        <v>0.075259999999999994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283</v>
      </c>
      <c r="AT212" s="239" t="s">
        <v>184</v>
      </c>
      <c r="AU212" s="239" t="s">
        <v>84</v>
      </c>
      <c r="AY212" s="18" t="s">
        <v>181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82</v>
      </c>
      <c r="BK212" s="240">
        <f>ROUND(I212*H212,2)</f>
        <v>0</v>
      </c>
      <c r="BL212" s="18" t="s">
        <v>283</v>
      </c>
      <c r="BM212" s="239" t="s">
        <v>2639</v>
      </c>
    </row>
    <row r="213" s="2" customFormat="1" ht="21.75" customHeight="1">
      <c r="A213" s="39"/>
      <c r="B213" s="40"/>
      <c r="C213" s="228" t="s">
        <v>475</v>
      </c>
      <c r="D213" s="228" t="s">
        <v>184</v>
      </c>
      <c r="E213" s="229" t="s">
        <v>2640</v>
      </c>
      <c r="F213" s="230" t="s">
        <v>2641</v>
      </c>
      <c r="G213" s="231" t="s">
        <v>320</v>
      </c>
      <c r="H213" s="232">
        <v>30</v>
      </c>
      <c r="I213" s="233"/>
      <c r="J213" s="232">
        <f>ROUND(I213*H213,2)</f>
        <v>0</v>
      </c>
      <c r="K213" s="234"/>
      <c r="L213" s="45"/>
      <c r="M213" s="235" t="s">
        <v>1</v>
      </c>
      <c r="N213" s="236" t="s">
        <v>40</v>
      </c>
      <c r="O213" s="92"/>
      <c r="P213" s="237">
        <f>O213*H213</f>
        <v>0</v>
      </c>
      <c r="Q213" s="237">
        <v>2.0000000000000002E-05</v>
      </c>
      <c r="R213" s="237">
        <f>Q213*H213</f>
        <v>0.00060000000000000006</v>
      </c>
      <c r="S213" s="237">
        <v>0.001</v>
      </c>
      <c r="T213" s="238">
        <f>S213*H213</f>
        <v>0.029999999999999999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283</v>
      </c>
      <c r="AT213" s="239" t="s">
        <v>184</v>
      </c>
      <c r="AU213" s="239" t="s">
        <v>84</v>
      </c>
      <c r="AY213" s="18" t="s">
        <v>181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82</v>
      </c>
      <c r="BK213" s="240">
        <f>ROUND(I213*H213,2)</f>
        <v>0</v>
      </c>
      <c r="BL213" s="18" t="s">
        <v>283</v>
      </c>
      <c r="BM213" s="239" t="s">
        <v>2642</v>
      </c>
    </row>
    <row r="214" s="2" customFormat="1" ht="16.5" customHeight="1">
      <c r="A214" s="39"/>
      <c r="B214" s="40"/>
      <c r="C214" s="228" t="s">
        <v>481</v>
      </c>
      <c r="D214" s="228" t="s">
        <v>184</v>
      </c>
      <c r="E214" s="229" t="s">
        <v>2643</v>
      </c>
      <c r="F214" s="230" t="s">
        <v>2644</v>
      </c>
      <c r="G214" s="231" t="s">
        <v>197</v>
      </c>
      <c r="H214" s="232">
        <v>3.8399999999999999</v>
      </c>
      <c r="I214" s="233"/>
      <c r="J214" s="232">
        <f>ROUND(I214*H214,2)</f>
        <v>0</v>
      </c>
      <c r="K214" s="234"/>
      <c r="L214" s="45"/>
      <c r="M214" s="235" t="s">
        <v>1</v>
      </c>
      <c r="N214" s="236" t="s">
        <v>40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0.023800000000000002</v>
      </c>
      <c r="T214" s="238">
        <f>S214*H214</f>
        <v>0.091392000000000001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283</v>
      </c>
      <c r="AT214" s="239" t="s">
        <v>184</v>
      </c>
      <c r="AU214" s="239" t="s">
        <v>84</v>
      </c>
      <c r="AY214" s="18" t="s">
        <v>181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82</v>
      </c>
      <c r="BK214" s="240">
        <f>ROUND(I214*H214,2)</f>
        <v>0</v>
      </c>
      <c r="BL214" s="18" t="s">
        <v>283</v>
      </c>
      <c r="BM214" s="239" t="s">
        <v>2645</v>
      </c>
    </row>
    <row r="215" s="14" customFormat="1">
      <c r="A215" s="14"/>
      <c r="B215" s="252"/>
      <c r="C215" s="253"/>
      <c r="D215" s="243" t="s">
        <v>190</v>
      </c>
      <c r="E215" s="254" t="s">
        <v>1</v>
      </c>
      <c r="F215" s="255" t="s">
        <v>2646</v>
      </c>
      <c r="G215" s="253"/>
      <c r="H215" s="256">
        <v>3.8399999999999999</v>
      </c>
      <c r="I215" s="257"/>
      <c r="J215" s="253"/>
      <c r="K215" s="253"/>
      <c r="L215" s="258"/>
      <c r="M215" s="259"/>
      <c r="N215" s="260"/>
      <c r="O215" s="260"/>
      <c r="P215" s="260"/>
      <c r="Q215" s="260"/>
      <c r="R215" s="260"/>
      <c r="S215" s="260"/>
      <c r="T215" s="26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2" t="s">
        <v>190</v>
      </c>
      <c r="AU215" s="262" t="s">
        <v>84</v>
      </c>
      <c r="AV215" s="14" t="s">
        <v>84</v>
      </c>
      <c r="AW215" s="14" t="s">
        <v>31</v>
      </c>
      <c r="AX215" s="14" t="s">
        <v>82</v>
      </c>
      <c r="AY215" s="262" t="s">
        <v>181</v>
      </c>
    </row>
    <row r="216" s="12" customFormat="1" ht="22.8" customHeight="1">
      <c r="A216" s="12"/>
      <c r="B216" s="212"/>
      <c r="C216" s="213"/>
      <c r="D216" s="214" t="s">
        <v>74</v>
      </c>
      <c r="E216" s="226" t="s">
        <v>2647</v>
      </c>
      <c r="F216" s="226" t="s">
        <v>2648</v>
      </c>
      <c r="G216" s="213"/>
      <c r="H216" s="213"/>
      <c r="I216" s="216"/>
      <c r="J216" s="227">
        <f>BK216</f>
        <v>0</v>
      </c>
      <c r="K216" s="213"/>
      <c r="L216" s="218"/>
      <c r="M216" s="219"/>
      <c r="N216" s="220"/>
      <c r="O216" s="220"/>
      <c r="P216" s="221">
        <f>SUM(P217:P220)</f>
        <v>0</v>
      </c>
      <c r="Q216" s="220"/>
      <c r="R216" s="221">
        <f>SUM(R217:R220)</f>
        <v>0</v>
      </c>
      <c r="S216" s="220"/>
      <c r="T216" s="222">
        <f>SUM(T217:T220)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3" t="s">
        <v>188</v>
      </c>
      <c r="AT216" s="224" t="s">
        <v>74</v>
      </c>
      <c r="AU216" s="224" t="s">
        <v>82</v>
      </c>
      <c r="AY216" s="223" t="s">
        <v>181</v>
      </c>
      <c r="BK216" s="225">
        <f>SUM(BK217:BK220)</f>
        <v>0</v>
      </c>
    </row>
    <row r="217" s="2" customFormat="1" ht="16.5" customHeight="1">
      <c r="A217" s="39"/>
      <c r="B217" s="40"/>
      <c r="C217" s="228" t="s">
        <v>486</v>
      </c>
      <c r="D217" s="228" t="s">
        <v>184</v>
      </c>
      <c r="E217" s="229" t="s">
        <v>79</v>
      </c>
      <c r="F217" s="230" t="s">
        <v>2649</v>
      </c>
      <c r="G217" s="231" t="s">
        <v>430</v>
      </c>
      <c r="H217" s="232">
        <v>1</v>
      </c>
      <c r="I217" s="233"/>
      <c r="J217" s="232">
        <f>ROUND(I217*H217,2)</f>
        <v>0</v>
      </c>
      <c r="K217" s="234"/>
      <c r="L217" s="45"/>
      <c r="M217" s="235" t="s">
        <v>1</v>
      </c>
      <c r="N217" s="236" t="s">
        <v>40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283</v>
      </c>
      <c r="AT217" s="239" t="s">
        <v>184</v>
      </c>
      <c r="AU217" s="239" t="s">
        <v>84</v>
      </c>
      <c r="AY217" s="18" t="s">
        <v>181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82</v>
      </c>
      <c r="BK217" s="240">
        <f>ROUND(I217*H217,2)</f>
        <v>0</v>
      </c>
      <c r="BL217" s="18" t="s">
        <v>283</v>
      </c>
      <c r="BM217" s="239" t="s">
        <v>2650</v>
      </c>
    </row>
    <row r="218" s="2" customFormat="1" ht="16.5" customHeight="1">
      <c r="A218" s="39"/>
      <c r="B218" s="40"/>
      <c r="C218" s="228" t="s">
        <v>490</v>
      </c>
      <c r="D218" s="228" t="s">
        <v>184</v>
      </c>
      <c r="E218" s="229" t="s">
        <v>89</v>
      </c>
      <c r="F218" s="230" t="s">
        <v>2651</v>
      </c>
      <c r="G218" s="231" t="s">
        <v>430</v>
      </c>
      <c r="H218" s="232">
        <v>1</v>
      </c>
      <c r="I218" s="233"/>
      <c r="J218" s="232">
        <f>ROUND(I218*H218,2)</f>
        <v>0</v>
      </c>
      <c r="K218" s="234"/>
      <c r="L218" s="45"/>
      <c r="M218" s="235" t="s">
        <v>1</v>
      </c>
      <c r="N218" s="236" t="s">
        <v>40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283</v>
      </c>
      <c r="AT218" s="239" t="s">
        <v>184</v>
      </c>
      <c r="AU218" s="239" t="s">
        <v>84</v>
      </c>
      <c r="AY218" s="18" t="s">
        <v>181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82</v>
      </c>
      <c r="BK218" s="240">
        <f>ROUND(I218*H218,2)</f>
        <v>0</v>
      </c>
      <c r="BL218" s="18" t="s">
        <v>283</v>
      </c>
      <c r="BM218" s="239" t="s">
        <v>2652</v>
      </c>
    </row>
    <row r="219" s="2" customFormat="1" ht="16.5" customHeight="1">
      <c r="A219" s="39"/>
      <c r="B219" s="40"/>
      <c r="C219" s="228" t="s">
        <v>494</v>
      </c>
      <c r="D219" s="228" t="s">
        <v>184</v>
      </c>
      <c r="E219" s="229" t="s">
        <v>92</v>
      </c>
      <c r="F219" s="230" t="s">
        <v>2653</v>
      </c>
      <c r="G219" s="231" t="s">
        <v>430</v>
      </c>
      <c r="H219" s="232">
        <v>1</v>
      </c>
      <c r="I219" s="233"/>
      <c r="J219" s="232">
        <f>ROUND(I219*H219,2)</f>
        <v>0</v>
      </c>
      <c r="K219" s="234"/>
      <c r="L219" s="45"/>
      <c r="M219" s="235" t="s">
        <v>1</v>
      </c>
      <c r="N219" s="236" t="s">
        <v>40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283</v>
      </c>
      <c r="AT219" s="239" t="s">
        <v>184</v>
      </c>
      <c r="AU219" s="239" t="s">
        <v>84</v>
      </c>
      <c r="AY219" s="18" t="s">
        <v>181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82</v>
      </c>
      <c r="BK219" s="240">
        <f>ROUND(I219*H219,2)</f>
        <v>0</v>
      </c>
      <c r="BL219" s="18" t="s">
        <v>283</v>
      </c>
      <c r="BM219" s="239" t="s">
        <v>2654</v>
      </c>
    </row>
    <row r="220" s="2" customFormat="1" ht="21.75" customHeight="1">
      <c r="A220" s="39"/>
      <c r="B220" s="40"/>
      <c r="C220" s="228" t="s">
        <v>502</v>
      </c>
      <c r="D220" s="228" t="s">
        <v>184</v>
      </c>
      <c r="E220" s="229" t="s">
        <v>95</v>
      </c>
      <c r="F220" s="230" t="s">
        <v>2655</v>
      </c>
      <c r="G220" s="231" t="s">
        <v>430</v>
      </c>
      <c r="H220" s="232">
        <v>1</v>
      </c>
      <c r="I220" s="233"/>
      <c r="J220" s="232">
        <f>ROUND(I220*H220,2)</f>
        <v>0</v>
      </c>
      <c r="K220" s="234"/>
      <c r="L220" s="45"/>
      <c r="M220" s="235" t="s">
        <v>1</v>
      </c>
      <c r="N220" s="236" t="s">
        <v>40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283</v>
      </c>
      <c r="AT220" s="239" t="s">
        <v>184</v>
      </c>
      <c r="AU220" s="239" t="s">
        <v>84</v>
      </c>
      <c r="AY220" s="18" t="s">
        <v>181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82</v>
      </c>
      <c r="BK220" s="240">
        <f>ROUND(I220*H220,2)</f>
        <v>0</v>
      </c>
      <c r="BL220" s="18" t="s">
        <v>283</v>
      </c>
      <c r="BM220" s="239" t="s">
        <v>2656</v>
      </c>
    </row>
    <row r="221" s="12" customFormat="1" ht="25.92" customHeight="1">
      <c r="A221" s="12"/>
      <c r="B221" s="212"/>
      <c r="C221" s="213"/>
      <c r="D221" s="214" t="s">
        <v>74</v>
      </c>
      <c r="E221" s="215" t="s">
        <v>396</v>
      </c>
      <c r="F221" s="215" t="s">
        <v>2657</v>
      </c>
      <c r="G221" s="213"/>
      <c r="H221" s="213"/>
      <c r="I221" s="216"/>
      <c r="J221" s="217">
        <f>BK221</f>
        <v>0</v>
      </c>
      <c r="K221" s="213"/>
      <c r="L221" s="218"/>
      <c r="M221" s="219"/>
      <c r="N221" s="220"/>
      <c r="O221" s="220"/>
      <c r="P221" s="221">
        <f>P222</f>
        <v>0</v>
      </c>
      <c r="Q221" s="220"/>
      <c r="R221" s="221">
        <f>R222</f>
        <v>0</v>
      </c>
      <c r="S221" s="220"/>
      <c r="T221" s="222">
        <f>T222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3" t="s">
        <v>182</v>
      </c>
      <c r="AT221" s="224" t="s">
        <v>74</v>
      </c>
      <c r="AU221" s="224" t="s">
        <v>75</v>
      </c>
      <c r="AY221" s="223" t="s">
        <v>181</v>
      </c>
      <c r="BK221" s="225">
        <f>BK222</f>
        <v>0</v>
      </c>
    </row>
    <row r="222" s="12" customFormat="1" ht="22.8" customHeight="1">
      <c r="A222" s="12"/>
      <c r="B222" s="212"/>
      <c r="C222" s="213"/>
      <c r="D222" s="214" t="s">
        <v>74</v>
      </c>
      <c r="E222" s="226" t="s">
        <v>2658</v>
      </c>
      <c r="F222" s="226" t="s">
        <v>2659</v>
      </c>
      <c r="G222" s="213"/>
      <c r="H222" s="213"/>
      <c r="I222" s="216"/>
      <c r="J222" s="227">
        <f>BK222</f>
        <v>0</v>
      </c>
      <c r="K222" s="213"/>
      <c r="L222" s="218"/>
      <c r="M222" s="219"/>
      <c r="N222" s="220"/>
      <c r="O222" s="220"/>
      <c r="P222" s="221">
        <f>SUM(P223:P227)</f>
        <v>0</v>
      </c>
      <c r="Q222" s="220"/>
      <c r="R222" s="221">
        <f>SUM(R223:R227)</f>
        <v>0</v>
      </c>
      <c r="S222" s="220"/>
      <c r="T222" s="222">
        <f>SUM(T223:T227)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3" t="s">
        <v>182</v>
      </c>
      <c r="AT222" s="224" t="s">
        <v>74</v>
      </c>
      <c r="AU222" s="224" t="s">
        <v>82</v>
      </c>
      <c r="AY222" s="223" t="s">
        <v>181</v>
      </c>
      <c r="BK222" s="225">
        <f>SUM(BK223:BK227)</f>
        <v>0</v>
      </c>
    </row>
    <row r="223" s="2" customFormat="1" ht="24.15" customHeight="1">
      <c r="A223" s="39"/>
      <c r="B223" s="40"/>
      <c r="C223" s="228" t="s">
        <v>455</v>
      </c>
      <c r="D223" s="228" t="s">
        <v>184</v>
      </c>
      <c r="E223" s="229" t="s">
        <v>2660</v>
      </c>
      <c r="F223" s="230" t="s">
        <v>2661</v>
      </c>
      <c r="G223" s="231" t="s">
        <v>320</v>
      </c>
      <c r="H223" s="232">
        <v>13</v>
      </c>
      <c r="I223" s="233"/>
      <c r="J223" s="232">
        <f>ROUND(I223*H223,2)</f>
        <v>0</v>
      </c>
      <c r="K223" s="234"/>
      <c r="L223" s="45"/>
      <c r="M223" s="235" t="s">
        <v>1</v>
      </c>
      <c r="N223" s="236" t="s">
        <v>40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593</v>
      </c>
      <c r="AT223" s="239" t="s">
        <v>184</v>
      </c>
      <c r="AU223" s="239" t="s">
        <v>84</v>
      </c>
      <c r="AY223" s="18" t="s">
        <v>181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82</v>
      </c>
      <c r="BK223" s="240">
        <f>ROUND(I223*H223,2)</f>
        <v>0</v>
      </c>
      <c r="BL223" s="18" t="s">
        <v>593</v>
      </c>
      <c r="BM223" s="239" t="s">
        <v>2662</v>
      </c>
    </row>
    <row r="224" s="2" customFormat="1" ht="24.15" customHeight="1">
      <c r="A224" s="39"/>
      <c r="B224" s="40"/>
      <c r="C224" s="228" t="s">
        <v>511</v>
      </c>
      <c r="D224" s="228" t="s">
        <v>184</v>
      </c>
      <c r="E224" s="229" t="s">
        <v>2663</v>
      </c>
      <c r="F224" s="230" t="s">
        <v>2664</v>
      </c>
      <c r="G224" s="231" t="s">
        <v>320</v>
      </c>
      <c r="H224" s="232">
        <v>13</v>
      </c>
      <c r="I224" s="233"/>
      <c r="J224" s="232">
        <f>ROUND(I224*H224,2)</f>
        <v>0</v>
      </c>
      <c r="K224" s="234"/>
      <c r="L224" s="45"/>
      <c r="M224" s="235" t="s">
        <v>1</v>
      </c>
      <c r="N224" s="236" t="s">
        <v>40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593</v>
      </c>
      <c r="AT224" s="239" t="s">
        <v>184</v>
      </c>
      <c r="AU224" s="239" t="s">
        <v>84</v>
      </c>
      <c r="AY224" s="18" t="s">
        <v>181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82</v>
      </c>
      <c r="BK224" s="240">
        <f>ROUND(I224*H224,2)</f>
        <v>0</v>
      </c>
      <c r="BL224" s="18" t="s">
        <v>593</v>
      </c>
      <c r="BM224" s="239" t="s">
        <v>2665</v>
      </c>
    </row>
    <row r="225" s="2" customFormat="1" ht="24.15" customHeight="1">
      <c r="A225" s="39"/>
      <c r="B225" s="40"/>
      <c r="C225" s="228" t="s">
        <v>518</v>
      </c>
      <c r="D225" s="228" t="s">
        <v>184</v>
      </c>
      <c r="E225" s="229" t="s">
        <v>2666</v>
      </c>
      <c r="F225" s="230" t="s">
        <v>2667</v>
      </c>
      <c r="G225" s="231" t="s">
        <v>320</v>
      </c>
      <c r="H225" s="232">
        <v>4</v>
      </c>
      <c r="I225" s="233"/>
      <c r="J225" s="232">
        <f>ROUND(I225*H225,2)</f>
        <v>0</v>
      </c>
      <c r="K225" s="234"/>
      <c r="L225" s="45"/>
      <c r="M225" s="235" t="s">
        <v>1</v>
      </c>
      <c r="N225" s="236" t="s">
        <v>40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593</v>
      </c>
      <c r="AT225" s="239" t="s">
        <v>184</v>
      </c>
      <c r="AU225" s="239" t="s">
        <v>84</v>
      </c>
      <c r="AY225" s="18" t="s">
        <v>181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82</v>
      </c>
      <c r="BK225" s="240">
        <f>ROUND(I225*H225,2)</f>
        <v>0</v>
      </c>
      <c r="BL225" s="18" t="s">
        <v>593</v>
      </c>
      <c r="BM225" s="239" t="s">
        <v>2668</v>
      </c>
    </row>
    <row r="226" s="2" customFormat="1" ht="24.15" customHeight="1">
      <c r="A226" s="39"/>
      <c r="B226" s="40"/>
      <c r="C226" s="228" t="s">
        <v>506</v>
      </c>
      <c r="D226" s="228" t="s">
        <v>184</v>
      </c>
      <c r="E226" s="229" t="s">
        <v>2669</v>
      </c>
      <c r="F226" s="230" t="s">
        <v>2670</v>
      </c>
      <c r="G226" s="231" t="s">
        <v>320</v>
      </c>
      <c r="H226" s="232">
        <v>6</v>
      </c>
      <c r="I226" s="233"/>
      <c r="J226" s="232">
        <f>ROUND(I226*H226,2)</f>
        <v>0</v>
      </c>
      <c r="K226" s="234"/>
      <c r="L226" s="45"/>
      <c r="M226" s="235" t="s">
        <v>1</v>
      </c>
      <c r="N226" s="236" t="s">
        <v>40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593</v>
      </c>
      <c r="AT226" s="239" t="s">
        <v>184</v>
      </c>
      <c r="AU226" s="239" t="s">
        <v>84</v>
      </c>
      <c r="AY226" s="18" t="s">
        <v>181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82</v>
      </c>
      <c r="BK226" s="240">
        <f>ROUND(I226*H226,2)</f>
        <v>0</v>
      </c>
      <c r="BL226" s="18" t="s">
        <v>593</v>
      </c>
      <c r="BM226" s="239" t="s">
        <v>2671</v>
      </c>
    </row>
    <row r="227" s="2" customFormat="1" ht="16.5" customHeight="1">
      <c r="A227" s="39"/>
      <c r="B227" s="40"/>
      <c r="C227" s="228" t="s">
        <v>527</v>
      </c>
      <c r="D227" s="228" t="s">
        <v>184</v>
      </c>
      <c r="E227" s="229" t="s">
        <v>2672</v>
      </c>
      <c r="F227" s="230" t="s">
        <v>2673</v>
      </c>
      <c r="G227" s="231" t="s">
        <v>430</v>
      </c>
      <c r="H227" s="232">
        <v>1</v>
      </c>
      <c r="I227" s="233"/>
      <c r="J227" s="232">
        <f>ROUND(I227*H227,2)</f>
        <v>0</v>
      </c>
      <c r="K227" s="234"/>
      <c r="L227" s="45"/>
      <c r="M227" s="299" t="s">
        <v>1</v>
      </c>
      <c r="N227" s="300" t="s">
        <v>40</v>
      </c>
      <c r="O227" s="301"/>
      <c r="P227" s="302">
        <f>O227*H227</f>
        <v>0</v>
      </c>
      <c r="Q227" s="302">
        <v>0</v>
      </c>
      <c r="R227" s="302">
        <f>Q227*H227</f>
        <v>0</v>
      </c>
      <c r="S227" s="302">
        <v>0</v>
      </c>
      <c r="T227" s="303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593</v>
      </c>
      <c r="AT227" s="239" t="s">
        <v>184</v>
      </c>
      <c r="AU227" s="239" t="s">
        <v>84</v>
      </c>
      <c r="AY227" s="18" t="s">
        <v>181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82</v>
      </c>
      <c r="BK227" s="240">
        <f>ROUND(I227*H227,2)</f>
        <v>0</v>
      </c>
      <c r="BL227" s="18" t="s">
        <v>593</v>
      </c>
      <c r="BM227" s="239" t="s">
        <v>2674</v>
      </c>
    </row>
    <row r="228" s="2" customFormat="1" ht="6.96" customHeight="1">
      <c r="A228" s="39"/>
      <c r="B228" s="67"/>
      <c r="C228" s="68"/>
      <c r="D228" s="68"/>
      <c r="E228" s="68"/>
      <c r="F228" s="68"/>
      <c r="G228" s="68"/>
      <c r="H228" s="68"/>
      <c r="I228" s="68"/>
      <c r="J228" s="68"/>
      <c r="K228" s="68"/>
      <c r="L228" s="45"/>
      <c r="M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</sheetData>
  <sheetProtection sheet="1" autoFilter="0" formatColumns="0" formatRows="0" objects="1" scenarios="1" spinCount="100000" saltValue="Mhon7wsjv9FvljrA1sRqsoZ2iUWYDvdtk7hAd+hn+KHUcaPGkWnDww3/1/XyrrK8phM5Hl7wBpep8pwIqapWpg==" hashValue="4GsbUNPq43csZQTrccLQKTR36E0yVuCTKnjGBpXt2slMML3T/mmajUOYueY1xVwU9q6V0pEi796nyAauAQsyGw==" algorithmName="SHA-512" password="CC35"/>
  <autoFilter ref="C134:K22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84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15</v>
      </c>
      <c r="L6" s="21"/>
    </row>
    <row r="7" s="1" customFormat="1" ht="26.25" customHeight="1">
      <c r="B7" s="21"/>
      <c r="E7" s="152" t="str">
        <f>'Rekapitulace stavby'!K6</f>
        <v>SPRAVEDLIVÁ TRANSFORMACE - proj.Odb.učebny GASTRO - stavební část - celková rekapitulace</v>
      </c>
      <c r="F7" s="151"/>
      <c r="G7" s="151"/>
      <c r="H7" s="151"/>
      <c r="L7" s="21"/>
    </row>
    <row r="8" s="1" customFormat="1" ht="12" customHeight="1">
      <c r="B8" s="21"/>
      <c r="D8" s="151" t="s">
        <v>121</v>
      </c>
      <c r="L8" s="21"/>
    </row>
    <row r="9" s="2" customFormat="1" ht="16.5" customHeight="1">
      <c r="A9" s="39"/>
      <c r="B9" s="45"/>
      <c r="C9" s="39"/>
      <c r="D9" s="39"/>
      <c r="E9" s="152" t="s">
        <v>122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2675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17</v>
      </c>
      <c r="E13" s="39"/>
      <c r="F13" s="142" t="s">
        <v>1</v>
      </c>
      <c r="G13" s="39"/>
      <c r="H13" s="39"/>
      <c r="I13" s="151" t="s">
        <v>18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19</v>
      </c>
      <c r="E14" s="39"/>
      <c r="F14" s="142" t="s">
        <v>20</v>
      </c>
      <c r="G14" s="39"/>
      <c r="H14" s="39"/>
      <c r="I14" s="151" t="s">
        <v>21</v>
      </c>
      <c r="J14" s="154" t="str">
        <f>'Rekapitulace stavby'!AN8</f>
        <v>14. 12. 2023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23</v>
      </c>
      <c r="E16" s="39"/>
      <c r="F16" s="39"/>
      <c r="G16" s="39"/>
      <c r="H16" s="39"/>
      <c r="I16" s="151" t="s">
        <v>24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SŠSS Karlovy Vary</v>
      </c>
      <c r="F17" s="39"/>
      <c r="G17" s="39"/>
      <c r="H17" s="39"/>
      <c r="I17" s="151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27</v>
      </c>
      <c r="E19" s="39"/>
      <c r="F19" s="39"/>
      <c r="G19" s="39"/>
      <c r="H19" s="39"/>
      <c r="I19" s="151" t="s">
        <v>24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29</v>
      </c>
      <c r="E22" s="39"/>
      <c r="F22" s="39"/>
      <c r="G22" s="39"/>
      <c r="H22" s="39"/>
      <c r="I22" s="151" t="s">
        <v>24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DPT projekty Ostrov</v>
      </c>
      <c r="F23" s="39"/>
      <c r="G23" s="39"/>
      <c r="H23" s="39"/>
      <c r="I23" s="151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32</v>
      </c>
      <c r="E25" s="39"/>
      <c r="F25" s="39"/>
      <c r="G25" s="39"/>
      <c r="H25" s="39"/>
      <c r="I25" s="151" t="s">
        <v>24</v>
      </c>
      <c r="J25" s="142" t="s">
        <v>2676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2677</v>
      </c>
      <c r="F26" s="39"/>
      <c r="G26" s="39"/>
      <c r="H26" s="39"/>
      <c r="I26" s="151" t="s">
        <v>26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35</v>
      </c>
      <c r="E32" s="39"/>
      <c r="F32" s="39"/>
      <c r="G32" s="39"/>
      <c r="H32" s="39"/>
      <c r="I32" s="39"/>
      <c r="J32" s="161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37</v>
      </c>
      <c r="G34" s="39"/>
      <c r="H34" s="39"/>
      <c r="I34" s="162" t="s">
        <v>36</v>
      </c>
      <c r="J34" s="162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39</v>
      </c>
      <c r="E35" s="151" t="s">
        <v>40</v>
      </c>
      <c r="F35" s="164">
        <f>ROUND((SUM(BE126:BE265)),  2)</f>
        <v>0</v>
      </c>
      <c r="G35" s="39"/>
      <c r="H35" s="39"/>
      <c r="I35" s="165">
        <v>0.20999999999999999</v>
      </c>
      <c r="J35" s="164">
        <f>ROUND(((SUM(BE126:BE265))*I35),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41</v>
      </c>
      <c r="F36" s="164">
        <f>ROUND((SUM(BF126:BF265)),  2)</f>
        <v>0</v>
      </c>
      <c r="G36" s="39"/>
      <c r="H36" s="39"/>
      <c r="I36" s="165">
        <v>0.12</v>
      </c>
      <c r="J36" s="164">
        <f>ROUND(((SUM(BF126:BF265))*I36),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ROUND((SUM(BG126:BG265)),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43</v>
      </c>
      <c r="F38" s="164">
        <f>ROUND((SUM(BH126:BH265)),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44</v>
      </c>
      <c r="F39" s="164">
        <f>ROUND((SUM(BI126:BI265)),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45</v>
      </c>
      <c r="E41" s="168"/>
      <c r="F41" s="168"/>
      <c r="G41" s="169" t="s">
        <v>46</v>
      </c>
      <c r="H41" s="170" t="s">
        <v>47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SPRAVEDLIVÁ TRANSFORMACE - proj.Odb.učebny GASTRO - stavební část - celková rekapitulace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122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05 - Silnoproud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 xml:space="preserve"> </v>
      </c>
      <c r="G91" s="41"/>
      <c r="H91" s="41"/>
      <c r="I91" s="33" t="s">
        <v>21</v>
      </c>
      <c r="J91" s="80" t="str">
        <f>IF(J14="","",J14)</f>
        <v>14. 12. 2023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23</v>
      </c>
      <c r="D93" s="41"/>
      <c r="E93" s="41"/>
      <c r="F93" s="28" t="str">
        <f>E17</f>
        <v>SŠSS Karlovy Vary</v>
      </c>
      <c r="G93" s="41"/>
      <c r="H93" s="41"/>
      <c r="I93" s="33" t="s">
        <v>29</v>
      </c>
      <c r="J93" s="37" t="str">
        <f>E23</f>
        <v>DPT projekty Ostrov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>Klimešová Miroslava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127</v>
      </c>
      <c r="D96" s="186"/>
      <c r="E96" s="186"/>
      <c r="F96" s="186"/>
      <c r="G96" s="186"/>
      <c r="H96" s="186"/>
      <c r="I96" s="186"/>
      <c r="J96" s="187" t="s">
        <v>128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129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130</v>
      </c>
    </row>
    <row r="99" s="9" customFormat="1" ht="24.96" customHeight="1">
      <c r="A99" s="9"/>
      <c r="B99" s="189"/>
      <c r="C99" s="190"/>
      <c r="D99" s="191" t="s">
        <v>145</v>
      </c>
      <c r="E99" s="192"/>
      <c r="F99" s="192"/>
      <c r="G99" s="192"/>
      <c r="H99" s="192"/>
      <c r="I99" s="192"/>
      <c r="J99" s="193">
        <f>J127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2678</v>
      </c>
      <c r="E100" s="197"/>
      <c r="F100" s="197"/>
      <c r="G100" s="197"/>
      <c r="H100" s="197"/>
      <c r="I100" s="197"/>
      <c r="J100" s="198">
        <f>J128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2679</v>
      </c>
      <c r="E101" s="197"/>
      <c r="F101" s="197"/>
      <c r="G101" s="197"/>
      <c r="H101" s="197"/>
      <c r="I101" s="197"/>
      <c r="J101" s="198">
        <f>J250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9"/>
      <c r="C102" s="190"/>
      <c r="D102" s="191" t="s">
        <v>2496</v>
      </c>
      <c r="E102" s="192"/>
      <c r="F102" s="192"/>
      <c r="G102" s="192"/>
      <c r="H102" s="192"/>
      <c r="I102" s="192"/>
      <c r="J102" s="193">
        <f>J254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5"/>
      <c r="C103" s="134"/>
      <c r="D103" s="196" t="s">
        <v>2680</v>
      </c>
      <c r="E103" s="197"/>
      <c r="F103" s="197"/>
      <c r="G103" s="197"/>
      <c r="H103" s="197"/>
      <c r="I103" s="197"/>
      <c r="J103" s="198">
        <f>J255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9"/>
      <c r="C104" s="190"/>
      <c r="D104" s="191" t="s">
        <v>2681</v>
      </c>
      <c r="E104" s="192"/>
      <c r="F104" s="192"/>
      <c r="G104" s="192"/>
      <c r="H104" s="192"/>
      <c r="I104" s="192"/>
      <c r="J104" s="193">
        <f>J263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166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15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6.25" customHeight="1">
      <c r="A114" s="39"/>
      <c r="B114" s="40"/>
      <c r="C114" s="41"/>
      <c r="D114" s="41"/>
      <c r="E114" s="184" t="str">
        <f>E7</f>
        <v>SPRAVEDLIVÁ TRANSFORMACE - proj.Odb.učebny GASTRO - stavební část - celková rekapitulace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121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4" t="s">
        <v>122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123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05 - Silnoproud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19</v>
      </c>
      <c r="D120" s="41"/>
      <c r="E120" s="41"/>
      <c r="F120" s="28" t="str">
        <f>F14</f>
        <v xml:space="preserve"> </v>
      </c>
      <c r="G120" s="41"/>
      <c r="H120" s="41"/>
      <c r="I120" s="33" t="s">
        <v>21</v>
      </c>
      <c r="J120" s="80" t="str">
        <f>IF(J14="","",J14)</f>
        <v>14. 12. 2023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23</v>
      </c>
      <c r="D122" s="41"/>
      <c r="E122" s="41"/>
      <c r="F122" s="28" t="str">
        <f>E17</f>
        <v>SŠSS Karlovy Vary</v>
      </c>
      <c r="G122" s="41"/>
      <c r="H122" s="41"/>
      <c r="I122" s="33" t="s">
        <v>29</v>
      </c>
      <c r="J122" s="37" t="str">
        <f>E23</f>
        <v>DPT projekty Ostrov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27</v>
      </c>
      <c r="D123" s="41"/>
      <c r="E123" s="41"/>
      <c r="F123" s="28" t="str">
        <f>IF(E20="","",E20)</f>
        <v>Vyplň údaj</v>
      </c>
      <c r="G123" s="41"/>
      <c r="H123" s="41"/>
      <c r="I123" s="33" t="s">
        <v>32</v>
      </c>
      <c r="J123" s="37" t="str">
        <f>E26</f>
        <v>Klimešová Miroslava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0"/>
      <c r="B125" s="201"/>
      <c r="C125" s="202" t="s">
        <v>167</v>
      </c>
      <c r="D125" s="203" t="s">
        <v>60</v>
      </c>
      <c r="E125" s="203" t="s">
        <v>56</v>
      </c>
      <c r="F125" s="203" t="s">
        <v>57</v>
      </c>
      <c r="G125" s="203" t="s">
        <v>168</v>
      </c>
      <c r="H125" s="203" t="s">
        <v>169</v>
      </c>
      <c r="I125" s="203" t="s">
        <v>170</v>
      </c>
      <c r="J125" s="204" t="s">
        <v>128</v>
      </c>
      <c r="K125" s="205" t="s">
        <v>171</v>
      </c>
      <c r="L125" s="206"/>
      <c r="M125" s="101" t="s">
        <v>1</v>
      </c>
      <c r="N125" s="102" t="s">
        <v>39</v>
      </c>
      <c r="O125" s="102" t="s">
        <v>172</v>
      </c>
      <c r="P125" s="102" t="s">
        <v>173</v>
      </c>
      <c r="Q125" s="102" t="s">
        <v>174</v>
      </c>
      <c r="R125" s="102" t="s">
        <v>175</v>
      </c>
      <c r="S125" s="102" t="s">
        <v>176</v>
      </c>
      <c r="T125" s="103" t="s">
        <v>177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9"/>
      <c r="B126" s="40"/>
      <c r="C126" s="108" t="s">
        <v>178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P127+P254+P263</f>
        <v>0</v>
      </c>
      <c r="Q126" s="105"/>
      <c r="R126" s="209">
        <f>R127+R254+R263</f>
        <v>0.75939239999999986</v>
      </c>
      <c r="S126" s="105"/>
      <c r="T126" s="210">
        <f>T127+T254+T263</f>
        <v>0.46198400000000001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74</v>
      </c>
      <c r="AU126" s="18" t="s">
        <v>130</v>
      </c>
      <c r="BK126" s="211">
        <f>BK127+BK254+BK263</f>
        <v>0</v>
      </c>
    </row>
    <row r="127" s="12" customFormat="1" ht="25.92" customHeight="1">
      <c r="A127" s="12"/>
      <c r="B127" s="212"/>
      <c r="C127" s="213"/>
      <c r="D127" s="214" t="s">
        <v>74</v>
      </c>
      <c r="E127" s="215" t="s">
        <v>938</v>
      </c>
      <c r="F127" s="215" t="s">
        <v>939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P128+P250</f>
        <v>0</v>
      </c>
      <c r="Q127" s="220"/>
      <c r="R127" s="221">
        <f>R128+R250</f>
        <v>0.75939239999999986</v>
      </c>
      <c r="S127" s="220"/>
      <c r="T127" s="222">
        <f>T128+T250</f>
        <v>0.46198400000000001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84</v>
      </c>
      <c r="AT127" s="224" t="s">
        <v>74</v>
      </c>
      <c r="AU127" s="224" t="s">
        <v>75</v>
      </c>
      <c r="AY127" s="223" t="s">
        <v>181</v>
      </c>
      <c r="BK127" s="225">
        <f>BK128+BK250</f>
        <v>0</v>
      </c>
    </row>
    <row r="128" s="12" customFormat="1" ht="22.8" customHeight="1">
      <c r="A128" s="12"/>
      <c r="B128" s="212"/>
      <c r="C128" s="213"/>
      <c r="D128" s="214" t="s">
        <v>74</v>
      </c>
      <c r="E128" s="226" t="s">
        <v>2682</v>
      </c>
      <c r="F128" s="226" t="s">
        <v>2683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SUM(P129:P249)</f>
        <v>0</v>
      </c>
      <c r="Q128" s="220"/>
      <c r="R128" s="221">
        <f>SUM(R129:R249)</f>
        <v>0.7584323999999999</v>
      </c>
      <c r="S128" s="220"/>
      <c r="T128" s="222">
        <f>SUM(T129:T249)</f>
        <v>0.46198400000000001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84</v>
      </c>
      <c r="AT128" s="224" t="s">
        <v>74</v>
      </c>
      <c r="AU128" s="224" t="s">
        <v>82</v>
      </c>
      <c r="AY128" s="223" t="s">
        <v>181</v>
      </c>
      <c r="BK128" s="225">
        <f>SUM(BK129:BK249)</f>
        <v>0</v>
      </c>
    </row>
    <row r="129" s="2" customFormat="1" ht="24.15" customHeight="1">
      <c r="A129" s="39"/>
      <c r="B129" s="40"/>
      <c r="C129" s="228" t="s">
        <v>82</v>
      </c>
      <c r="D129" s="228" t="s">
        <v>184</v>
      </c>
      <c r="E129" s="229" t="s">
        <v>2684</v>
      </c>
      <c r="F129" s="230" t="s">
        <v>2685</v>
      </c>
      <c r="G129" s="231" t="s">
        <v>320</v>
      </c>
      <c r="H129" s="232">
        <v>450</v>
      </c>
      <c r="I129" s="233"/>
      <c r="J129" s="232">
        <f>ROUND(I129*H129,2)</f>
        <v>0</v>
      </c>
      <c r="K129" s="234"/>
      <c r="L129" s="45"/>
      <c r="M129" s="235" t="s">
        <v>1</v>
      </c>
      <c r="N129" s="236" t="s">
        <v>40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283</v>
      </c>
      <c r="AT129" s="239" t="s">
        <v>184</v>
      </c>
      <c r="AU129" s="239" t="s">
        <v>84</v>
      </c>
      <c r="AY129" s="18" t="s">
        <v>181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82</v>
      </c>
      <c r="BK129" s="240">
        <f>ROUND(I129*H129,2)</f>
        <v>0</v>
      </c>
      <c r="BL129" s="18" t="s">
        <v>283</v>
      </c>
      <c r="BM129" s="239" t="s">
        <v>2686</v>
      </c>
    </row>
    <row r="130" s="2" customFormat="1" ht="21.75" customHeight="1">
      <c r="A130" s="39"/>
      <c r="B130" s="40"/>
      <c r="C130" s="289" t="s">
        <v>84</v>
      </c>
      <c r="D130" s="289" t="s">
        <v>396</v>
      </c>
      <c r="E130" s="290" t="s">
        <v>2687</v>
      </c>
      <c r="F130" s="291" t="s">
        <v>2688</v>
      </c>
      <c r="G130" s="292" t="s">
        <v>320</v>
      </c>
      <c r="H130" s="293">
        <v>472.5</v>
      </c>
      <c r="I130" s="294"/>
      <c r="J130" s="293">
        <f>ROUND(I130*H130,2)</f>
        <v>0</v>
      </c>
      <c r="K130" s="295"/>
      <c r="L130" s="296"/>
      <c r="M130" s="297" t="s">
        <v>1</v>
      </c>
      <c r="N130" s="298" t="s">
        <v>40</v>
      </c>
      <c r="O130" s="92"/>
      <c r="P130" s="237">
        <f>O130*H130</f>
        <v>0</v>
      </c>
      <c r="Q130" s="237">
        <v>6.9999999999999994E-05</v>
      </c>
      <c r="R130" s="237">
        <f>Q130*H130</f>
        <v>0.033075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379</v>
      </c>
      <c r="AT130" s="239" t="s">
        <v>396</v>
      </c>
      <c r="AU130" s="239" t="s">
        <v>84</v>
      </c>
      <c r="AY130" s="18" t="s">
        <v>181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82</v>
      </c>
      <c r="BK130" s="240">
        <f>ROUND(I130*H130,2)</f>
        <v>0</v>
      </c>
      <c r="BL130" s="18" t="s">
        <v>283</v>
      </c>
      <c r="BM130" s="239" t="s">
        <v>2689</v>
      </c>
    </row>
    <row r="131" s="14" customFormat="1">
      <c r="A131" s="14"/>
      <c r="B131" s="252"/>
      <c r="C131" s="253"/>
      <c r="D131" s="243" t="s">
        <v>190</v>
      </c>
      <c r="E131" s="253"/>
      <c r="F131" s="255" t="s">
        <v>2690</v>
      </c>
      <c r="G131" s="253"/>
      <c r="H131" s="256">
        <v>472.5</v>
      </c>
      <c r="I131" s="257"/>
      <c r="J131" s="253"/>
      <c r="K131" s="253"/>
      <c r="L131" s="258"/>
      <c r="M131" s="259"/>
      <c r="N131" s="260"/>
      <c r="O131" s="260"/>
      <c r="P131" s="260"/>
      <c r="Q131" s="260"/>
      <c r="R131" s="260"/>
      <c r="S131" s="260"/>
      <c r="T131" s="26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2" t="s">
        <v>190</v>
      </c>
      <c r="AU131" s="262" t="s">
        <v>84</v>
      </c>
      <c r="AV131" s="14" t="s">
        <v>84</v>
      </c>
      <c r="AW131" s="14" t="s">
        <v>4</v>
      </c>
      <c r="AX131" s="14" t="s">
        <v>82</v>
      </c>
      <c r="AY131" s="262" t="s">
        <v>181</v>
      </c>
    </row>
    <row r="132" s="2" customFormat="1" ht="21.75" customHeight="1">
      <c r="A132" s="39"/>
      <c r="B132" s="40"/>
      <c r="C132" s="228" t="s">
        <v>182</v>
      </c>
      <c r="D132" s="228" t="s">
        <v>184</v>
      </c>
      <c r="E132" s="229" t="s">
        <v>2691</v>
      </c>
      <c r="F132" s="230" t="s">
        <v>2692</v>
      </c>
      <c r="G132" s="231" t="s">
        <v>260</v>
      </c>
      <c r="H132" s="232">
        <v>47</v>
      </c>
      <c r="I132" s="233"/>
      <c r="J132" s="232">
        <f>ROUND(I132*H132,2)</f>
        <v>0</v>
      </c>
      <c r="K132" s="234"/>
      <c r="L132" s="45"/>
      <c r="M132" s="235" t="s">
        <v>1</v>
      </c>
      <c r="N132" s="236" t="s">
        <v>40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283</v>
      </c>
      <c r="AT132" s="239" t="s">
        <v>184</v>
      </c>
      <c r="AU132" s="239" t="s">
        <v>84</v>
      </c>
      <c r="AY132" s="18" t="s">
        <v>181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82</v>
      </c>
      <c r="BK132" s="240">
        <f>ROUND(I132*H132,2)</f>
        <v>0</v>
      </c>
      <c r="BL132" s="18" t="s">
        <v>283</v>
      </c>
      <c r="BM132" s="239" t="s">
        <v>2693</v>
      </c>
    </row>
    <row r="133" s="2" customFormat="1" ht="21.75" customHeight="1">
      <c r="A133" s="39"/>
      <c r="B133" s="40"/>
      <c r="C133" s="289" t="s">
        <v>188</v>
      </c>
      <c r="D133" s="289" t="s">
        <v>396</v>
      </c>
      <c r="E133" s="290" t="s">
        <v>2694</v>
      </c>
      <c r="F133" s="291" t="s">
        <v>2695</v>
      </c>
      <c r="G133" s="292" t="s">
        <v>260</v>
      </c>
      <c r="H133" s="293">
        <v>47</v>
      </c>
      <c r="I133" s="294"/>
      <c r="J133" s="293">
        <f>ROUND(I133*H133,2)</f>
        <v>0</v>
      </c>
      <c r="K133" s="295"/>
      <c r="L133" s="296"/>
      <c r="M133" s="297" t="s">
        <v>1</v>
      </c>
      <c r="N133" s="298" t="s">
        <v>40</v>
      </c>
      <c r="O133" s="92"/>
      <c r="P133" s="237">
        <f>O133*H133</f>
        <v>0</v>
      </c>
      <c r="Q133" s="237">
        <v>4.0000000000000003E-05</v>
      </c>
      <c r="R133" s="237">
        <f>Q133*H133</f>
        <v>0.0018800000000000002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379</v>
      </c>
      <c r="AT133" s="239" t="s">
        <v>396</v>
      </c>
      <c r="AU133" s="239" t="s">
        <v>84</v>
      </c>
      <c r="AY133" s="18" t="s">
        <v>181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82</v>
      </c>
      <c r="BK133" s="240">
        <f>ROUND(I133*H133,2)</f>
        <v>0</v>
      </c>
      <c r="BL133" s="18" t="s">
        <v>283</v>
      </c>
      <c r="BM133" s="239" t="s">
        <v>2696</v>
      </c>
    </row>
    <row r="134" s="2" customFormat="1" ht="16.5" customHeight="1">
      <c r="A134" s="39"/>
      <c r="B134" s="40"/>
      <c r="C134" s="228" t="s">
        <v>213</v>
      </c>
      <c r="D134" s="228" t="s">
        <v>184</v>
      </c>
      <c r="E134" s="229" t="s">
        <v>2697</v>
      </c>
      <c r="F134" s="230" t="s">
        <v>2698</v>
      </c>
      <c r="G134" s="231" t="s">
        <v>260</v>
      </c>
      <c r="H134" s="232">
        <v>12</v>
      </c>
      <c r="I134" s="233"/>
      <c r="J134" s="232">
        <f>ROUND(I134*H134,2)</f>
        <v>0</v>
      </c>
      <c r="K134" s="234"/>
      <c r="L134" s="45"/>
      <c r="M134" s="235" t="s">
        <v>1</v>
      </c>
      <c r="N134" s="236" t="s">
        <v>40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283</v>
      </c>
      <c r="AT134" s="239" t="s">
        <v>184</v>
      </c>
      <c r="AU134" s="239" t="s">
        <v>84</v>
      </c>
      <c r="AY134" s="18" t="s">
        <v>181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82</v>
      </c>
      <c r="BK134" s="240">
        <f>ROUND(I134*H134,2)</f>
        <v>0</v>
      </c>
      <c r="BL134" s="18" t="s">
        <v>283</v>
      </c>
      <c r="BM134" s="239" t="s">
        <v>2699</v>
      </c>
    </row>
    <row r="135" s="2" customFormat="1" ht="24.15" customHeight="1">
      <c r="A135" s="39"/>
      <c r="B135" s="40"/>
      <c r="C135" s="289" t="s">
        <v>224</v>
      </c>
      <c r="D135" s="289" t="s">
        <v>396</v>
      </c>
      <c r="E135" s="290" t="s">
        <v>2700</v>
      </c>
      <c r="F135" s="291" t="s">
        <v>2701</v>
      </c>
      <c r="G135" s="292" t="s">
        <v>260</v>
      </c>
      <c r="H135" s="293">
        <v>12</v>
      </c>
      <c r="I135" s="294"/>
      <c r="J135" s="293">
        <f>ROUND(I135*H135,2)</f>
        <v>0</v>
      </c>
      <c r="K135" s="295"/>
      <c r="L135" s="296"/>
      <c r="M135" s="297" t="s">
        <v>1</v>
      </c>
      <c r="N135" s="298" t="s">
        <v>40</v>
      </c>
      <c r="O135" s="92"/>
      <c r="P135" s="237">
        <f>O135*H135</f>
        <v>0</v>
      </c>
      <c r="Q135" s="237">
        <v>9.0000000000000006E-05</v>
      </c>
      <c r="R135" s="237">
        <f>Q135*H135</f>
        <v>0.00108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379</v>
      </c>
      <c r="AT135" s="239" t="s">
        <v>396</v>
      </c>
      <c r="AU135" s="239" t="s">
        <v>84</v>
      </c>
      <c r="AY135" s="18" t="s">
        <v>181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82</v>
      </c>
      <c r="BK135" s="240">
        <f>ROUND(I135*H135,2)</f>
        <v>0</v>
      </c>
      <c r="BL135" s="18" t="s">
        <v>283</v>
      </c>
      <c r="BM135" s="239" t="s">
        <v>2702</v>
      </c>
    </row>
    <row r="136" s="2" customFormat="1" ht="24.15" customHeight="1">
      <c r="A136" s="39"/>
      <c r="B136" s="40"/>
      <c r="C136" s="228" t="s">
        <v>235</v>
      </c>
      <c r="D136" s="228" t="s">
        <v>184</v>
      </c>
      <c r="E136" s="229" t="s">
        <v>2703</v>
      </c>
      <c r="F136" s="230" t="s">
        <v>2704</v>
      </c>
      <c r="G136" s="231" t="s">
        <v>320</v>
      </c>
      <c r="H136" s="232">
        <v>165</v>
      </c>
      <c r="I136" s="233"/>
      <c r="J136" s="232">
        <f>ROUND(I136*H136,2)</f>
        <v>0</v>
      </c>
      <c r="K136" s="234"/>
      <c r="L136" s="45"/>
      <c r="M136" s="235" t="s">
        <v>1</v>
      </c>
      <c r="N136" s="236" t="s">
        <v>40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283</v>
      </c>
      <c r="AT136" s="239" t="s">
        <v>184</v>
      </c>
      <c r="AU136" s="239" t="s">
        <v>84</v>
      </c>
      <c r="AY136" s="18" t="s">
        <v>181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82</v>
      </c>
      <c r="BK136" s="240">
        <f>ROUND(I136*H136,2)</f>
        <v>0</v>
      </c>
      <c r="BL136" s="18" t="s">
        <v>283</v>
      </c>
      <c r="BM136" s="239" t="s">
        <v>2705</v>
      </c>
    </row>
    <row r="137" s="2" customFormat="1" ht="24.15" customHeight="1">
      <c r="A137" s="39"/>
      <c r="B137" s="40"/>
      <c r="C137" s="289" t="s">
        <v>239</v>
      </c>
      <c r="D137" s="289" t="s">
        <v>396</v>
      </c>
      <c r="E137" s="290" t="s">
        <v>2706</v>
      </c>
      <c r="F137" s="291" t="s">
        <v>2707</v>
      </c>
      <c r="G137" s="292" t="s">
        <v>320</v>
      </c>
      <c r="H137" s="293">
        <v>189.75</v>
      </c>
      <c r="I137" s="294"/>
      <c r="J137" s="293">
        <f>ROUND(I137*H137,2)</f>
        <v>0</v>
      </c>
      <c r="K137" s="295"/>
      <c r="L137" s="296"/>
      <c r="M137" s="297" t="s">
        <v>1</v>
      </c>
      <c r="N137" s="298" t="s">
        <v>40</v>
      </c>
      <c r="O137" s="92"/>
      <c r="P137" s="237">
        <f>O137*H137</f>
        <v>0</v>
      </c>
      <c r="Q137" s="237">
        <v>6.9999999999999994E-05</v>
      </c>
      <c r="R137" s="237">
        <f>Q137*H137</f>
        <v>0.013282499999999999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379</v>
      </c>
      <c r="AT137" s="239" t="s">
        <v>396</v>
      </c>
      <c r="AU137" s="239" t="s">
        <v>84</v>
      </c>
      <c r="AY137" s="18" t="s">
        <v>181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82</v>
      </c>
      <c r="BK137" s="240">
        <f>ROUND(I137*H137,2)</f>
        <v>0</v>
      </c>
      <c r="BL137" s="18" t="s">
        <v>283</v>
      </c>
      <c r="BM137" s="239" t="s">
        <v>2708</v>
      </c>
    </row>
    <row r="138" s="14" customFormat="1">
      <c r="A138" s="14"/>
      <c r="B138" s="252"/>
      <c r="C138" s="253"/>
      <c r="D138" s="243" t="s">
        <v>190</v>
      </c>
      <c r="E138" s="253"/>
      <c r="F138" s="255" t="s">
        <v>2709</v>
      </c>
      <c r="G138" s="253"/>
      <c r="H138" s="256">
        <v>189.75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2" t="s">
        <v>190</v>
      </c>
      <c r="AU138" s="262" t="s">
        <v>84</v>
      </c>
      <c r="AV138" s="14" t="s">
        <v>84</v>
      </c>
      <c r="AW138" s="14" t="s">
        <v>4</v>
      </c>
      <c r="AX138" s="14" t="s">
        <v>82</v>
      </c>
      <c r="AY138" s="262" t="s">
        <v>181</v>
      </c>
    </row>
    <row r="139" s="2" customFormat="1" ht="24.15" customHeight="1">
      <c r="A139" s="39"/>
      <c r="B139" s="40"/>
      <c r="C139" s="228" t="s">
        <v>246</v>
      </c>
      <c r="D139" s="228" t="s">
        <v>184</v>
      </c>
      <c r="E139" s="229" t="s">
        <v>2710</v>
      </c>
      <c r="F139" s="230" t="s">
        <v>2711</v>
      </c>
      <c r="G139" s="231" t="s">
        <v>320</v>
      </c>
      <c r="H139" s="232">
        <v>50</v>
      </c>
      <c r="I139" s="233"/>
      <c r="J139" s="232">
        <f>ROUND(I139*H139,2)</f>
        <v>0</v>
      </c>
      <c r="K139" s="234"/>
      <c r="L139" s="45"/>
      <c r="M139" s="235" t="s">
        <v>1</v>
      </c>
      <c r="N139" s="236" t="s">
        <v>40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283</v>
      </c>
      <c r="AT139" s="239" t="s">
        <v>184</v>
      </c>
      <c r="AU139" s="239" t="s">
        <v>84</v>
      </c>
      <c r="AY139" s="18" t="s">
        <v>181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82</v>
      </c>
      <c r="BK139" s="240">
        <f>ROUND(I139*H139,2)</f>
        <v>0</v>
      </c>
      <c r="BL139" s="18" t="s">
        <v>283</v>
      </c>
      <c r="BM139" s="239" t="s">
        <v>2712</v>
      </c>
    </row>
    <row r="140" s="2" customFormat="1" ht="24.15" customHeight="1">
      <c r="A140" s="39"/>
      <c r="B140" s="40"/>
      <c r="C140" s="289" t="s">
        <v>251</v>
      </c>
      <c r="D140" s="289" t="s">
        <v>396</v>
      </c>
      <c r="E140" s="290" t="s">
        <v>2713</v>
      </c>
      <c r="F140" s="291" t="s">
        <v>2714</v>
      </c>
      <c r="G140" s="292" t="s">
        <v>320</v>
      </c>
      <c r="H140" s="293">
        <v>57.5</v>
      </c>
      <c r="I140" s="294"/>
      <c r="J140" s="293">
        <f>ROUND(I140*H140,2)</f>
        <v>0</v>
      </c>
      <c r="K140" s="295"/>
      <c r="L140" s="296"/>
      <c r="M140" s="297" t="s">
        <v>1</v>
      </c>
      <c r="N140" s="298" t="s">
        <v>40</v>
      </c>
      <c r="O140" s="92"/>
      <c r="P140" s="237">
        <f>O140*H140</f>
        <v>0</v>
      </c>
      <c r="Q140" s="237">
        <v>0.00025000000000000001</v>
      </c>
      <c r="R140" s="237">
        <f>Q140*H140</f>
        <v>0.014375000000000001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379</v>
      </c>
      <c r="AT140" s="239" t="s">
        <v>396</v>
      </c>
      <c r="AU140" s="239" t="s">
        <v>84</v>
      </c>
      <c r="AY140" s="18" t="s">
        <v>181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82</v>
      </c>
      <c r="BK140" s="240">
        <f>ROUND(I140*H140,2)</f>
        <v>0</v>
      </c>
      <c r="BL140" s="18" t="s">
        <v>283</v>
      </c>
      <c r="BM140" s="239" t="s">
        <v>2715</v>
      </c>
    </row>
    <row r="141" s="14" customFormat="1">
      <c r="A141" s="14"/>
      <c r="B141" s="252"/>
      <c r="C141" s="253"/>
      <c r="D141" s="243" t="s">
        <v>190</v>
      </c>
      <c r="E141" s="253"/>
      <c r="F141" s="255" t="s">
        <v>2716</v>
      </c>
      <c r="G141" s="253"/>
      <c r="H141" s="256">
        <v>57.5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2" t="s">
        <v>190</v>
      </c>
      <c r="AU141" s="262" t="s">
        <v>84</v>
      </c>
      <c r="AV141" s="14" t="s">
        <v>84</v>
      </c>
      <c r="AW141" s="14" t="s">
        <v>4</v>
      </c>
      <c r="AX141" s="14" t="s">
        <v>82</v>
      </c>
      <c r="AY141" s="262" t="s">
        <v>181</v>
      </c>
    </row>
    <row r="142" s="2" customFormat="1" ht="24.15" customHeight="1">
      <c r="A142" s="39"/>
      <c r="B142" s="40"/>
      <c r="C142" s="228" t="s">
        <v>257</v>
      </c>
      <c r="D142" s="228" t="s">
        <v>184</v>
      </c>
      <c r="E142" s="229" t="s">
        <v>2717</v>
      </c>
      <c r="F142" s="230" t="s">
        <v>2718</v>
      </c>
      <c r="G142" s="231" t="s">
        <v>320</v>
      </c>
      <c r="H142" s="232">
        <v>50</v>
      </c>
      <c r="I142" s="233"/>
      <c r="J142" s="232">
        <f>ROUND(I142*H142,2)</f>
        <v>0</v>
      </c>
      <c r="K142" s="234"/>
      <c r="L142" s="45"/>
      <c r="M142" s="235" t="s">
        <v>1</v>
      </c>
      <c r="N142" s="236" t="s">
        <v>40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0.00215</v>
      </c>
      <c r="T142" s="238">
        <f>S142*H142</f>
        <v>0.1075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283</v>
      </c>
      <c r="AT142" s="239" t="s">
        <v>184</v>
      </c>
      <c r="AU142" s="239" t="s">
        <v>84</v>
      </c>
      <c r="AY142" s="18" t="s">
        <v>181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82</v>
      </c>
      <c r="BK142" s="240">
        <f>ROUND(I142*H142,2)</f>
        <v>0</v>
      </c>
      <c r="BL142" s="18" t="s">
        <v>283</v>
      </c>
      <c r="BM142" s="239" t="s">
        <v>2719</v>
      </c>
    </row>
    <row r="143" s="2" customFormat="1" ht="24.15" customHeight="1">
      <c r="A143" s="39"/>
      <c r="B143" s="40"/>
      <c r="C143" s="228" t="s">
        <v>8</v>
      </c>
      <c r="D143" s="228" t="s">
        <v>184</v>
      </c>
      <c r="E143" s="229" t="s">
        <v>2720</v>
      </c>
      <c r="F143" s="230" t="s">
        <v>2721</v>
      </c>
      <c r="G143" s="231" t="s">
        <v>320</v>
      </c>
      <c r="H143" s="232">
        <v>150</v>
      </c>
      <c r="I143" s="233"/>
      <c r="J143" s="232">
        <f>ROUND(I143*H143,2)</f>
        <v>0</v>
      </c>
      <c r="K143" s="234"/>
      <c r="L143" s="45"/>
      <c r="M143" s="235" t="s">
        <v>1</v>
      </c>
      <c r="N143" s="236" t="s">
        <v>40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0.0021199999999999999</v>
      </c>
      <c r="T143" s="238">
        <f>S143*H143</f>
        <v>0.318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283</v>
      </c>
      <c r="AT143" s="239" t="s">
        <v>184</v>
      </c>
      <c r="AU143" s="239" t="s">
        <v>84</v>
      </c>
      <c r="AY143" s="18" t="s">
        <v>181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82</v>
      </c>
      <c r="BK143" s="240">
        <f>ROUND(I143*H143,2)</f>
        <v>0</v>
      </c>
      <c r="BL143" s="18" t="s">
        <v>283</v>
      </c>
      <c r="BM143" s="239" t="s">
        <v>2722</v>
      </c>
    </row>
    <row r="144" s="2" customFormat="1" ht="24.15" customHeight="1">
      <c r="A144" s="39"/>
      <c r="B144" s="40"/>
      <c r="C144" s="228" t="s">
        <v>265</v>
      </c>
      <c r="D144" s="228" t="s">
        <v>184</v>
      </c>
      <c r="E144" s="229" t="s">
        <v>2723</v>
      </c>
      <c r="F144" s="230" t="s">
        <v>2724</v>
      </c>
      <c r="G144" s="231" t="s">
        <v>320</v>
      </c>
      <c r="H144" s="232">
        <v>375</v>
      </c>
      <c r="I144" s="233"/>
      <c r="J144" s="232">
        <f>ROUND(I144*H144,2)</f>
        <v>0</v>
      </c>
      <c r="K144" s="234"/>
      <c r="L144" s="45"/>
      <c r="M144" s="235" t="s">
        <v>1</v>
      </c>
      <c r="N144" s="236" t="s">
        <v>40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283</v>
      </c>
      <c r="AT144" s="239" t="s">
        <v>184</v>
      </c>
      <c r="AU144" s="239" t="s">
        <v>84</v>
      </c>
      <c r="AY144" s="18" t="s">
        <v>181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82</v>
      </c>
      <c r="BK144" s="240">
        <f>ROUND(I144*H144,2)</f>
        <v>0</v>
      </c>
      <c r="BL144" s="18" t="s">
        <v>283</v>
      </c>
      <c r="BM144" s="239" t="s">
        <v>2725</v>
      </c>
    </row>
    <row r="145" s="2" customFormat="1" ht="24.15" customHeight="1">
      <c r="A145" s="39"/>
      <c r="B145" s="40"/>
      <c r="C145" s="289" t="s">
        <v>272</v>
      </c>
      <c r="D145" s="289" t="s">
        <v>396</v>
      </c>
      <c r="E145" s="290" t="s">
        <v>2726</v>
      </c>
      <c r="F145" s="291" t="s">
        <v>2727</v>
      </c>
      <c r="G145" s="292" t="s">
        <v>320</v>
      </c>
      <c r="H145" s="293">
        <v>431.25</v>
      </c>
      <c r="I145" s="294"/>
      <c r="J145" s="293">
        <f>ROUND(I145*H145,2)</f>
        <v>0</v>
      </c>
      <c r="K145" s="295"/>
      <c r="L145" s="296"/>
      <c r="M145" s="297" t="s">
        <v>1</v>
      </c>
      <c r="N145" s="298" t="s">
        <v>40</v>
      </c>
      <c r="O145" s="92"/>
      <c r="P145" s="237">
        <f>O145*H145</f>
        <v>0</v>
      </c>
      <c r="Q145" s="237">
        <v>0.00012</v>
      </c>
      <c r="R145" s="237">
        <f>Q145*H145</f>
        <v>0.051750000000000004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379</v>
      </c>
      <c r="AT145" s="239" t="s">
        <v>396</v>
      </c>
      <c r="AU145" s="239" t="s">
        <v>84</v>
      </c>
      <c r="AY145" s="18" t="s">
        <v>181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82</v>
      </c>
      <c r="BK145" s="240">
        <f>ROUND(I145*H145,2)</f>
        <v>0</v>
      </c>
      <c r="BL145" s="18" t="s">
        <v>283</v>
      </c>
      <c r="BM145" s="239" t="s">
        <v>2728</v>
      </c>
    </row>
    <row r="146" s="14" customFormat="1">
      <c r="A146" s="14"/>
      <c r="B146" s="252"/>
      <c r="C146" s="253"/>
      <c r="D146" s="243" t="s">
        <v>190</v>
      </c>
      <c r="E146" s="254" t="s">
        <v>1</v>
      </c>
      <c r="F146" s="255" t="s">
        <v>2729</v>
      </c>
      <c r="G146" s="253"/>
      <c r="H146" s="256">
        <v>310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2" t="s">
        <v>190</v>
      </c>
      <c r="AU146" s="262" t="s">
        <v>84</v>
      </c>
      <c r="AV146" s="14" t="s">
        <v>84</v>
      </c>
      <c r="AW146" s="14" t="s">
        <v>31</v>
      </c>
      <c r="AX146" s="14" t="s">
        <v>75</v>
      </c>
      <c r="AY146" s="262" t="s">
        <v>181</v>
      </c>
    </row>
    <row r="147" s="14" customFormat="1">
      <c r="A147" s="14"/>
      <c r="B147" s="252"/>
      <c r="C147" s="253"/>
      <c r="D147" s="243" t="s">
        <v>190</v>
      </c>
      <c r="E147" s="254" t="s">
        <v>1</v>
      </c>
      <c r="F147" s="255" t="s">
        <v>2730</v>
      </c>
      <c r="G147" s="253"/>
      <c r="H147" s="256">
        <v>65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190</v>
      </c>
      <c r="AU147" s="262" t="s">
        <v>84</v>
      </c>
      <c r="AV147" s="14" t="s">
        <v>84</v>
      </c>
      <c r="AW147" s="14" t="s">
        <v>31</v>
      </c>
      <c r="AX147" s="14" t="s">
        <v>75</v>
      </c>
      <c r="AY147" s="262" t="s">
        <v>181</v>
      </c>
    </row>
    <row r="148" s="15" customFormat="1">
      <c r="A148" s="15"/>
      <c r="B148" s="267"/>
      <c r="C148" s="268"/>
      <c r="D148" s="243" t="s">
        <v>190</v>
      </c>
      <c r="E148" s="269" t="s">
        <v>1</v>
      </c>
      <c r="F148" s="270" t="s">
        <v>208</v>
      </c>
      <c r="G148" s="268"/>
      <c r="H148" s="271">
        <v>375</v>
      </c>
      <c r="I148" s="272"/>
      <c r="J148" s="268"/>
      <c r="K148" s="268"/>
      <c r="L148" s="273"/>
      <c r="M148" s="274"/>
      <c r="N148" s="275"/>
      <c r="O148" s="275"/>
      <c r="P148" s="275"/>
      <c r="Q148" s="275"/>
      <c r="R148" s="275"/>
      <c r="S148" s="275"/>
      <c r="T148" s="276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7" t="s">
        <v>190</v>
      </c>
      <c r="AU148" s="277" t="s">
        <v>84</v>
      </c>
      <c r="AV148" s="15" t="s">
        <v>188</v>
      </c>
      <c r="AW148" s="15" t="s">
        <v>31</v>
      </c>
      <c r="AX148" s="15" t="s">
        <v>82</v>
      </c>
      <c r="AY148" s="277" t="s">
        <v>181</v>
      </c>
    </row>
    <row r="149" s="14" customFormat="1">
      <c r="A149" s="14"/>
      <c r="B149" s="252"/>
      <c r="C149" s="253"/>
      <c r="D149" s="243" t="s">
        <v>190</v>
      </c>
      <c r="E149" s="253"/>
      <c r="F149" s="255" t="s">
        <v>2731</v>
      </c>
      <c r="G149" s="253"/>
      <c r="H149" s="256">
        <v>431.25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190</v>
      </c>
      <c r="AU149" s="262" t="s">
        <v>84</v>
      </c>
      <c r="AV149" s="14" t="s">
        <v>84</v>
      </c>
      <c r="AW149" s="14" t="s">
        <v>4</v>
      </c>
      <c r="AX149" s="14" t="s">
        <v>82</v>
      </c>
      <c r="AY149" s="262" t="s">
        <v>181</v>
      </c>
    </row>
    <row r="150" s="2" customFormat="1" ht="33" customHeight="1">
      <c r="A150" s="39"/>
      <c r="B150" s="40"/>
      <c r="C150" s="228" t="s">
        <v>278</v>
      </c>
      <c r="D150" s="228" t="s">
        <v>184</v>
      </c>
      <c r="E150" s="229" t="s">
        <v>2732</v>
      </c>
      <c r="F150" s="230" t="s">
        <v>2733</v>
      </c>
      <c r="G150" s="231" t="s">
        <v>320</v>
      </c>
      <c r="H150" s="232">
        <v>1200</v>
      </c>
      <c r="I150" s="233"/>
      <c r="J150" s="232">
        <f>ROUND(I150*H150,2)</f>
        <v>0</v>
      </c>
      <c r="K150" s="234"/>
      <c r="L150" s="45"/>
      <c r="M150" s="235" t="s">
        <v>1</v>
      </c>
      <c r="N150" s="236" t="s">
        <v>40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283</v>
      </c>
      <c r="AT150" s="239" t="s">
        <v>184</v>
      </c>
      <c r="AU150" s="239" t="s">
        <v>84</v>
      </c>
      <c r="AY150" s="18" t="s">
        <v>181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82</v>
      </c>
      <c r="BK150" s="240">
        <f>ROUND(I150*H150,2)</f>
        <v>0</v>
      </c>
      <c r="BL150" s="18" t="s">
        <v>283</v>
      </c>
      <c r="BM150" s="239" t="s">
        <v>2734</v>
      </c>
    </row>
    <row r="151" s="2" customFormat="1" ht="24.15" customHeight="1">
      <c r="A151" s="39"/>
      <c r="B151" s="40"/>
      <c r="C151" s="289" t="s">
        <v>283</v>
      </c>
      <c r="D151" s="289" t="s">
        <v>396</v>
      </c>
      <c r="E151" s="290" t="s">
        <v>2735</v>
      </c>
      <c r="F151" s="291" t="s">
        <v>2736</v>
      </c>
      <c r="G151" s="292" t="s">
        <v>320</v>
      </c>
      <c r="H151" s="293">
        <v>1380</v>
      </c>
      <c r="I151" s="294"/>
      <c r="J151" s="293">
        <f>ROUND(I151*H151,2)</f>
        <v>0</v>
      </c>
      <c r="K151" s="295"/>
      <c r="L151" s="296"/>
      <c r="M151" s="297" t="s">
        <v>1</v>
      </c>
      <c r="N151" s="298" t="s">
        <v>40</v>
      </c>
      <c r="O151" s="92"/>
      <c r="P151" s="237">
        <f>O151*H151</f>
        <v>0</v>
      </c>
      <c r="Q151" s="237">
        <v>0.00017000000000000001</v>
      </c>
      <c r="R151" s="237">
        <f>Q151*H151</f>
        <v>0.23460000000000003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379</v>
      </c>
      <c r="AT151" s="239" t="s">
        <v>396</v>
      </c>
      <c r="AU151" s="239" t="s">
        <v>84</v>
      </c>
      <c r="AY151" s="18" t="s">
        <v>181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82</v>
      </c>
      <c r="BK151" s="240">
        <f>ROUND(I151*H151,2)</f>
        <v>0</v>
      </c>
      <c r="BL151" s="18" t="s">
        <v>283</v>
      </c>
      <c r="BM151" s="239" t="s">
        <v>2737</v>
      </c>
    </row>
    <row r="152" s="14" customFormat="1">
      <c r="A152" s="14"/>
      <c r="B152" s="252"/>
      <c r="C152" s="253"/>
      <c r="D152" s="243" t="s">
        <v>190</v>
      </c>
      <c r="E152" s="253"/>
      <c r="F152" s="255" t="s">
        <v>2738</v>
      </c>
      <c r="G152" s="253"/>
      <c r="H152" s="256">
        <v>1380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2" t="s">
        <v>190</v>
      </c>
      <c r="AU152" s="262" t="s">
        <v>84</v>
      </c>
      <c r="AV152" s="14" t="s">
        <v>84</v>
      </c>
      <c r="AW152" s="14" t="s">
        <v>4</v>
      </c>
      <c r="AX152" s="14" t="s">
        <v>82</v>
      </c>
      <c r="AY152" s="262" t="s">
        <v>181</v>
      </c>
    </row>
    <row r="153" s="2" customFormat="1" ht="33" customHeight="1">
      <c r="A153" s="39"/>
      <c r="B153" s="40"/>
      <c r="C153" s="228" t="s">
        <v>234</v>
      </c>
      <c r="D153" s="228" t="s">
        <v>184</v>
      </c>
      <c r="E153" s="229" t="s">
        <v>2739</v>
      </c>
      <c r="F153" s="230" t="s">
        <v>2740</v>
      </c>
      <c r="G153" s="231" t="s">
        <v>320</v>
      </c>
      <c r="H153" s="232">
        <v>120</v>
      </c>
      <c r="I153" s="233"/>
      <c r="J153" s="232">
        <f>ROUND(I153*H153,2)</f>
        <v>0</v>
      </c>
      <c r="K153" s="234"/>
      <c r="L153" s="45"/>
      <c r="M153" s="235" t="s">
        <v>1</v>
      </c>
      <c r="N153" s="236" t="s">
        <v>40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283</v>
      </c>
      <c r="AT153" s="239" t="s">
        <v>184</v>
      </c>
      <c r="AU153" s="239" t="s">
        <v>84</v>
      </c>
      <c r="AY153" s="18" t="s">
        <v>181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82</v>
      </c>
      <c r="BK153" s="240">
        <f>ROUND(I153*H153,2)</f>
        <v>0</v>
      </c>
      <c r="BL153" s="18" t="s">
        <v>283</v>
      </c>
      <c r="BM153" s="239" t="s">
        <v>2741</v>
      </c>
    </row>
    <row r="154" s="2" customFormat="1" ht="24.15" customHeight="1">
      <c r="A154" s="39"/>
      <c r="B154" s="40"/>
      <c r="C154" s="289" t="s">
        <v>292</v>
      </c>
      <c r="D154" s="289" t="s">
        <v>396</v>
      </c>
      <c r="E154" s="290" t="s">
        <v>2742</v>
      </c>
      <c r="F154" s="291" t="s">
        <v>2743</v>
      </c>
      <c r="G154" s="292" t="s">
        <v>320</v>
      </c>
      <c r="H154" s="293">
        <v>120</v>
      </c>
      <c r="I154" s="294"/>
      <c r="J154" s="293">
        <f>ROUND(I154*H154,2)</f>
        <v>0</v>
      </c>
      <c r="K154" s="295"/>
      <c r="L154" s="296"/>
      <c r="M154" s="297" t="s">
        <v>1</v>
      </c>
      <c r="N154" s="298" t="s">
        <v>40</v>
      </c>
      <c r="O154" s="92"/>
      <c r="P154" s="237">
        <f>O154*H154</f>
        <v>0</v>
      </c>
      <c r="Q154" s="237">
        <v>0.00025000000000000001</v>
      </c>
      <c r="R154" s="237">
        <f>Q154*H154</f>
        <v>0.029999999999999999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379</v>
      </c>
      <c r="AT154" s="239" t="s">
        <v>396</v>
      </c>
      <c r="AU154" s="239" t="s">
        <v>84</v>
      </c>
      <c r="AY154" s="18" t="s">
        <v>181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82</v>
      </c>
      <c r="BK154" s="240">
        <f>ROUND(I154*H154,2)</f>
        <v>0</v>
      </c>
      <c r="BL154" s="18" t="s">
        <v>283</v>
      </c>
      <c r="BM154" s="239" t="s">
        <v>2744</v>
      </c>
    </row>
    <row r="155" s="2" customFormat="1" ht="24.15" customHeight="1">
      <c r="A155" s="39"/>
      <c r="B155" s="40"/>
      <c r="C155" s="228" t="s">
        <v>298</v>
      </c>
      <c r="D155" s="228" t="s">
        <v>184</v>
      </c>
      <c r="E155" s="229" t="s">
        <v>2745</v>
      </c>
      <c r="F155" s="230" t="s">
        <v>2746</v>
      </c>
      <c r="G155" s="231" t="s">
        <v>320</v>
      </c>
      <c r="H155" s="232">
        <v>204.44</v>
      </c>
      <c r="I155" s="233"/>
      <c r="J155" s="232">
        <f>ROUND(I155*H155,2)</f>
        <v>0</v>
      </c>
      <c r="K155" s="234"/>
      <c r="L155" s="45"/>
      <c r="M155" s="235" t="s">
        <v>1</v>
      </c>
      <c r="N155" s="236" t="s">
        <v>40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283</v>
      </c>
      <c r="AT155" s="239" t="s">
        <v>184</v>
      </c>
      <c r="AU155" s="239" t="s">
        <v>84</v>
      </c>
      <c r="AY155" s="18" t="s">
        <v>181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82</v>
      </c>
      <c r="BK155" s="240">
        <f>ROUND(I155*H155,2)</f>
        <v>0</v>
      </c>
      <c r="BL155" s="18" t="s">
        <v>283</v>
      </c>
      <c r="BM155" s="239" t="s">
        <v>2747</v>
      </c>
    </row>
    <row r="156" s="2" customFormat="1" ht="24.15" customHeight="1">
      <c r="A156" s="39"/>
      <c r="B156" s="40"/>
      <c r="C156" s="289" t="s">
        <v>304</v>
      </c>
      <c r="D156" s="289" t="s">
        <v>396</v>
      </c>
      <c r="E156" s="290" t="s">
        <v>2748</v>
      </c>
      <c r="F156" s="291" t="s">
        <v>2749</v>
      </c>
      <c r="G156" s="292" t="s">
        <v>320</v>
      </c>
      <c r="H156" s="293">
        <v>184</v>
      </c>
      <c r="I156" s="294"/>
      <c r="J156" s="293">
        <f>ROUND(I156*H156,2)</f>
        <v>0</v>
      </c>
      <c r="K156" s="295"/>
      <c r="L156" s="296"/>
      <c r="M156" s="297" t="s">
        <v>1</v>
      </c>
      <c r="N156" s="298" t="s">
        <v>40</v>
      </c>
      <c r="O156" s="92"/>
      <c r="P156" s="237">
        <f>O156*H156</f>
        <v>0</v>
      </c>
      <c r="Q156" s="237">
        <v>0.00034000000000000002</v>
      </c>
      <c r="R156" s="237">
        <f>Q156*H156</f>
        <v>0.062560000000000004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379</v>
      </c>
      <c r="AT156" s="239" t="s">
        <v>396</v>
      </c>
      <c r="AU156" s="239" t="s">
        <v>84</v>
      </c>
      <c r="AY156" s="18" t="s">
        <v>181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82</v>
      </c>
      <c r="BK156" s="240">
        <f>ROUND(I156*H156,2)</f>
        <v>0</v>
      </c>
      <c r="BL156" s="18" t="s">
        <v>283</v>
      </c>
      <c r="BM156" s="239" t="s">
        <v>2750</v>
      </c>
    </row>
    <row r="157" s="14" customFormat="1">
      <c r="A157" s="14"/>
      <c r="B157" s="252"/>
      <c r="C157" s="253"/>
      <c r="D157" s="243" t="s">
        <v>190</v>
      </c>
      <c r="E157" s="253"/>
      <c r="F157" s="255" t="s">
        <v>2751</v>
      </c>
      <c r="G157" s="253"/>
      <c r="H157" s="256">
        <v>184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2" t="s">
        <v>190</v>
      </c>
      <c r="AU157" s="262" t="s">
        <v>84</v>
      </c>
      <c r="AV157" s="14" t="s">
        <v>84</v>
      </c>
      <c r="AW157" s="14" t="s">
        <v>4</v>
      </c>
      <c r="AX157" s="14" t="s">
        <v>82</v>
      </c>
      <c r="AY157" s="262" t="s">
        <v>181</v>
      </c>
    </row>
    <row r="158" s="2" customFormat="1" ht="24.15" customHeight="1">
      <c r="A158" s="39"/>
      <c r="B158" s="40"/>
      <c r="C158" s="289" t="s">
        <v>7</v>
      </c>
      <c r="D158" s="289" t="s">
        <v>396</v>
      </c>
      <c r="E158" s="290" t="s">
        <v>2752</v>
      </c>
      <c r="F158" s="291" t="s">
        <v>2753</v>
      </c>
      <c r="G158" s="292" t="s">
        <v>320</v>
      </c>
      <c r="H158" s="293">
        <v>69</v>
      </c>
      <c r="I158" s="294"/>
      <c r="J158" s="293">
        <f>ROUND(I158*H158,2)</f>
        <v>0</v>
      </c>
      <c r="K158" s="295"/>
      <c r="L158" s="296"/>
      <c r="M158" s="297" t="s">
        <v>1</v>
      </c>
      <c r="N158" s="298" t="s">
        <v>40</v>
      </c>
      <c r="O158" s="92"/>
      <c r="P158" s="237">
        <f>O158*H158</f>
        <v>0</v>
      </c>
      <c r="Q158" s="237">
        <v>0.00052999999999999998</v>
      </c>
      <c r="R158" s="237">
        <f>Q158*H158</f>
        <v>0.036569999999999998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379</v>
      </c>
      <c r="AT158" s="239" t="s">
        <v>396</v>
      </c>
      <c r="AU158" s="239" t="s">
        <v>84</v>
      </c>
      <c r="AY158" s="18" t="s">
        <v>181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82</v>
      </c>
      <c r="BK158" s="240">
        <f>ROUND(I158*H158,2)</f>
        <v>0</v>
      </c>
      <c r="BL158" s="18" t="s">
        <v>283</v>
      </c>
      <c r="BM158" s="239" t="s">
        <v>2754</v>
      </c>
    </row>
    <row r="159" s="14" customFormat="1">
      <c r="A159" s="14"/>
      <c r="B159" s="252"/>
      <c r="C159" s="253"/>
      <c r="D159" s="243" t="s">
        <v>190</v>
      </c>
      <c r="E159" s="253"/>
      <c r="F159" s="255" t="s">
        <v>2755</v>
      </c>
      <c r="G159" s="253"/>
      <c r="H159" s="256">
        <v>69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2" t="s">
        <v>190</v>
      </c>
      <c r="AU159" s="262" t="s">
        <v>84</v>
      </c>
      <c r="AV159" s="14" t="s">
        <v>84</v>
      </c>
      <c r="AW159" s="14" t="s">
        <v>4</v>
      </c>
      <c r="AX159" s="14" t="s">
        <v>82</v>
      </c>
      <c r="AY159" s="262" t="s">
        <v>181</v>
      </c>
    </row>
    <row r="160" s="2" customFormat="1" ht="24.15" customHeight="1">
      <c r="A160" s="39"/>
      <c r="B160" s="40"/>
      <c r="C160" s="228" t="s">
        <v>312</v>
      </c>
      <c r="D160" s="228" t="s">
        <v>184</v>
      </c>
      <c r="E160" s="229" t="s">
        <v>2756</v>
      </c>
      <c r="F160" s="230" t="s">
        <v>2757</v>
      </c>
      <c r="G160" s="231" t="s">
        <v>320</v>
      </c>
      <c r="H160" s="232">
        <v>22</v>
      </c>
      <c r="I160" s="233"/>
      <c r="J160" s="232">
        <f>ROUND(I160*H160,2)</f>
        <v>0</v>
      </c>
      <c r="K160" s="234"/>
      <c r="L160" s="45"/>
      <c r="M160" s="235" t="s">
        <v>1</v>
      </c>
      <c r="N160" s="236" t="s">
        <v>40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283</v>
      </c>
      <c r="AT160" s="239" t="s">
        <v>184</v>
      </c>
      <c r="AU160" s="239" t="s">
        <v>84</v>
      </c>
      <c r="AY160" s="18" t="s">
        <v>181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82</v>
      </c>
      <c r="BK160" s="240">
        <f>ROUND(I160*H160,2)</f>
        <v>0</v>
      </c>
      <c r="BL160" s="18" t="s">
        <v>283</v>
      </c>
      <c r="BM160" s="239" t="s">
        <v>2758</v>
      </c>
    </row>
    <row r="161" s="2" customFormat="1" ht="24.15" customHeight="1">
      <c r="A161" s="39"/>
      <c r="B161" s="40"/>
      <c r="C161" s="289" t="s">
        <v>317</v>
      </c>
      <c r="D161" s="289" t="s">
        <v>396</v>
      </c>
      <c r="E161" s="290" t="s">
        <v>2759</v>
      </c>
      <c r="F161" s="291" t="s">
        <v>2760</v>
      </c>
      <c r="G161" s="292" t="s">
        <v>320</v>
      </c>
      <c r="H161" s="293">
        <v>25.300000000000001</v>
      </c>
      <c r="I161" s="294"/>
      <c r="J161" s="293">
        <f>ROUND(I161*H161,2)</f>
        <v>0</v>
      </c>
      <c r="K161" s="295"/>
      <c r="L161" s="296"/>
      <c r="M161" s="297" t="s">
        <v>1</v>
      </c>
      <c r="N161" s="298" t="s">
        <v>40</v>
      </c>
      <c r="O161" s="92"/>
      <c r="P161" s="237">
        <f>O161*H161</f>
        <v>0</v>
      </c>
      <c r="Q161" s="237">
        <v>0.0036099999999999999</v>
      </c>
      <c r="R161" s="237">
        <f>Q161*H161</f>
        <v>0.091332999999999998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379</v>
      </c>
      <c r="AT161" s="239" t="s">
        <v>396</v>
      </c>
      <c r="AU161" s="239" t="s">
        <v>84</v>
      </c>
      <c r="AY161" s="18" t="s">
        <v>181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82</v>
      </c>
      <c r="BK161" s="240">
        <f>ROUND(I161*H161,2)</f>
        <v>0</v>
      </c>
      <c r="BL161" s="18" t="s">
        <v>283</v>
      </c>
      <c r="BM161" s="239" t="s">
        <v>2761</v>
      </c>
    </row>
    <row r="162" s="14" customFormat="1">
      <c r="A162" s="14"/>
      <c r="B162" s="252"/>
      <c r="C162" s="253"/>
      <c r="D162" s="243" t="s">
        <v>190</v>
      </c>
      <c r="E162" s="253"/>
      <c r="F162" s="255" t="s">
        <v>2762</v>
      </c>
      <c r="G162" s="253"/>
      <c r="H162" s="256">
        <v>25.300000000000001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2" t="s">
        <v>190</v>
      </c>
      <c r="AU162" s="262" t="s">
        <v>84</v>
      </c>
      <c r="AV162" s="14" t="s">
        <v>84</v>
      </c>
      <c r="AW162" s="14" t="s">
        <v>4</v>
      </c>
      <c r="AX162" s="14" t="s">
        <v>82</v>
      </c>
      <c r="AY162" s="262" t="s">
        <v>181</v>
      </c>
    </row>
    <row r="163" s="2" customFormat="1" ht="37.8" customHeight="1">
      <c r="A163" s="39"/>
      <c r="B163" s="40"/>
      <c r="C163" s="228" t="s">
        <v>324</v>
      </c>
      <c r="D163" s="228" t="s">
        <v>184</v>
      </c>
      <c r="E163" s="229" t="s">
        <v>2763</v>
      </c>
      <c r="F163" s="230" t="s">
        <v>2764</v>
      </c>
      <c r="G163" s="231" t="s">
        <v>320</v>
      </c>
      <c r="H163" s="232">
        <v>15</v>
      </c>
      <c r="I163" s="233"/>
      <c r="J163" s="232">
        <f>ROUND(I163*H163,2)</f>
        <v>0</v>
      </c>
      <c r="K163" s="234"/>
      <c r="L163" s="45"/>
      <c r="M163" s="235" t="s">
        <v>1</v>
      </c>
      <c r="N163" s="236" t="s">
        <v>40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283</v>
      </c>
      <c r="AT163" s="239" t="s">
        <v>184</v>
      </c>
      <c r="AU163" s="239" t="s">
        <v>84</v>
      </c>
      <c r="AY163" s="18" t="s">
        <v>181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82</v>
      </c>
      <c r="BK163" s="240">
        <f>ROUND(I163*H163,2)</f>
        <v>0</v>
      </c>
      <c r="BL163" s="18" t="s">
        <v>283</v>
      </c>
      <c r="BM163" s="239" t="s">
        <v>2765</v>
      </c>
    </row>
    <row r="164" s="2" customFormat="1" ht="24.15" customHeight="1">
      <c r="A164" s="39"/>
      <c r="B164" s="40"/>
      <c r="C164" s="289" t="s">
        <v>331</v>
      </c>
      <c r="D164" s="289" t="s">
        <v>396</v>
      </c>
      <c r="E164" s="290" t="s">
        <v>2766</v>
      </c>
      <c r="F164" s="291" t="s">
        <v>2767</v>
      </c>
      <c r="G164" s="292" t="s">
        <v>320</v>
      </c>
      <c r="H164" s="293">
        <v>17.25</v>
      </c>
      <c r="I164" s="294"/>
      <c r="J164" s="293">
        <f>ROUND(I164*H164,2)</f>
        <v>0</v>
      </c>
      <c r="K164" s="295"/>
      <c r="L164" s="296"/>
      <c r="M164" s="297" t="s">
        <v>1</v>
      </c>
      <c r="N164" s="298" t="s">
        <v>40</v>
      </c>
      <c r="O164" s="92"/>
      <c r="P164" s="237">
        <f>O164*H164</f>
        <v>0</v>
      </c>
      <c r="Q164" s="237">
        <v>0.0045100000000000001</v>
      </c>
      <c r="R164" s="237">
        <f>Q164*H164</f>
        <v>0.077797500000000006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379</v>
      </c>
      <c r="AT164" s="239" t="s">
        <v>396</v>
      </c>
      <c r="AU164" s="239" t="s">
        <v>84</v>
      </c>
      <c r="AY164" s="18" t="s">
        <v>181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82</v>
      </c>
      <c r="BK164" s="240">
        <f>ROUND(I164*H164,2)</f>
        <v>0</v>
      </c>
      <c r="BL164" s="18" t="s">
        <v>283</v>
      </c>
      <c r="BM164" s="239" t="s">
        <v>2768</v>
      </c>
    </row>
    <row r="165" s="14" customFormat="1">
      <c r="A165" s="14"/>
      <c r="B165" s="252"/>
      <c r="C165" s="253"/>
      <c r="D165" s="243" t="s">
        <v>190</v>
      </c>
      <c r="E165" s="253"/>
      <c r="F165" s="255" t="s">
        <v>2769</v>
      </c>
      <c r="G165" s="253"/>
      <c r="H165" s="256">
        <v>17.25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2" t="s">
        <v>190</v>
      </c>
      <c r="AU165" s="262" t="s">
        <v>84</v>
      </c>
      <c r="AV165" s="14" t="s">
        <v>84</v>
      </c>
      <c r="AW165" s="14" t="s">
        <v>4</v>
      </c>
      <c r="AX165" s="14" t="s">
        <v>82</v>
      </c>
      <c r="AY165" s="262" t="s">
        <v>181</v>
      </c>
    </row>
    <row r="166" s="2" customFormat="1" ht="24.15" customHeight="1">
      <c r="A166" s="39"/>
      <c r="B166" s="40"/>
      <c r="C166" s="228" t="s">
        <v>344</v>
      </c>
      <c r="D166" s="228" t="s">
        <v>184</v>
      </c>
      <c r="E166" s="229" t="s">
        <v>2770</v>
      </c>
      <c r="F166" s="230" t="s">
        <v>2771</v>
      </c>
      <c r="G166" s="231" t="s">
        <v>320</v>
      </c>
      <c r="H166" s="232">
        <v>26</v>
      </c>
      <c r="I166" s="233"/>
      <c r="J166" s="232">
        <f>ROUND(I166*H166,2)</f>
        <v>0</v>
      </c>
      <c r="K166" s="234"/>
      <c r="L166" s="45"/>
      <c r="M166" s="235" t="s">
        <v>1</v>
      </c>
      <c r="N166" s="236" t="s">
        <v>40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283</v>
      </c>
      <c r="AT166" s="239" t="s">
        <v>184</v>
      </c>
      <c r="AU166" s="239" t="s">
        <v>84</v>
      </c>
      <c r="AY166" s="18" t="s">
        <v>181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82</v>
      </c>
      <c r="BK166" s="240">
        <f>ROUND(I166*H166,2)</f>
        <v>0</v>
      </c>
      <c r="BL166" s="18" t="s">
        <v>283</v>
      </c>
      <c r="BM166" s="239" t="s">
        <v>2772</v>
      </c>
    </row>
    <row r="167" s="2" customFormat="1" ht="24.15" customHeight="1">
      <c r="A167" s="39"/>
      <c r="B167" s="40"/>
      <c r="C167" s="289" t="s">
        <v>356</v>
      </c>
      <c r="D167" s="289" t="s">
        <v>396</v>
      </c>
      <c r="E167" s="290" t="s">
        <v>2773</v>
      </c>
      <c r="F167" s="291" t="s">
        <v>2774</v>
      </c>
      <c r="G167" s="292" t="s">
        <v>320</v>
      </c>
      <c r="H167" s="293">
        <v>29.899999999999999</v>
      </c>
      <c r="I167" s="294"/>
      <c r="J167" s="293">
        <f>ROUND(I167*H167,2)</f>
        <v>0</v>
      </c>
      <c r="K167" s="295"/>
      <c r="L167" s="296"/>
      <c r="M167" s="297" t="s">
        <v>1</v>
      </c>
      <c r="N167" s="298" t="s">
        <v>40</v>
      </c>
      <c r="O167" s="92"/>
      <c r="P167" s="237">
        <f>O167*H167</f>
        <v>0</v>
      </c>
      <c r="Q167" s="237">
        <v>0.0023999999999999998</v>
      </c>
      <c r="R167" s="237">
        <f>Q167*H167</f>
        <v>0.07175999999999999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379</v>
      </c>
      <c r="AT167" s="239" t="s">
        <v>396</v>
      </c>
      <c r="AU167" s="239" t="s">
        <v>84</v>
      </c>
      <c r="AY167" s="18" t="s">
        <v>181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82</v>
      </c>
      <c r="BK167" s="240">
        <f>ROUND(I167*H167,2)</f>
        <v>0</v>
      </c>
      <c r="BL167" s="18" t="s">
        <v>283</v>
      </c>
      <c r="BM167" s="239" t="s">
        <v>2775</v>
      </c>
    </row>
    <row r="168" s="14" customFormat="1">
      <c r="A168" s="14"/>
      <c r="B168" s="252"/>
      <c r="C168" s="253"/>
      <c r="D168" s="243" t="s">
        <v>190</v>
      </c>
      <c r="E168" s="253"/>
      <c r="F168" s="255" t="s">
        <v>2776</v>
      </c>
      <c r="G168" s="253"/>
      <c r="H168" s="256">
        <v>29.899999999999999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2" t="s">
        <v>190</v>
      </c>
      <c r="AU168" s="262" t="s">
        <v>84</v>
      </c>
      <c r="AV168" s="14" t="s">
        <v>84</v>
      </c>
      <c r="AW168" s="14" t="s">
        <v>4</v>
      </c>
      <c r="AX168" s="14" t="s">
        <v>82</v>
      </c>
      <c r="AY168" s="262" t="s">
        <v>181</v>
      </c>
    </row>
    <row r="169" s="2" customFormat="1" ht="24.15" customHeight="1">
      <c r="A169" s="39"/>
      <c r="B169" s="40"/>
      <c r="C169" s="228" t="s">
        <v>360</v>
      </c>
      <c r="D169" s="228" t="s">
        <v>184</v>
      </c>
      <c r="E169" s="229" t="s">
        <v>2777</v>
      </c>
      <c r="F169" s="230" t="s">
        <v>2778</v>
      </c>
      <c r="G169" s="231" t="s">
        <v>260</v>
      </c>
      <c r="H169" s="232">
        <v>201</v>
      </c>
      <c r="I169" s="233"/>
      <c r="J169" s="232">
        <f>ROUND(I169*H169,2)</f>
        <v>0</v>
      </c>
      <c r="K169" s="234"/>
      <c r="L169" s="45"/>
      <c r="M169" s="235" t="s">
        <v>1</v>
      </c>
      <c r="N169" s="236" t="s">
        <v>40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283</v>
      </c>
      <c r="AT169" s="239" t="s">
        <v>184</v>
      </c>
      <c r="AU169" s="239" t="s">
        <v>84</v>
      </c>
      <c r="AY169" s="18" t="s">
        <v>181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82</v>
      </c>
      <c r="BK169" s="240">
        <f>ROUND(I169*H169,2)</f>
        <v>0</v>
      </c>
      <c r="BL169" s="18" t="s">
        <v>283</v>
      </c>
      <c r="BM169" s="239" t="s">
        <v>2779</v>
      </c>
    </row>
    <row r="170" s="2" customFormat="1" ht="24.15" customHeight="1">
      <c r="A170" s="39"/>
      <c r="B170" s="40"/>
      <c r="C170" s="228" t="s">
        <v>365</v>
      </c>
      <c r="D170" s="228" t="s">
        <v>184</v>
      </c>
      <c r="E170" s="229" t="s">
        <v>2780</v>
      </c>
      <c r="F170" s="230" t="s">
        <v>2781</v>
      </c>
      <c r="G170" s="231" t="s">
        <v>260</v>
      </c>
      <c r="H170" s="232">
        <v>40</v>
      </c>
      <c r="I170" s="233"/>
      <c r="J170" s="232">
        <f>ROUND(I170*H170,2)</f>
        <v>0</v>
      </c>
      <c r="K170" s="234"/>
      <c r="L170" s="45"/>
      <c r="M170" s="235" t="s">
        <v>1</v>
      </c>
      <c r="N170" s="236" t="s">
        <v>40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283</v>
      </c>
      <c r="AT170" s="239" t="s">
        <v>184</v>
      </c>
      <c r="AU170" s="239" t="s">
        <v>84</v>
      </c>
      <c r="AY170" s="18" t="s">
        <v>181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82</v>
      </c>
      <c r="BK170" s="240">
        <f>ROUND(I170*H170,2)</f>
        <v>0</v>
      </c>
      <c r="BL170" s="18" t="s">
        <v>283</v>
      </c>
      <c r="BM170" s="239" t="s">
        <v>2782</v>
      </c>
    </row>
    <row r="171" s="2" customFormat="1" ht="24.15" customHeight="1">
      <c r="A171" s="39"/>
      <c r="B171" s="40"/>
      <c r="C171" s="228" t="s">
        <v>369</v>
      </c>
      <c r="D171" s="228" t="s">
        <v>184</v>
      </c>
      <c r="E171" s="229" t="s">
        <v>2783</v>
      </c>
      <c r="F171" s="230" t="s">
        <v>2784</v>
      </c>
      <c r="G171" s="231" t="s">
        <v>260</v>
      </c>
      <c r="H171" s="232">
        <v>42</v>
      </c>
      <c r="I171" s="233"/>
      <c r="J171" s="232">
        <f>ROUND(I171*H171,2)</f>
        <v>0</v>
      </c>
      <c r="K171" s="234"/>
      <c r="L171" s="45"/>
      <c r="M171" s="235" t="s">
        <v>1</v>
      </c>
      <c r="N171" s="236" t="s">
        <v>40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283</v>
      </c>
      <c r="AT171" s="239" t="s">
        <v>184</v>
      </c>
      <c r="AU171" s="239" t="s">
        <v>84</v>
      </c>
      <c r="AY171" s="18" t="s">
        <v>181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82</v>
      </c>
      <c r="BK171" s="240">
        <f>ROUND(I171*H171,2)</f>
        <v>0</v>
      </c>
      <c r="BL171" s="18" t="s">
        <v>283</v>
      </c>
      <c r="BM171" s="239" t="s">
        <v>2785</v>
      </c>
    </row>
    <row r="172" s="2" customFormat="1" ht="24.15" customHeight="1">
      <c r="A172" s="39"/>
      <c r="B172" s="40"/>
      <c r="C172" s="228" t="s">
        <v>374</v>
      </c>
      <c r="D172" s="228" t="s">
        <v>184</v>
      </c>
      <c r="E172" s="229" t="s">
        <v>2786</v>
      </c>
      <c r="F172" s="230" t="s">
        <v>2787</v>
      </c>
      <c r="G172" s="231" t="s">
        <v>260</v>
      </c>
      <c r="H172" s="232">
        <v>8</v>
      </c>
      <c r="I172" s="233"/>
      <c r="J172" s="232">
        <f>ROUND(I172*H172,2)</f>
        <v>0</v>
      </c>
      <c r="K172" s="234"/>
      <c r="L172" s="45"/>
      <c r="M172" s="235" t="s">
        <v>1</v>
      </c>
      <c r="N172" s="236" t="s">
        <v>40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283</v>
      </c>
      <c r="AT172" s="239" t="s">
        <v>184</v>
      </c>
      <c r="AU172" s="239" t="s">
        <v>84</v>
      </c>
      <c r="AY172" s="18" t="s">
        <v>181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82</v>
      </c>
      <c r="BK172" s="240">
        <f>ROUND(I172*H172,2)</f>
        <v>0</v>
      </c>
      <c r="BL172" s="18" t="s">
        <v>283</v>
      </c>
      <c r="BM172" s="239" t="s">
        <v>2788</v>
      </c>
    </row>
    <row r="173" s="2" customFormat="1" ht="24.15" customHeight="1">
      <c r="A173" s="39"/>
      <c r="B173" s="40"/>
      <c r="C173" s="228" t="s">
        <v>379</v>
      </c>
      <c r="D173" s="228" t="s">
        <v>184</v>
      </c>
      <c r="E173" s="229" t="s">
        <v>2789</v>
      </c>
      <c r="F173" s="230" t="s">
        <v>2790</v>
      </c>
      <c r="G173" s="231" t="s">
        <v>260</v>
      </c>
      <c r="H173" s="232">
        <v>6</v>
      </c>
      <c r="I173" s="233"/>
      <c r="J173" s="232">
        <f>ROUND(I173*H173,2)</f>
        <v>0</v>
      </c>
      <c r="K173" s="234"/>
      <c r="L173" s="45"/>
      <c r="M173" s="235" t="s">
        <v>1</v>
      </c>
      <c r="N173" s="236" t="s">
        <v>40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283</v>
      </c>
      <c r="AT173" s="239" t="s">
        <v>184</v>
      </c>
      <c r="AU173" s="239" t="s">
        <v>84</v>
      </c>
      <c r="AY173" s="18" t="s">
        <v>181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82</v>
      </c>
      <c r="BK173" s="240">
        <f>ROUND(I173*H173,2)</f>
        <v>0</v>
      </c>
      <c r="BL173" s="18" t="s">
        <v>283</v>
      </c>
      <c r="BM173" s="239" t="s">
        <v>2791</v>
      </c>
    </row>
    <row r="174" s="2" customFormat="1" ht="24.15" customHeight="1">
      <c r="A174" s="39"/>
      <c r="B174" s="40"/>
      <c r="C174" s="228" t="s">
        <v>388</v>
      </c>
      <c r="D174" s="228" t="s">
        <v>184</v>
      </c>
      <c r="E174" s="229" t="s">
        <v>2792</v>
      </c>
      <c r="F174" s="230" t="s">
        <v>2793</v>
      </c>
      <c r="G174" s="231" t="s">
        <v>260</v>
      </c>
      <c r="H174" s="232">
        <v>10</v>
      </c>
      <c r="I174" s="233"/>
      <c r="J174" s="232">
        <f>ROUND(I174*H174,2)</f>
        <v>0</v>
      </c>
      <c r="K174" s="234"/>
      <c r="L174" s="45"/>
      <c r="M174" s="235" t="s">
        <v>1</v>
      </c>
      <c r="N174" s="236" t="s">
        <v>40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283</v>
      </c>
      <c r="AT174" s="239" t="s">
        <v>184</v>
      </c>
      <c r="AU174" s="239" t="s">
        <v>84</v>
      </c>
      <c r="AY174" s="18" t="s">
        <v>181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82</v>
      </c>
      <c r="BK174" s="240">
        <f>ROUND(I174*H174,2)</f>
        <v>0</v>
      </c>
      <c r="BL174" s="18" t="s">
        <v>283</v>
      </c>
      <c r="BM174" s="239" t="s">
        <v>2794</v>
      </c>
    </row>
    <row r="175" s="2" customFormat="1" ht="24.15" customHeight="1">
      <c r="A175" s="39"/>
      <c r="B175" s="40"/>
      <c r="C175" s="228" t="s">
        <v>395</v>
      </c>
      <c r="D175" s="228" t="s">
        <v>184</v>
      </c>
      <c r="E175" s="229" t="s">
        <v>2795</v>
      </c>
      <c r="F175" s="230" t="s">
        <v>2796</v>
      </c>
      <c r="G175" s="231" t="s">
        <v>260</v>
      </c>
      <c r="H175" s="232">
        <v>2</v>
      </c>
      <c r="I175" s="233"/>
      <c r="J175" s="232">
        <f>ROUND(I175*H175,2)</f>
        <v>0</v>
      </c>
      <c r="K175" s="234"/>
      <c r="L175" s="45"/>
      <c r="M175" s="235" t="s">
        <v>1</v>
      </c>
      <c r="N175" s="236" t="s">
        <v>40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283</v>
      </c>
      <c r="AT175" s="239" t="s">
        <v>184</v>
      </c>
      <c r="AU175" s="239" t="s">
        <v>84</v>
      </c>
      <c r="AY175" s="18" t="s">
        <v>181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82</v>
      </c>
      <c r="BK175" s="240">
        <f>ROUND(I175*H175,2)</f>
        <v>0</v>
      </c>
      <c r="BL175" s="18" t="s">
        <v>283</v>
      </c>
      <c r="BM175" s="239" t="s">
        <v>2797</v>
      </c>
    </row>
    <row r="176" s="2" customFormat="1" ht="24.15" customHeight="1">
      <c r="A176" s="39"/>
      <c r="B176" s="40"/>
      <c r="C176" s="228" t="s">
        <v>404</v>
      </c>
      <c r="D176" s="228" t="s">
        <v>184</v>
      </c>
      <c r="E176" s="229" t="s">
        <v>2798</v>
      </c>
      <c r="F176" s="230" t="s">
        <v>2799</v>
      </c>
      <c r="G176" s="231" t="s">
        <v>260</v>
      </c>
      <c r="H176" s="232">
        <v>2</v>
      </c>
      <c r="I176" s="233"/>
      <c r="J176" s="232">
        <f>ROUND(I176*H176,2)</f>
        <v>0</v>
      </c>
      <c r="K176" s="234"/>
      <c r="L176" s="45"/>
      <c r="M176" s="235" t="s">
        <v>1</v>
      </c>
      <c r="N176" s="236" t="s">
        <v>40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283</v>
      </c>
      <c r="AT176" s="239" t="s">
        <v>184</v>
      </c>
      <c r="AU176" s="239" t="s">
        <v>84</v>
      </c>
      <c r="AY176" s="18" t="s">
        <v>181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82</v>
      </c>
      <c r="BK176" s="240">
        <f>ROUND(I176*H176,2)</f>
        <v>0</v>
      </c>
      <c r="BL176" s="18" t="s">
        <v>283</v>
      </c>
      <c r="BM176" s="239" t="s">
        <v>2800</v>
      </c>
    </row>
    <row r="177" s="2" customFormat="1" ht="24.15" customHeight="1">
      <c r="A177" s="39"/>
      <c r="B177" s="40"/>
      <c r="C177" s="228" t="s">
        <v>411</v>
      </c>
      <c r="D177" s="228" t="s">
        <v>184</v>
      </c>
      <c r="E177" s="229" t="s">
        <v>2801</v>
      </c>
      <c r="F177" s="230" t="s">
        <v>2802</v>
      </c>
      <c r="G177" s="231" t="s">
        <v>260</v>
      </c>
      <c r="H177" s="232">
        <v>6</v>
      </c>
      <c r="I177" s="233"/>
      <c r="J177" s="232">
        <f>ROUND(I177*H177,2)</f>
        <v>0</v>
      </c>
      <c r="K177" s="234"/>
      <c r="L177" s="45"/>
      <c r="M177" s="235" t="s">
        <v>1</v>
      </c>
      <c r="N177" s="236" t="s">
        <v>40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283</v>
      </c>
      <c r="AT177" s="239" t="s">
        <v>184</v>
      </c>
      <c r="AU177" s="239" t="s">
        <v>84</v>
      </c>
      <c r="AY177" s="18" t="s">
        <v>181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82</v>
      </c>
      <c r="BK177" s="240">
        <f>ROUND(I177*H177,2)</f>
        <v>0</v>
      </c>
      <c r="BL177" s="18" t="s">
        <v>283</v>
      </c>
      <c r="BM177" s="239" t="s">
        <v>2803</v>
      </c>
    </row>
    <row r="178" s="2" customFormat="1" ht="24.15" customHeight="1">
      <c r="A178" s="39"/>
      <c r="B178" s="40"/>
      <c r="C178" s="228" t="s">
        <v>427</v>
      </c>
      <c r="D178" s="228" t="s">
        <v>184</v>
      </c>
      <c r="E178" s="229" t="s">
        <v>2804</v>
      </c>
      <c r="F178" s="230" t="s">
        <v>2805</v>
      </c>
      <c r="G178" s="231" t="s">
        <v>260</v>
      </c>
      <c r="H178" s="232">
        <v>6</v>
      </c>
      <c r="I178" s="233"/>
      <c r="J178" s="232">
        <f>ROUND(I178*H178,2)</f>
        <v>0</v>
      </c>
      <c r="K178" s="234"/>
      <c r="L178" s="45"/>
      <c r="M178" s="235" t="s">
        <v>1</v>
      </c>
      <c r="N178" s="236" t="s">
        <v>40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283</v>
      </c>
      <c r="AT178" s="239" t="s">
        <v>184</v>
      </c>
      <c r="AU178" s="239" t="s">
        <v>84</v>
      </c>
      <c r="AY178" s="18" t="s">
        <v>181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82</v>
      </c>
      <c r="BK178" s="240">
        <f>ROUND(I178*H178,2)</f>
        <v>0</v>
      </c>
      <c r="BL178" s="18" t="s">
        <v>283</v>
      </c>
      <c r="BM178" s="239" t="s">
        <v>2806</v>
      </c>
    </row>
    <row r="179" s="2" customFormat="1" ht="24.15" customHeight="1">
      <c r="A179" s="39"/>
      <c r="B179" s="40"/>
      <c r="C179" s="228" t="s">
        <v>432</v>
      </c>
      <c r="D179" s="228" t="s">
        <v>184</v>
      </c>
      <c r="E179" s="229" t="s">
        <v>2807</v>
      </c>
      <c r="F179" s="230" t="s">
        <v>2808</v>
      </c>
      <c r="G179" s="231" t="s">
        <v>260</v>
      </c>
      <c r="H179" s="232">
        <v>4</v>
      </c>
      <c r="I179" s="233"/>
      <c r="J179" s="232">
        <f>ROUND(I179*H179,2)</f>
        <v>0</v>
      </c>
      <c r="K179" s="234"/>
      <c r="L179" s="45"/>
      <c r="M179" s="235" t="s">
        <v>1</v>
      </c>
      <c r="N179" s="236" t="s">
        <v>40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283</v>
      </c>
      <c r="AT179" s="239" t="s">
        <v>184</v>
      </c>
      <c r="AU179" s="239" t="s">
        <v>84</v>
      </c>
      <c r="AY179" s="18" t="s">
        <v>181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82</v>
      </c>
      <c r="BK179" s="240">
        <f>ROUND(I179*H179,2)</f>
        <v>0</v>
      </c>
      <c r="BL179" s="18" t="s">
        <v>283</v>
      </c>
      <c r="BM179" s="239" t="s">
        <v>2809</v>
      </c>
    </row>
    <row r="180" s="2" customFormat="1" ht="49.05" customHeight="1">
      <c r="A180" s="39"/>
      <c r="B180" s="40"/>
      <c r="C180" s="289" t="s">
        <v>444</v>
      </c>
      <c r="D180" s="289" t="s">
        <v>396</v>
      </c>
      <c r="E180" s="290" t="s">
        <v>2810</v>
      </c>
      <c r="F180" s="291" t="s">
        <v>2811</v>
      </c>
      <c r="G180" s="292" t="s">
        <v>260</v>
      </c>
      <c r="H180" s="293">
        <v>1</v>
      </c>
      <c r="I180" s="294"/>
      <c r="J180" s="293">
        <f>ROUND(I180*H180,2)</f>
        <v>0</v>
      </c>
      <c r="K180" s="295"/>
      <c r="L180" s="296"/>
      <c r="M180" s="297" t="s">
        <v>1</v>
      </c>
      <c r="N180" s="298" t="s">
        <v>40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379</v>
      </c>
      <c r="AT180" s="239" t="s">
        <v>396</v>
      </c>
      <c r="AU180" s="239" t="s">
        <v>84</v>
      </c>
      <c r="AY180" s="18" t="s">
        <v>181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82</v>
      </c>
      <c r="BK180" s="240">
        <f>ROUND(I180*H180,2)</f>
        <v>0</v>
      </c>
      <c r="BL180" s="18" t="s">
        <v>283</v>
      </c>
      <c r="BM180" s="239" t="s">
        <v>2812</v>
      </c>
    </row>
    <row r="181" s="2" customFormat="1" ht="44.25" customHeight="1">
      <c r="A181" s="39"/>
      <c r="B181" s="40"/>
      <c r="C181" s="289" t="s">
        <v>450</v>
      </c>
      <c r="D181" s="289" t="s">
        <v>396</v>
      </c>
      <c r="E181" s="290" t="s">
        <v>2813</v>
      </c>
      <c r="F181" s="291" t="s">
        <v>2814</v>
      </c>
      <c r="G181" s="292" t="s">
        <v>260</v>
      </c>
      <c r="H181" s="293">
        <v>1</v>
      </c>
      <c r="I181" s="294"/>
      <c r="J181" s="293">
        <f>ROUND(I181*H181,2)</f>
        <v>0</v>
      </c>
      <c r="K181" s="295"/>
      <c r="L181" s="296"/>
      <c r="M181" s="297" t="s">
        <v>1</v>
      </c>
      <c r="N181" s="298" t="s">
        <v>40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379</v>
      </c>
      <c r="AT181" s="239" t="s">
        <v>396</v>
      </c>
      <c r="AU181" s="239" t="s">
        <v>84</v>
      </c>
      <c r="AY181" s="18" t="s">
        <v>181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82</v>
      </c>
      <c r="BK181" s="240">
        <f>ROUND(I181*H181,2)</f>
        <v>0</v>
      </c>
      <c r="BL181" s="18" t="s">
        <v>283</v>
      </c>
      <c r="BM181" s="239" t="s">
        <v>2815</v>
      </c>
    </row>
    <row r="182" s="2" customFormat="1" ht="37.8" customHeight="1">
      <c r="A182" s="39"/>
      <c r="B182" s="40"/>
      <c r="C182" s="289" t="s">
        <v>443</v>
      </c>
      <c r="D182" s="289" t="s">
        <v>396</v>
      </c>
      <c r="E182" s="290" t="s">
        <v>2816</v>
      </c>
      <c r="F182" s="291" t="s">
        <v>2817</v>
      </c>
      <c r="G182" s="292" t="s">
        <v>260</v>
      </c>
      <c r="H182" s="293">
        <v>1</v>
      </c>
      <c r="I182" s="294"/>
      <c r="J182" s="293">
        <f>ROUND(I182*H182,2)</f>
        <v>0</v>
      </c>
      <c r="K182" s="295"/>
      <c r="L182" s="296"/>
      <c r="M182" s="297" t="s">
        <v>1</v>
      </c>
      <c r="N182" s="298" t="s">
        <v>40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379</v>
      </c>
      <c r="AT182" s="239" t="s">
        <v>396</v>
      </c>
      <c r="AU182" s="239" t="s">
        <v>84</v>
      </c>
      <c r="AY182" s="18" t="s">
        <v>181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82</v>
      </c>
      <c r="BK182" s="240">
        <f>ROUND(I182*H182,2)</f>
        <v>0</v>
      </c>
      <c r="BL182" s="18" t="s">
        <v>283</v>
      </c>
      <c r="BM182" s="239" t="s">
        <v>2818</v>
      </c>
    </row>
    <row r="183" s="2" customFormat="1" ht="37.8" customHeight="1">
      <c r="A183" s="39"/>
      <c r="B183" s="40"/>
      <c r="C183" s="289" t="s">
        <v>461</v>
      </c>
      <c r="D183" s="289" t="s">
        <v>396</v>
      </c>
      <c r="E183" s="290" t="s">
        <v>2819</v>
      </c>
      <c r="F183" s="291" t="s">
        <v>2820</v>
      </c>
      <c r="G183" s="292" t="s">
        <v>260</v>
      </c>
      <c r="H183" s="293">
        <v>1</v>
      </c>
      <c r="I183" s="294"/>
      <c r="J183" s="293">
        <f>ROUND(I183*H183,2)</f>
        <v>0</v>
      </c>
      <c r="K183" s="295"/>
      <c r="L183" s="296"/>
      <c r="M183" s="297" t="s">
        <v>1</v>
      </c>
      <c r="N183" s="298" t="s">
        <v>40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379</v>
      </c>
      <c r="AT183" s="239" t="s">
        <v>396</v>
      </c>
      <c r="AU183" s="239" t="s">
        <v>84</v>
      </c>
      <c r="AY183" s="18" t="s">
        <v>181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82</v>
      </c>
      <c r="BK183" s="240">
        <f>ROUND(I183*H183,2)</f>
        <v>0</v>
      </c>
      <c r="BL183" s="18" t="s">
        <v>283</v>
      </c>
      <c r="BM183" s="239" t="s">
        <v>2821</v>
      </c>
    </row>
    <row r="184" s="2" customFormat="1" ht="24.15" customHeight="1">
      <c r="A184" s="39"/>
      <c r="B184" s="40"/>
      <c r="C184" s="228" t="s">
        <v>467</v>
      </c>
      <c r="D184" s="228" t="s">
        <v>184</v>
      </c>
      <c r="E184" s="229" t="s">
        <v>2822</v>
      </c>
      <c r="F184" s="230" t="s">
        <v>2823</v>
      </c>
      <c r="G184" s="231" t="s">
        <v>260</v>
      </c>
      <c r="H184" s="232">
        <v>1</v>
      </c>
      <c r="I184" s="233"/>
      <c r="J184" s="232">
        <f>ROUND(I184*H184,2)</f>
        <v>0</v>
      </c>
      <c r="K184" s="234"/>
      <c r="L184" s="45"/>
      <c r="M184" s="235" t="s">
        <v>1</v>
      </c>
      <c r="N184" s="236" t="s">
        <v>40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0.029999999999999999</v>
      </c>
      <c r="T184" s="238">
        <f>S184*H184</f>
        <v>0.029999999999999999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283</v>
      </c>
      <c r="AT184" s="239" t="s">
        <v>184</v>
      </c>
      <c r="AU184" s="239" t="s">
        <v>84</v>
      </c>
      <c r="AY184" s="18" t="s">
        <v>181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82</v>
      </c>
      <c r="BK184" s="240">
        <f>ROUND(I184*H184,2)</f>
        <v>0</v>
      </c>
      <c r="BL184" s="18" t="s">
        <v>283</v>
      </c>
      <c r="BM184" s="239" t="s">
        <v>2824</v>
      </c>
    </row>
    <row r="185" s="2" customFormat="1" ht="24.15" customHeight="1">
      <c r="A185" s="39"/>
      <c r="B185" s="40"/>
      <c r="C185" s="228" t="s">
        <v>475</v>
      </c>
      <c r="D185" s="228" t="s">
        <v>184</v>
      </c>
      <c r="E185" s="229" t="s">
        <v>2825</v>
      </c>
      <c r="F185" s="230" t="s">
        <v>2826</v>
      </c>
      <c r="G185" s="231" t="s">
        <v>260</v>
      </c>
      <c r="H185" s="232">
        <v>25</v>
      </c>
      <c r="I185" s="233"/>
      <c r="J185" s="232">
        <f>ROUND(I185*H185,2)</f>
        <v>0</v>
      </c>
      <c r="K185" s="234"/>
      <c r="L185" s="45"/>
      <c r="M185" s="235" t="s">
        <v>1</v>
      </c>
      <c r="N185" s="236" t="s">
        <v>40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0.00023000000000000001</v>
      </c>
      <c r="T185" s="238">
        <f>S185*H185</f>
        <v>0.0057499999999999999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283</v>
      </c>
      <c r="AT185" s="239" t="s">
        <v>184</v>
      </c>
      <c r="AU185" s="239" t="s">
        <v>84</v>
      </c>
      <c r="AY185" s="18" t="s">
        <v>181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82</v>
      </c>
      <c r="BK185" s="240">
        <f>ROUND(I185*H185,2)</f>
        <v>0</v>
      </c>
      <c r="BL185" s="18" t="s">
        <v>283</v>
      </c>
      <c r="BM185" s="239" t="s">
        <v>2827</v>
      </c>
    </row>
    <row r="186" s="2" customFormat="1" ht="16.5" customHeight="1">
      <c r="A186" s="39"/>
      <c r="B186" s="40"/>
      <c r="C186" s="228" t="s">
        <v>481</v>
      </c>
      <c r="D186" s="228" t="s">
        <v>184</v>
      </c>
      <c r="E186" s="229" t="s">
        <v>2828</v>
      </c>
      <c r="F186" s="230" t="s">
        <v>2829</v>
      </c>
      <c r="G186" s="231" t="s">
        <v>260</v>
      </c>
      <c r="H186" s="232">
        <v>2</v>
      </c>
      <c r="I186" s="233"/>
      <c r="J186" s="232">
        <f>ROUND(I186*H186,2)</f>
        <v>0</v>
      </c>
      <c r="K186" s="234"/>
      <c r="L186" s="45"/>
      <c r="M186" s="235" t="s">
        <v>1</v>
      </c>
      <c r="N186" s="236" t="s">
        <v>40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283</v>
      </c>
      <c r="AT186" s="239" t="s">
        <v>184</v>
      </c>
      <c r="AU186" s="239" t="s">
        <v>84</v>
      </c>
      <c r="AY186" s="18" t="s">
        <v>181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82</v>
      </c>
      <c r="BK186" s="240">
        <f>ROUND(I186*H186,2)</f>
        <v>0</v>
      </c>
      <c r="BL186" s="18" t="s">
        <v>283</v>
      </c>
      <c r="BM186" s="239" t="s">
        <v>2830</v>
      </c>
    </row>
    <row r="187" s="2" customFormat="1" ht="16.5" customHeight="1">
      <c r="A187" s="39"/>
      <c r="B187" s="40"/>
      <c r="C187" s="289" t="s">
        <v>486</v>
      </c>
      <c r="D187" s="289" t="s">
        <v>396</v>
      </c>
      <c r="E187" s="290" t="s">
        <v>2831</v>
      </c>
      <c r="F187" s="291" t="s">
        <v>2832</v>
      </c>
      <c r="G187" s="292" t="s">
        <v>260</v>
      </c>
      <c r="H187" s="293">
        <v>2</v>
      </c>
      <c r="I187" s="294"/>
      <c r="J187" s="293">
        <f>ROUND(I187*H187,2)</f>
        <v>0</v>
      </c>
      <c r="K187" s="295"/>
      <c r="L187" s="296"/>
      <c r="M187" s="297" t="s">
        <v>1</v>
      </c>
      <c r="N187" s="298" t="s">
        <v>40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379</v>
      </c>
      <c r="AT187" s="239" t="s">
        <v>396</v>
      </c>
      <c r="AU187" s="239" t="s">
        <v>84</v>
      </c>
      <c r="AY187" s="18" t="s">
        <v>181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82</v>
      </c>
      <c r="BK187" s="240">
        <f>ROUND(I187*H187,2)</f>
        <v>0</v>
      </c>
      <c r="BL187" s="18" t="s">
        <v>283</v>
      </c>
      <c r="BM187" s="239" t="s">
        <v>2833</v>
      </c>
    </row>
    <row r="188" s="2" customFormat="1" ht="24.15" customHeight="1">
      <c r="A188" s="39"/>
      <c r="B188" s="40"/>
      <c r="C188" s="228" t="s">
        <v>490</v>
      </c>
      <c r="D188" s="228" t="s">
        <v>184</v>
      </c>
      <c r="E188" s="229" t="s">
        <v>2834</v>
      </c>
      <c r="F188" s="230" t="s">
        <v>2835</v>
      </c>
      <c r="G188" s="231" t="s">
        <v>260</v>
      </c>
      <c r="H188" s="232">
        <v>5</v>
      </c>
      <c r="I188" s="233"/>
      <c r="J188" s="232">
        <f>ROUND(I188*H188,2)</f>
        <v>0</v>
      </c>
      <c r="K188" s="234"/>
      <c r="L188" s="45"/>
      <c r="M188" s="235" t="s">
        <v>1</v>
      </c>
      <c r="N188" s="236" t="s">
        <v>40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283</v>
      </c>
      <c r="AT188" s="239" t="s">
        <v>184</v>
      </c>
      <c r="AU188" s="239" t="s">
        <v>84</v>
      </c>
      <c r="AY188" s="18" t="s">
        <v>181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82</v>
      </c>
      <c r="BK188" s="240">
        <f>ROUND(I188*H188,2)</f>
        <v>0</v>
      </c>
      <c r="BL188" s="18" t="s">
        <v>283</v>
      </c>
      <c r="BM188" s="239" t="s">
        <v>2836</v>
      </c>
    </row>
    <row r="189" s="2" customFormat="1" ht="24.15" customHeight="1">
      <c r="A189" s="39"/>
      <c r="B189" s="40"/>
      <c r="C189" s="289" t="s">
        <v>494</v>
      </c>
      <c r="D189" s="289" t="s">
        <v>396</v>
      </c>
      <c r="E189" s="290" t="s">
        <v>2837</v>
      </c>
      <c r="F189" s="291" t="s">
        <v>2838</v>
      </c>
      <c r="G189" s="292" t="s">
        <v>260</v>
      </c>
      <c r="H189" s="293">
        <v>5</v>
      </c>
      <c r="I189" s="294"/>
      <c r="J189" s="293">
        <f>ROUND(I189*H189,2)</f>
        <v>0</v>
      </c>
      <c r="K189" s="295"/>
      <c r="L189" s="296"/>
      <c r="M189" s="297" t="s">
        <v>1</v>
      </c>
      <c r="N189" s="298" t="s">
        <v>40</v>
      </c>
      <c r="O189" s="92"/>
      <c r="P189" s="237">
        <f>O189*H189</f>
        <v>0</v>
      </c>
      <c r="Q189" s="237">
        <v>4.0000000000000003E-05</v>
      </c>
      <c r="R189" s="237">
        <f>Q189*H189</f>
        <v>0.00020000000000000001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379</v>
      </c>
      <c r="AT189" s="239" t="s">
        <v>396</v>
      </c>
      <c r="AU189" s="239" t="s">
        <v>84</v>
      </c>
      <c r="AY189" s="18" t="s">
        <v>181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82</v>
      </c>
      <c r="BK189" s="240">
        <f>ROUND(I189*H189,2)</f>
        <v>0</v>
      </c>
      <c r="BL189" s="18" t="s">
        <v>283</v>
      </c>
      <c r="BM189" s="239" t="s">
        <v>2839</v>
      </c>
    </row>
    <row r="190" s="2" customFormat="1" ht="16.5" customHeight="1">
      <c r="A190" s="39"/>
      <c r="B190" s="40"/>
      <c r="C190" s="289" t="s">
        <v>502</v>
      </c>
      <c r="D190" s="289" t="s">
        <v>396</v>
      </c>
      <c r="E190" s="290" t="s">
        <v>2840</v>
      </c>
      <c r="F190" s="291" t="s">
        <v>2841</v>
      </c>
      <c r="G190" s="292" t="s">
        <v>260</v>
      </c>
      <c r="H190" s="293">
        <v>5</v>
      </c>
      <c r="I190" s="294"/>
      <c r="J190" s="293">
        <f>ROUND(I190*H190,2)</f>
        <v>0</v>
      </c>
      <c r="K190" s="295"/>
      <c r="L190" s="296"/>
      <c r="M190" s="297" t="s">
        <v>1</v>
      </c>
      <c r="N190" s="298" t="s">
        <v>40</v>
      </c>
      <c r="O190" s="92"/>
      <c r="P190" s="237">
        <f>O190*H190</f>
        <v>0</v>
      </c>
      <c r="Q190" s="237">
        <v>3.0000000000000001E-05</v>
      </c>
      <c r="R190" s="237">
        <f>Q190*H190</f>
        <v>0.00015000000000000001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379</v>
      </c>
      <c r="AT190" s="239" t="s">
        <v>396</v>
      </c>
      <c r="AU190" s="239" t="s">
        <v>84</v>
      </c>
      <c r="AY190" s="18" t="s">
        <v>181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82</v>
      </c>
      <c r="BK190" s="240">
        <f>ROUND(I190*H190,2)</f>
        <v>0</v>
      </c>
      <c r="BL190" s="18" t="s">
        <v>283</v>
      </c>
      <c r="BM190" s="239" t="s">
        <v>2842</v>
      </c>
    </row>
    <row r="191" s="2" customFormat="1" ht="16.5" customHeight="1">
      <c r="A191" s="39"/>
      <c r="B191" s="40"/>
      <c r="C191" s="289" t="s">
        <v>455</v>
      </c>
      <c r="D191" s="289" t="s">
        <v>396</v>
      </c>
      <c r="E191" s="290" t="s">
        <v>2843</v>
      </c>
      <c r="F191" s="291" t="s">
        <v>2844</v>
      </c>
      <c r="G191" s="292" t="s">
        <v>260</v>
      </c>
      <c r="H191" s="293">
        <v>5</v>
      </c>
      <c r="I191" s="294"/>
      <c r="J191" s="293">
        <f>ROUND(I191*H191,2)</f>
        <v>0</v>
      </c>
      <c r="K191" s="295"/>
      <c r="L191" s="296"/>
      <c r="M191" s="297" t="s">
        <v>1</v>
      </c>
      <c r="N191" s="298" t="s">
        <v>40</v>
      </c>
      <c r="O191" s="92"/>
      <c r="P191" s="237">
        <f>O191*H191</f>
        <v>0</v>
      </c>
      <c r="Q191" s="237">
        <v>1.0000000000000001E-05</v>
      </c>
      <c r="R191" s="237">
        <f>Q191*H191</f>
        <v>5.0000000000000002E-05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379</v>
      </c>
      <c r="AT191" s="239" t="s">
        <v>396</v>
      </c>
      <c r="AU191" s="239" t="s">
        <v>84</v>
      </c>
      <c r="AY191" s="18" t="s">
        <v>181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82</v>
      </c>
      <c r="BK191" s="240">
        <f>ROUND(I191*H191,2)</f>
        <v>0</v>
      </c>
      <c r="BL191" s="18" t="s">
        <v>283</v>
      </c>
      <c r="BM191" s="239" t="s">
        <v>2845</v>
      </c>
    </row>
    <row r="192" s="2" customFormat="1" ht="24.15" customHeight="1">
      <c r="A192" s="39"/>
      <c r="B192" s="40"/>
      <c r="C192" s="228" t="s">
        <v>511</v>
      </c>
      <c r="D192" s="228" t="s">
        <v>184</v>
      </c>
      <c r="E192" s="229" t="s">
        <v>2846</v>
      </c>
      <c r="F192" s="230" t="s">
        <v>2847</v>
      </c>
      <c r="G192" s="231" t="s">
        <v>260</v>
      </c>
      <c r="H192" s="232">
        <v>2</v>
      </c>
      <c r="I192" s="233"/>
      <c r="J192" s="232">
        <f>ROUND(I192*H192,2)</f>
        <v>0</v>
      </c>
      <c r="K192" s="234"/>
      <c r="L192" s="45"/>
      <c r="M192" s="235" t="s">
        <v>1</v>
      </c>
      <c r="N192" s="236" t="s">
        <v>40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283</v>
      </c>
      <c r="AT192" s="239" t="s">
        <v>184</v>
      </c>
      <c r="AU192" s="239" t="s">
        <v>84</v>
      </c>
      <c r="AY192" s="18" t="s">
        <v>181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82</v>
      </c>
      <c r="BK192" s="240">
        <f>ROUND(I192*H192,2)</f>
        <v>0</v>
      </c>
      <c r="BL192" s="18" t="s">
        <v>283</v>
      </c>
      <c r="BM192" s="239" t="s">
        <v>2848</v>
      </c>
    </row>
    <row r="193" s="2" customFormat="1" ht="24.15" customHeight="1">
      <c r="A193" s="39"/>
      <c r="B193" s="40"/>
      <c r="C193" s="289" t="s">
        <v>518</v>
      </c>
      <c r="D193" s="289" t="s">
        <v>396</v>
      </c>
      <c r="E193" s="290" t="s">
        <v>2849</v>
      </c>
      <c r="F193" s="291" t="s">
        <v>2850</v>
      </c>
      <c r="G193" s="292" t="s">
        <v>260</v>
      </c>
      <c r="H193" s="293">
        <v>2</v>
      </c>
      <c r="I193" s="294"/>
      <c r="J193" s="293">
        <f>ROUND(I193*H193,2)</f>
        <v>0</v>
      </c>
      <c r="K193" s="295"/>
      <c r="L193" s="296"/>
      <c r="M193" s="297" t="s">
        <v>1</v>
      </c>
      <c r="N193" s="298" t="s">
        <v>40</v>
      </c>
      <c r="O193" s="92"/>
      <c r="P193" s="237">
        <f>O193*H193</f>
        <v>0</v>
      </c>
      <c r="Q193" s="237">
        <v>4.0000000000000003E-05</v>
      </c>
      <c r="R193" s="237">
        <f>Q193*H193</f>
        <v>8.0000000000000007E-05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379</v>
      </c>
      <c r="AT193" s="239" t="s">
        <v>396</v>
      </c>
      <c r="AU193" s="239" t="s">
        <v>84</v>
      </c>
      <c r="AY193" s="18" t="s">
        <v>181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82</v>
      </c>
      <c r="BK193" s="240">
        <f>ROUND(I193*H193,2)</f>
        <v>0</v>
      </c>
      <c r="BL193" s="18" t="s">
        <v>283</v>
      </c>
      <c r="BM193" s="239" t="s">
        <v>2851</v>
      </c>
    </row>
    <row r="194" s="2" customFormat="1" ht="16.5" customHeight="1">
      <c r="A194" s="39"/>
      <c r="B194" s="40"/>
      <c r="C194" s="289" t="s">
        <v>506</v>
      </c>
      <c r="D194" s="289" t="s">
        <v>396</v>
      </c>
      <c r="E194" s="290" t="s">
        <v>2852</v>
      </c>
      <c r="F194" s="291" t="s">
        <v>2853</v>
      </c>
      <c r="G194" s="292" t="s">
        <v>260</v>
      </c>
      <c r="H194" s="293">
        <v>2</v>
      </c>
      <c r="I194" s="294"/>
      <c r="J194" s="293">
        <f>ROUND(I194*H194,2)</f>
        <v>0</v>
      </c>
      <c r="K194" s="295"/>
      <c r="L194" s="296"/>
      <c r="M194" s="297" t="s">
        <v>1</v>
      </c>
      <c r="N194" s="298" t="s">
        <v>40</v>
      </c>
      <c r="O194" s="92"/>
      <c r="P194" s="237">
        <f>O194*H194</f>
        <v>0</v>
      </c>
      <c r="Q194" s="237">
        <v>3.0000000000000001E-05</v>
      </c>
      <c r="R194" s="237">
        <f>Q194*H194</f>
        <v>6.0000000000000002E-05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379</v>
      </c>
      <c r="AT194" s="239" t="s">
        <v>396</v>
      </c>
      <c r="AU194" s="239" t="s">
        <v>84</v>
      </c>
      <c r="AY194" s="18" t="s">
        <v>181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82</v>
      </c>
      <c r="BK194" s="240">
        <f>ROUND(I194*H194,2)</f>
        <v>0</v>
      </c>
      <c r="BL194" s="18" t="s">
        <v>283</v>
      </c>
      <c r="BM194" s="239" t="s">
        <v>2854</v>
      </c>
    </row>
    <row r="195" s="2" customFormat="1" ht="16.5" customHeight="1">
      <c r="A195" s="39"/>
      <c r="B195" s="40"/>
      <c r="C195" s="289" t="s">
        <v>527</v>
      </c>
      <c r="D195" s="289" t="s">
        <v>396</v>
      </c>
      <c r="E195" s="290" t="s">
        <v>2843</v>
      </c>
      <c r="F195" s="291" t="s">
        <v>2844</v>
      </c>
      <c r="G195" s="292" t="s">
        <v>260</v>
      </c>
      <c r="H195" s="293">
        <v>2</v>
      </c>
      <c r="I195" s="294"/>
      <c r="J195" s="293">
        <f>ROUND(I195*H195,2)</f>
        <v>0</v>
      </c>
      <c r="K195" s="295"/>
      <c r="L195" s="296"/>
      <c r="M195" s="297" t="s">
        <v>1</v>
      </c>
      <c r="N195" s="298" t="s">
        <v>40</v>
      </c>
      <c r="O195" s="92"/>
      <c r="P195" s="237">
        <f>O195*H195</f>
        <v>0</v>
      </c>
      <c r="Q195" s="237">
        <v>1.0000000000000001E-05</v>
      </c>
      <c r="R195" s="237">
        <f>Q195*H195</f>
        <v>2.0000000000000002E-05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379</v>
      </c>
      <c r="AT195" s="239" t="s">
        <v>396</v>
      </c>
      <c r="AU195" s="239" t="s">
        <v>84</v>
      </c>
      <c r="AY195" s="18" t="s">
        <v>181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82</v>
      </c>
      <c r="BK195" s="240">
        <f>ROUND(I195*H195,2)</f>
        <v>0</v>
      </c>
      <c r="BL195" s="18" t="s">
        <v>283</v>
      </c>
      <c r="BM195" s="239" t="s">
        <v>2855</v>
      </c>
    </row>
    <row r="196" s="2" customFormat="1" ht="24.15" customHeight="1">
      <c r="A196" s="39"/>
      <c r="B196" s="40"/>
      <c r="C196" s="228" t="s">
        <v>532</v>
      </c>
      <c r="D196" s="228" t="s">
        <v>184</v>
      </c>
      <c r="E196" s="229" t="s">
        <v>2856</v>
      </c>
      <c r="F196" s="230" t="s">
        <v>2857</v>
      </c>
      <c r="G196" s="231" t="s">
        <v>260</v>
      </c>
      <c r="H196" s="232">
        <v>2</v>
      </c>
      <c r="I196" s="233"/>
      <c r="J196" s="232">
        <f>ROUND(I196*H196,2)</f>
        <v>0</v>
      </c>
      <c r="K196" s="234"/>
      <c r="L196" s="45"/>
      <c r="M196" s="235" t="s">
        <v>1</v>
      </c>
      <c r="N196" s="236" t="s">
        <v>40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283</v>
      </c>
      <c r="AT196" s="239" t="s">
        <v>184</v>
      </c>
      <c r="AU196" s="239" t="s">
        <v>84</v>
      </c>
      <c r="AY196" s="18" t="s">
        <v>181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82</v>
      </c>
      <c r="BK196" s="240">
        <f>ROUND(I196*H196,2)</f>
        <v>0</v>
      </c>
      <c r="BL196" s="18" t="s">
        <v>283</v>
      </c>
      <c r="BM196" s="239" t="s">
        <v>2858</v>
      </c>
    </row>
    <row r="197" s="2" customFormat="1" ht="24.15" customHeight="1">
      <c r="A197" s="39"/>
      <c r="B197" s="40"/>
      <c r="C197" s="289" t="s">
        <v>549</v>
      </c>
      <c r="D197" s="289" t="s">
        <v>396</v>
      </c>
      <c r="E197" s="290" t="s">
        <v>2859</v>
      </c>
      <c r="F197" s="291" t="s">
        <v>2860</v>
      </c>
      <c r="G197" s="292" t="s">
        <v>260</v>
      </c>
      <c r="H197" s="293">
        <v>2</v>
      </c>
      <c r="I197" s="294"/>
      <c r="J197" s="293">
        <f>ROUND(I197*H197,2)</f>
        <v>0</v>
      </c>
      <c r="K197" s="295"/>
      <c r="L197" s="296"/>
      <c r="M197" s="297" t="s">
        <v>1</v>
      </c>
      <c r="N197" s="298" t="s">
        <v>40</v>
      </c>
      <c r="O197" s="92"/>
      <c r="P197" s="237">
        <f>O197*H197</f>
        <v>0</v>
      </c>
      <c r="Q197" s="237">
        <v>4.0000000000000003E-05</v>
      </c>
      <c r="R197" s="237">
        <f>Q197*H197</f>
        <v>8.0000000000000007E-05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379</v>
      </c>
      <c r="AT197" s="239" t="s">
        <v>396</v>
      </c>
      <c r="AU197" s="239" t="s">
        <v>84</v>
      </c>
      <c r="AY197" s="18" t="s">
        <v>181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82</v>
      </c>
      <c r="BK197" s="240">
        <f>ROUND(I197*H197,2)</f>
        <v>0</v>
      </c>
      <c r="BL197" s="18" t="s">
        <v>283</v>
      </c>
      <c r="BM197" s="239" t="s">
        <v>2861</v>
      </c>
    </row>
    <row r="198" s="2" customFormat="1" ht="16.5" customHeight="1">
      <c r="A198" s="39"/>
      <c r="B198" s="40"/>
      <c r="C198" s="289" t="s">
        <v>555</v>
      </c>
      <c r="D198" s="289" t="s">
        <v>396</v>
      </c>
      <c r="E198" s="290" t="s">
        <v>2840</v>
      </c>
      <c r="F198" s="291" t="s">
        <v>2841</v>
      </c>
      <c r="G198" s="292" t="s">
        <v>260</v>
      </c>
      <c r="H198" s="293">
        <v>2</v>
      </c>
      <c r="I198" s="294"/>
      <c r="J198" s="293">
        <f>ROUND(I198*H198,2)</f>
        <v>0</v>
      </c>
      <c r="K198" s="295"/>
      <c r="L198" s="296"/>
      <c r="M198" s="297" t="s">
        <v>1</v>
      </c>
      <c r="N198" s="298" t="s">
        <v>40</v>
      </c>
      <c r="O198" s="92"/>
      <c r="P198" s="237">
        <f>O198*H198</f>
        <v>0</v>
      </c>
      <c r="Q198" s="237">
        <v>3.0000000000000001E-05</v>
      </c>
      <c r="R198" s="237">
        <f>Q198*H198</f>
        <v>6.0000000000000002E-05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379</v>
      </c>
      <c r="AT198" s="239" t="s">
        <v>396</v>
      </c>
      <c r="AU198" s="239" t="s">
        <v>84</v>
      </c>
      <c r="AY198" s="18" t="s">
        <v>181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82</v>
      </c>
      <c r="BK198" s="240">
        <f>ROUND(I198*H198,2)</f>
        <v>0</v>
      </c>
      <c r="BL198" s="18" t="s">
        <v>283</v>
      </c>
      <c r="BM198" s="239" t="s">
        <v>2862</v>
      </c>
    </row>
    <row r="199" s="2" customFormat="1" ht="16.5" customHeight="1">
      <c r="A199" s="39"/>
      <c r="B199" s="40"/>
      <c r="C199" s="289" t="s">
        <v>560</v>
      </c>
      <c r="D199" s="289" t="s">
        <v>396</v>
      </c>
      <c r="E199" s="290" t="s">
        <v>2843</v>
      </c>
      <c r="F199" s="291" t="s">
        <v>2844</v>
      </c>
      <c r="G199" s="292" t="s">
        <v>260</v>
      </c>
      <c r="H199" s="293">
        <v>2</v>
      </c>
      <c r="I199" s="294"/>
      <c r="J199" s="293">
        <f>ROUND(I199*H199,2)</f>
        <v>0</v>
      </c>
      <c r="K199" s="295"/>
      <c r="L199" s="296"/>
      <c r="M199" s="297" t="s">
        <v>1</v>
      </c>
      <c r="N199" s="298" t="s">
        <v>40</v>
      </c>
      <c r="O199" s="92"/>
      <c r="P199" s="237">
        <f>O199*H199</f>
        <v>0</v>
      </c>
      <c r="Q199" s="237">
        <v>1.0000000000000001E-05</v>
      </c>
      <c r="R199" s="237">
        <f>Q199*H199</f>
        <v>2.0000000000000002E-05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379</v>
      </c>
      <c r="AT199" s="239" t="s">
        <v>396</v>
      </c>
      <c r="AU199" s="239" t="s">
        <v>84</v>
      </c>
      <c r="AY199" s="18" t="s">
        <v>181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82</v>
      </c>
      <c r="BK199" s="240">
        <f>ROUND(I199*H199,2)</f>
        <v>0</v>
      </c>
      <c r="BL199" s="18" t="s">
        <v>283</v>
      </c>
      <c r="BM199" s="239" t="s">
        <v>2863</v>
      </c>
    </row>
    <row r="200" s="2" customFormat="1" ht="24.15" customHeight="1">
      <c r="A200" s="39"/>
      <c r="B200" s="40"/>
      <c r="C200" s="228" t="s">
        <v>565</v>
      </c>
      <c r="D200" s="228" t="s">
        <v>184</v>
      </c>
      <c r="E200" s="229" t="s">
        <v>2864</v>
      </c>
      <c r="F200" s="230" t="s">
        <v>2865</v>
      </c>
      <c r="G200" s="231" t="s">
        <v>260</v>
      </c>
      <c r="H200" s="232">
        <v>3</v>
      </c>
      <c r="I200" s="233"/>
      <c r="J200" s="232">
        <f>ROUND(I200*H200,2)</f>
        <v>0</v>
      </c>
      <c r="K200" s="234"/>
      <c r="L200" s="45"/>
      <c r="M200" s="235" t="s">
        <v>1</v>
      </c>
      <c r="N200" s="236" t="s">
        <v>40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283</v>
      </c>
      <c r="AT200" s="239" t="s">
        <v>184</v>
      </c>
      <c r="AU200" s="239" t="s">
        <v>84</v>
      </c>
      <c r="AY200" s="18" t="s">
        <v>181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82</v>
      </c>
      <c r="BK200" s="240">
        <f>ROUND(I200*H200,2)</f>
        <v>0</v>
      </c>
      <c r="BL200" s="18" t="s">
        <v>283</v>
      </c>
      <c r="BM200" s="239" t="s">
        <v>2866</v>
      </c>
    </row>
    <row r="201" s="2" customFormat="1" ht="24.15" customHeight="1">
      <c r="A201" s="39"/>
      <c r="B201" s="40"/>
      <c r="C201" s="289" t="s">
        <v>570</v>
      </c>
      <c r="D201" s="289" t="s">
        <v>396</v>
      </c>
      <c r="E201" s="290" t="s">
        <v>2867</v>
      </c>
      <c r="F201" s="291" t="s">
        <v>2868</v>
      </c>
      <c r="G201" s="292" t="s">
        <v>260</v>
      </c>
      <c r="H201" s="293">
        <v>3</v>
      </c>
      <c r="I201" s="294"/>
      <c r="J201" s="293">
        <f>ROUND(I201*H201,2)</f>
        <v>0</v>
      </c>
      <c r="K201" s="295"/>
      <c r="L201" s="296"/>
      <c r="M201" s="297" t="s">
        <v>1</v>
      </c>
      <c r="N201" s="298" t="s">
        <v>40</v>
      </c>
      <c r="O201" s="92"/>
      <c r="P201" s="237">
        <f>O201*H201</f>
        <v>0</v>
      </c>
      <c r="Q201" s="237">
        <v>5.0000000000000002E-05</v>
      </c>
      <c r="R201" s="237">
        <f>Q201*H201</f>
        <v>0.00015000000000000001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379</v>
      </c>
      <c r="AT201" s="239" t="s">
        <v>396</v>
      </c>
      <c r="AU201" s="239" t="s">
        <v>84</v>
      </c>
      <c r="AY201" s="18" t="s">
        <v>181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82</v>
      </c>
      <c r="BK201" s="240">
        <f>ROUND(I201*H201,2)</f>
        <v>0</v>
      </c>
      <c r="BL201" s="18" t="s">
        <v>283</v>
      </c>
      <c r="BM201" s="239" t="s">
        <v>2869</v>
      </c>
    </row>
    <row r="202" s="2" customFormat="1" ht="16.5" customHeight="1">
      <c r="A202" s="39"/>
      <c r="B202" s="40"/>
      <c r="C202" s="289" t="s">
        <v>402</v>
      </c>
      <c r="D202" s="289" t="s">
        <v>396</v>
      </c>
      <c r="E202" s="290" t="s">
        <v>2852</v>
      </c>
      <c r="F202" s="291" t="s">
        <v>2853</v>
      </c>
      <c r="G202" s="292" t="s">
        <v>260</v>
      </c>
      <c r="H202" s="293">
        <v>3</v>
      </c>
      <c r="I202" s="294"/>
      <c r="J202" s="293">
        <f>ROUND(I202*H202,2)</f>
        <v>0</v>
      </c>
      <c r="K202" s="295"/>
      <c r="L202" s="296"/>
      <c r="M202" s="297" t="s">
        <v>1</v>
      </c>
      <c r="N202" s="298" t="s">
        <v>40</v>
      </c>
      <c r="O202" s="92"/>
      <c r="P202" s="237">
        <f>O202*H202</f>
        <v>0</v>
      </c>
      <c r="Q202" s="237">
        <v>3.0000000000000001E-05</v>
      </c>
      <c r="R202" s="237">
        <f>Q202*H202</f>
        <v>9.0000000000000006E-05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379</v>
      </c>
      <c r="AT202" s="239" t="s">
        <v>396</v>
      </c>
      <c r="AU202" s="239" t="s">
        <v>84</v>
      </c>
      <c r="AY202" s="18" t="s">
        <v>181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82</v>
      </c>
      <c r="BK202" s="240">
        <f>ROUND(I202*H202,2)</f>
        <v>0</v>
      </c>
      <c r="BL202" s="18" t="s">
        <v>283</v>
      </c>
      <c r="BM202" s="239" t="s">
        <v>2870</v>
      </c>
    </row>
    <row r="203" s="2" customFormat="1" ht="16.5" customHeight="1">
      <c r="A203" s="39"/>
      <c r="B203" s="40"/>
      <c r="C203" s="289" t="s">
        <v>473</v>
      </c>
      <c r="D203" s="289" t="s">
        <v>396</v>
      </c>
      <c r="E203" s="290" t="s">
        <v>2843</v>
      </c>
      <c r="F203" s="291" t="s">
        <v>2844</v>
      </c>
      <c r="G203" s="292" t="s">
        <v>260</v>
      </c>
      <c r="H203" s="293">
        <v>3</v>
      </c>
      <c r="I203" s="294"/>
      <c r="J203" s="293">
        <f>ROUND(I203*H203,2)</f>
        <v>0</v>
      </c>
      <c r="K203" s="295"/>
      <c r="L203" s="296"/>
      <c r="M203" s="297" t="s">
        <v>1</v>
      </c>
      <c r="N203" s="298" t="s">
        <v>40</v>
      </c>
      <c r="O203" s="92"/>
      <c r="P203" s="237">
        <f>O203*H203</f>
        <v>0</v>
      </c>
      <c r="Q203" s="237">
        <v>1.0000000000000001E-05</v>
      </c>
      <c r="R203" s="237">
        <f>Q203*H203</f>
        <v>3.0000000000000004E-05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379</v>
      </c>
      <c r="AT203" s="239" t="s">
        <v>396</v>
      </c>
      <c r="AU203" s="239" t="s">
        <v>84</v>
      </c>
      <c r="AY203" s="18" t="s">
        <v>181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82</v>
      </c>
      <c r="BK203" s="240">
        <f>ROUND(I203*H203,2)</f>
        <v>0</v>
      </c>
      <c r="BL203" s="18" t="s">
        <v>283</v>
      </c>
      <c r="BM203" s="239" t="s">
        <v>2871</v>
      </c>
    </row>
    <row r="204" s="2" customFormat="1" ht="24.15" customHeight="1">
      <c r="A204" s="39"/>
      <c r="B204" s="40"/>
      <c r="C204" s="228" t="s">
        <v>588</v>
      </c>
      <c r="D204" s="228" t="s">
        <v>184</v>
      </c>
      <c r="E204" s="229" t="s">
        <v>2872</v>
      </c>
      <c r="F204" s="230" t="s">
        <v>2873</v>
      </c>
      <c r="G204" s="231" t="s">
        <v>260</v>
      </c>
      <c r="H204" s="232">
        <v>13</v>
      </c>
      <c r="I204" s="233"/>
      <c r="J204" s="232">
        <f>ROUND(I204*H204,2)</f>
        <v>0</v>
      </c>
      <c r="K204" s="234"/>
      <c r="L204" s="45"/>
      <c r="M204" s="235" t="s">
        <v>1</v>
      </c>
      <c r="N204" s="236" t="s">
        <v>40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283</v>
      </c>
      <c r="AT204" s="239" t="s">
        <v>184</v>
      </c>
      <c r="AU204" s="239" t="s">
        <v>84</v>
      </c>
      <c r="AY204" s="18" t="s">
        <v>181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82</v>
      </c>
      <c r="BK204" s="240">
        <f>ROUND(I204*H204,2)</f>
        <v>0</v>
      </c>
      <c r="BL204" s="18" t="s">
        <v>283</v>
      </c>
      <c r="BM204" s="239" t="s">
        <v>2874</v>
      </c>
    </row>
    <row r="205" s="2" customFormat="1" ht="16.5" customHeight="1">
      <c r="A205" s="39"/>
      <c r="B205" s="40"/>
      <c r="C205" s="289" t="s">
        <v>593</v>
      </c>
      <c r="D205" s="289" t="s">
        <v>396</v>
      </c>
      <c r="E205" s="290" t="s">
        <v>2875</v>
      </c>
      <c r="F205" s="291" t="s">
        <v>2876</v>
      </c>
      <c r="G205" s="292" t="s">
        <v>260</v>
      </c>
      <c r="H205" s="293">
        <v>13</v>
      </c>
      <c r="I205" s="294"/>
      <c r="J205" s="293">
        <f>ROUND(I205*H205,2)</f>
        <v>0</v>
      </c>
      <c r="K205" s="295"/>
      <c r="L205" s="296"/>
      <c r="M205" s="297" t="s">
        <v>1</v>
      </c>
      <c r="N205" s="298" t="s">
        <v>40</v>
      </c>
      <c r="O205" s="92"/>
      <c r="P205" s="237">
        <f>O205*H205</f>
        <v>0</v>
      </c>
      <c r="Q205" s="237">
        <v>0.00050000000000000001</v>
      </c>
      <c r="R205" s="237">
        <f>Q205*H205</f>
        <v>0.0065000000000000006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379</v>
      </c>
      <c r="AT205" s="239" t="s">
        <v>396</v>
      </c>
      <c r="AU205" s="239" t="s">
        <v>84</v>
      </c>
      <c r="AY205" s="18" t="s">
        <v>181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82</v>
      </c>
      <c r="BK205" s="240">
        <f>ROUND(I205*H205,2)</f>
        <v>0</v>
      </c>
      <c r="BL205" s="18" t="s">
        <v>283</v>
      </c>
      <c r="BM205" s="239" t="s">
        <v>2877</v>
      </c>
    </row>
    <row r="206" s="2" customFormat="1" ht="24.15" customHeight="1">
      <c r="A206" s="39"/>
      <c r="B206" s="40"/>
      <c r="C206" s="228" t="s">
        <v>599</v>
      </c>
      <c r="D206" s="228" t="s">
        <v>184</v>
      </c>
      <c r="E206" s="229" t="s">
        <v>2878</v>
      </c>
      <c r="F206" s="230" t="s">
        <v>2879</v>
      </c>
      <c r="G206" s="231" t="s">
        <v>260</v>
      </c>
      <c r="H206" s="232">
        <v>6</v>
      </c>
      <c r="I206" s="233"/>
      <c r="J206" s="232">
        <f>ROUND(I206*H206,2)</f>
        <v>0</v>
      </c>
      <c r="K206" s="234"/>
      <c r="L206" s="45"/>
      <c r="M206" s="235" t="s">
        <v>1</v>
      </c>
      <c r="N206" s="236" t="s">
        <v>40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283</v>
      </c>
      <c r="AT206" s="239" t="s">
        <v>184</v>
      </c>
      <c r="AU206" s="239" t="s">
        <v>84</v>
      </c>
      <c r="AY206" s="18" t="s">
        <v>181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82</v>
      </c>
      <c r="BK206" s="240">
        <f>ROUND(I206*H206,2)</f>
        <v>0</v>
      </c>
      <c r="BL206" s="18" t="s">
        <v>283</v>
      </c>
      <c r="BM206" s="239" t="s">
        <v>2880</v>
      </c>
    </row>
    <row r="207" s="2" customFormat="1" ht="16.5" customHeight="1">
      <c r="A207" s="39"/>
      <c r="B207" s="40"/>
      <c r="C207" s="289" t="s">
        <v>604</v>
      </c>
      <c r="D207" s="289" t="s">
        <v>396</v>
      </c>
      <c r="E207" s="290" t="s">
        <v>2881</v>
      </c>
      <c r="F207" s="291" t="s">
        <v>2882</v>
      </c>
      <c r="G207" s="292" t="s">
        <v>260</v>
      </c>
      <c r="H207" s="293">
        <v>5</v>
      </c>
      <c r="I207" s="294"/>
      <c r="J207" s="293">
        <f>ROUND(I207*H207,2)</f>
        <v>0</v>
      </c>
      <c r="K207" s="295"/>
      <c r="L207" s="296"/>
      <c r="M207" s="297" t="s">
        <v>1</v>
      </c>
      <c r="N207" s="298" t="s">
        <v>40</v>
      </c>
      <c r="O207" s="92"/>
      <c r="P207" s="237">
        <f>O207*H207</f>
        <v>0</v>
      </c>
      <c r="Q207" s="237">
        <v>0.00050000000000000001</v>
      </c>
      <c r="R207" s="237">
        <f>Q207*H207</f>
        <v>0.0025000000000000001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379</v>
      </c>
      <c r="AT207" s="239" t="s">
        <v>396</v>
      </c>
      <c r="AU207" s="239" t="s">
        <v>84</v>
      </c>
      <c r="AY207" s="18" t="s">
        <v>181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82</v>
      </c>
      <c r="BK207" s="240">
        <f>ROUND(I207*H207,2)</f>
        <v>0</v>
      </c>
      <c r="BL207" s="18" t="s">
        <v>283</v>
      </c>
      <c r="BM207" s="239" t="s">
        <v>2883</v>
      </c>
    </row>
    <row r="208" s="2" customFormat="1" ht="16.5" customHeight="1">
      <c r="A208" s="39"/>
      <c r="B208" s="40"/>
      <c r="C208" s="289" t="s">
        <v>610</v>
      </c>
      <c r="D208" s="289" t="s">
        <v>396</v>
      </c>
      <c r="E208" s="290" t="s">
        <v>2884</v>
      </c>
      <c r="F208" s="291" t="s">
        <v>2885</v>
      </c>
      <c r="G208" s="292" t="s">
        <v>260</v>
      </c>
      <c r="H208" s="293">
        <v>1</v>
      </c>
      <c r="I208" s="294"/>
      <c r="J208" s="293">
        <f>ROUND(I208*H208,2)</f>
        <v>0</v>
      </c>
      <c r="K208" s="295"/>
      <c r="L208" s="296"/>
      <c r="M208" s="297" t="s">
        <v>1</v>
      </c>
      <c r="N208" s="298" t="s">
        <v>40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379</v>
      </c>
      <c r="AT208" s="239" t="s">
        <v>396</v>
      </c>
      <c r="AU208" s="239" t="s">
        <v>84</v>
      </c>
      <c r="AY208" s="18" t="s">
        <v>181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82</v>
      </c>
      <c r="BK208" s="240">
        <f>ROUND(I208*H208,2)</f>
        <v>0</v>
      </c>
      <c r="BL208" s="18" t="s">
        <v>283</v>
      </c>
      <c r="BM208" s="239" t="s">
        <v>2886</v>
      </c>
    </row>
    <row r="209" s="2" customFormat="1" ht="33" customHeight="1">
      <c r="A209" s="39"/>
      <c r="B209" s="40"/>
      <c r="C209" s="228" t="s">
        <v>614</v>
      </c>
      <c r="D209" s="228" t="s">
        <v>184</v>
      </c>
      <c r="E209" s="229" t="s">
        <v>2887</v>
      </c>
      <c r="F209" s="230" t="s">
        <v>2888</v>
      </c>
      <c r="G209" s="231" t="s">
        <v>260</v>
      </c>
      <c r="H209" s="232">
        <v>1</v>
      </c>
      <c r="I209" s="233"/>
      <c r="J209" s="232">
        <f>ROUND(I209*H209,2)</f>
        <v>0</v>
      </c>
      <c r="K209" s="234"/>
      <c r="L209" s="45"/>
      <c r="M209" s="235" t="s">
        <v>1</v>
      </c>
      <c r="N209" s="236" t="s">
        <v>40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283</v>
      </c>
      <c r="AT209" s="239" t="s">
        <v>184</v>
      </c>
      <c r="AU209" s="239" t="s">
        <v>84</v>
      </c>
      <c r="AY209" s="18" t="s">
        <v>181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82</v>
      </c>
      <c r="BK209" s="240">
        <f>ROUND(I209*H209,2)</f>
        <v>0</v>
      </c>
      <c r="BL209" s="18" t="s">
        <v>283</v>
      </c>
      <c r="BM209" s="239" t="s">
        <v>2889</v>
      </c>
    </row>
    <row r="210" s="2" customFormat="1" ht="24.15" customHeight="1">
      <c r="A210" s="39"/>
      <c r="B210" s="40"/>
      <c r="C210" s="289" t="s">
        <v>620</v>
      </c>
      <c r="D210" s="289" t="s">
        <v>396</v>
      </c>
      <c r="E210" s="290" t="s">
        <v>2890</v>
      </c>
      <c r="F210" s="291" t="s">
        <v>2891</v>
      </c>
      <c r="G210" s="292" t="s">
        <v>260</v>
      </c>
      <c r="H210" s="293">
        <v>1</v>
      </c>
      <c r="I210" s="294"/>
      <c r="J210" s="293">
        <f>ROUND(I210*H210,2)</f>
        <v>0</v>
      </c>
      <c r="K210" s="295"/>
      <c r="L210" s="296"/>
      <c r="M210" s="297" t="s">
        <v>1</v>
      </c>
      <c r="N210" s="298" t="s">
        <v>40</v>
      </c>
      <c r="O210" s="92"/>
      <c r="P210" s="237">
        <f>O210*H210</f>
        <v>0</v>
      </c>
      <c r="Q210" s="237">
        <v>0.00017000000000000001</v>
      </c>
      <c r="R210" s="237">
        <f>Q210*H210</f>
        <v>0.00017000000000000001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379</v>
      </c>
      <c r="AT210" s="239" t="s">
        <v>396</v>
      </c>
      <c r="AU210" s="239" t="s">
        <v>84</v>
      </c>
      <c r="AY210" s="18" t="s">
        <v>181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82</v>
      </c>
      <c r="BK210" s="240">
        <f>ROUND(I210*H210,2)</f>
        <v>0</v>
      </c>
      <c r="BL210" s="18" t="s">
        <v>283</v>
      </c>
      <c r="BM210" s="239" t="s">
        <v>2892</v>
      </c>
    </row>
    <row r="211" s="2" customFormat="1" ht="37.8" customHeight="1">
      <c r="A211" s="39"/>
      <c r="B211" s="40"/>
      <c r="C211" s="228" t="s">
        <v>624</v>
      </c>
      <c r="D211" s="228" t="s">
        <v>184</v>
      </c>
      <c r="E211" s="229" t="s">
        <v>2893</v>
      </c>
      <c r="F211" s="230" t="s">
        <v>2894</v>
      </c>
      <c r="G211" s="231" t="s">
        <v>260</v>
      </c>
      <c r="H211" s="232">
        <v>4</v>
      </c>
      <c r="I211" s="233"/>
      <c r="J211" s="232">
        <f>ROUND(I211*H211,2)</f>
        <v>0</v>
      </c>
      <c r="K211" s="234"/>
      <c r="L211" s="45"/>
      <c r="M211" s="235" t="s">
        <v>1</v>
      </c>
      <c r="N211" s="236" t="s">
        <v>40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4.8000000000000001E-05</v>
      </c>
      <c r="T211" s="238">
        <f>S211*H211</f>
        <v>0.00019200000000000001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283</v>
      </c>
      <c r="AT211" s="239" t="s">
        <v>184</v>
      </c>
      <c r="AU211" s="239" t="s">
        <v>84</v>
      </c>
      <c r="AY211" s="18" t="s">
        <v>181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82</v>
      </c>
      <c r="BK211" s="240">
        <f>ROUND(I211*H211,2)</f>
        <v>0</v>
      </c>
      <c r="BL211" s="18" t="s">
        <v>283</v>
      </c>
      <c r="BM211" s="239" t="s">
        <v>2895</v>
      </c>
    </row>
    <row r="212" s="2" customFormat="1" ht="33" customHeight="1">
      <c r="A212" s="39"/>
      <c r="B212" s="40"/>
      <c r="C212" s="228" t="s">
        <v>631</v>
      </c>
      <c r="D212" s="228" t="s">
        <v>184</v>
      </c>
      <c r="E212" s="229" t="s">
        <v>2896</v>
      </c>
      <c r="F212" s="230" t="s">
        <v>2897</v>
      </c>
      <c r="G212" s="231" t="s">
        <v>260</v>
      </c>
      <c r="H212" s="232">
        <v>14</v>
      </c>
      <c r="I212" s="233"/>
      <c r="J212" s="232">
        <f>ROUND(I212*H212,2)</f>
        <v>0</v>
      </c>
      <c r="K212" s="234"/>
      <c r="L212" s="45"/>
      <c r="M212" s="235" t="s">
        <v>1</v>
      </c>
      <c r="N212" s="236" t="s">
        <v>40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283</v>
      </c>
      <c r="AT212" s="239" t="s">
        <v>184</v>
      </c>
      <c r="AU212" s="239" t="s">
        <v>84</v>
      </c>
      <c r="AY212" s="18" t="s">
        <v>181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82</v>
      </c>
      <c r="BK212" s="240">
        <f>ROUND(I212*H212,2)</f>
        <v>0</v>
      </c>
      <c r="BL212" s="18" t="s">
        <v>283</v>
      </c>
      <c r="BM212" s="239" t="s">
        <v>2898</v>
      </c>
    </row>
    <row r="213" s="2" customFormat="1" ht="24.15" customHeight="1">
      <c r="A213" s="39"/>
      <c r="B213" s="40"/>
      <c r="C213" s="289" t="s">
        <v>638</v>
      </c>
      <c r="D213" s="289" t="s">
        <v>396</v>
      </c>
      <c r="E213" s="290" t="s">
        <v>2899</v>
      </c>
      <c r="F213" s="291" t="s">
        <v>2900</v>
      </c>
      <c r="G213" s="292" t="s">
        <v>260</v>
      </c>
      <c r="H213" s="293">
        <v>14</v>
      </c>
      <c r="I213" s="294"/>
      <c r="J213" s="293">
        <f>ROUND(I213*H213,2)</f>
        <v>0</v>
      </c>
      <c r="K213" s="295"/>
      <c r="L213" s="296"/>
      <c r="M213" s="297" t="s">
        <v>1</v>
      </c>
      <c r="N213" s="298" t="s">
        <v>40</v>
      </c>
      <c r="O213" s="92"/>
      <c r="P213" s="237">
        <f>O213*H213</f>
        <v>0</v>
      </c>
      <c r="Q213" s="237">
        <v>6.0000000000000002E-05</v>
      </c>
      <c r="R213" s="237">
        <f>Q213*H213</f>
        <v>0.00084000000000000003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379</v>
      </c>
      <c r="AT213" s="239" t="s">
        <v>396</v>
      </c>
      <c r="AU213" s="239" t="s">
        <v>84</v>
      </c>
      <c r="AY213" s="18" t="s">
        <v>181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82</v>
      </c>
      <c r="BK213" s="240">
        <f>ROUND(I213*H213,2)</f>
        <v>0</v>
      </c>
      <c r="BL213" s="18" t="s">
        <v>283</v>
      </c>
      <c r="BM213" s="239" t="s">
        <v>2901</v>
      </c>
    </row>
    <row r="214" s="2" customFormat="1" ht="16.5" customHeight="1">
      <c r="A214" s="39"/>
      <c r="B214" s="40"/>
      <c r="C214" s="289" t="s">
        <v>644</v>
      </c>
      <c r="D214" s="289" t="s">
        <v>396</v>
      </c>
      <c r="E214" s="290" t="s">
        <v>2843</v>
      </c>
      <c r="F214" s="291" t="s">
        <v>2844</v>
      </c>
      <c r="G214" s="292" t="s">
        <v>260</v>
      </c>
      <c r="H214" s="293">
        <v>8</v>
      </c>
      <c r="I214" s="294"/>
      <c r="J214" s="293">
        <f>ROUND(I214*H214,2)</f>
        <v>0</v>
      </c>
      <c r="K214" s="295"/>
      <c r="L214" s="296"/>
      <c r="M214" s="297" t="s">
        <v>1</v>
      </c>
      <c r="N214" s="298" t="s">
        <v>40</v>
      </c>
      <c r="O214" s="92"/>
      <c r="P214" s="237">
        <f>O214*H214</f>
        <v>0</v>
      </c>
      <c r="Q214" s="237">
        <v>1.0000000000000001E-05</v>
      </c>
      <c r="R214" s="237">
        <f>Q214*H214</f>
        <v>8.0000000000000007E-05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379</v>
      </c>
      <c r="AT214" s="239" t="s">
        <v>396</v>
      </c>
      <c r="AU214" s="239" t="s">
        <v>84</v>
      </c>
      <c r="AY214" s="18" t="s">
        <v>181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82</v>
      </c>
      <c r="BK214" s="240">
        <f>ROUND(I214*H214,2)</f>
        <v>0</v>
      </c>
      <c r="BL214" s="18" t="s">
        <v>283</v>
      </c>
      <c r="BM214" s="239" t="s">
        <v>2902</v>
      </c>
    </row>
    <row r="215" s="2" customFormat="1" ht="16.5" customHeight="1">
      <c r="A215" s="39"/>
      <c r="B215" s="40"/>
      <c r="C215" s="289" t="s">
        <v>652</v>
      </c>
      <c r="D215" s="289" t="s">
        <v>396</v>
      </c>
      <c r="E215" s="290" t="s">
        <v>2903</v>
      </c>
      <c r="F215" s="291" t="s">
        <v>2904</v>
      </c>
      <c r="G215" s="292" t="s">
        <v>260</v>
      </c>
      <c r="H215" s="293">
        <v>3</v>
      </c>
      <c r="I215" s="294"/>
      <c r="J215" s="293">
        <f>ROUND(I215*H215,2)</f>
        <v>0</v>
      </c>
      <c r="K215" s="295"/>
      <c r="L215" s="296"/>
      <c r="M215" s="297" t="s">
        <v>1</v>
      </c>
      <c r="N215" s="298" t="s">
        <v>40</v>
      </c>
      <c r="O215" s="92"/>
      <c r="P215" s="237">
        <f>O215*H215</f>
        <v>0</v>
      </c>
      <c r="Q215" s="237">
        <v>2.0000000000000002E-05</v>
      </c>
      <c r="R215" s="237">
        <f>Q215*H215</f>
        <v>6.0000000000000008E-05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379</v>
      </c>
      <c r="AT215" s="239" t="s">
        <v>396</v>
      </c>
      <c r="AU215" s="239" t="s">
        <v>84</v>
      </c>
      <c r="AY215" s="18" t="s">
        <v>181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82</v>
      </c>
      <c r="BK215" s="240">
        <f>ROUND(I215*H215,2)</f>
        <v>0</v>
      </c>
      <c r="BL215" s="18" t="s">
        <v>283</v>
      </c>
      <c r="BM215" s="239" t="s">
        <v>2905</v>
      </c>
    </row>
    <row r="216" s="2" customFormat="1" ht="16.5" customHeight="1">
      <c r="A216" s="39"/>
      <c r="B216" s="40"/>
      <c r="C216" s="289" t="s">
        <v>657</v>
      </c>
      <c r="D216" s="289" t="s">
        <v>396</v>
      </c>
      <c r="E216" s="290" t="s">
        <v>2906</v>
      </c>
      <c r="F216" s="291" t="s">
        <v>2907</v>
      </c>
      <c r="G216" s="292" t="s">
        <v>260</v>
      </c>
      <c r="H216" s="293">
        <v>1</v>
      </c>
      <c r="I216" s="294"/>
      <c r="J216" s="293">
        <f>ROUND(I216*H216,2)</f>
        <v>0</v>
      </c>
      <c r="K216" s="295"/>
      <c r="L216" s="296"/>
      <c r="M216" s="297" t="s">
        <v>1</v>
      </c>
      <c r="N216" s="298" t="s">
        <v>40</v>
      </c>
      <c r="O216" s="92"/>
      <c r="P216" s="237">
        <f>O216*H216</f>
        <v>0</v>
      </c>
      <c r="Q216" s="237">
        <v>3.0000000000000001E-05</v>
      </c>
      <c r="R216" s="237">
        <f>Q216*H216</f>
        <v>3.0000000000000001E-05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379</v>
      </c>
      <c r="AT216" s="239" t="s">
        <v>396</v>
      </c>
      <c r="AU216" s="239" t="s">
        <v>84</v>
      </c>
      <c r="AY216" s="18" t="s">
        <v>181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82</v>
      </c>
      <c r="BK216" s="240">
        <f>ROUND(I216*H216,2)</f>
        <v>0</v>
      </c>
      <c r="BL216" s="18" t="s">
        <v>283</v>
      </c>
      <c r="BM216" s="239" t="s">
        <v>2908</v>
      </c>
    </row>
    <row r="217" s="2" customFormat="1" ht="33" customHeight="1">
      <c r="A217" s="39"/>
      <c r="B217" s="40"/>
      <c r="C217" s="228" t="s">
        <v>668</v>
      </c>
      <c r="D217" s="228" t="s">
        <v>184</v>
      </c>
      <c r="E217" s="229" t="s">
        <v>2909</v>
      </c>
      <c r="F217" s="230" t="s">
        <v>2910</v>
      </c>
      <c r="G217" s="231" t="s">
        <v>260</v>
      </c>
      <c r="H217" s="232">
        <v>7</v>
      </c>
      <c r="I217" s="233"/>
      <c r="J217" s="232">
        <f>ROUND(I217*H217,2)</f>
        <v>0</v>
      </c>
      <c r="K217" s="234"/>
      <c r="L217" s="45"/>
      <c r="M217" s="235" t="s">
        <v>1</v>
      </c>
      <c r="N217" s="236" t="s">
        <v>40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283</v>
      </c>
      <c r="AT217" s="239" t="s">
        <v>184</v>
      </c>
      <c r="AU217" s="239" t="s">
        <v>84</v>
      </c>
      <c r="AY217" s="18" t="s">
        <v>181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82</v>
      </c>
      <c r="BK217" s="240">
        <f>ROUND(I217*H217,2)</f>
        <v>0</v>
      </c>
      <c r="BL217" s="18" t="s">
        <v>283</v>
      </c>
      <c r="BM217" s="239" t="s">
        <v>2911</v>
      </c>
    </row>
    <row r="218" s="2" customFormat="1" ht="24.15" customHeight="1">
      <c r="A218" s="39"/>
      <c r="B218" s="40"/>
      <c r="C218" s="289" t="s">
        <v>675</v>
      </c>
      <c r="D218" s="289" t="s">
        <v>396</v>
      </c>
      <c r="E218" s="290" t="s">
        <v>2912</v>
      </c>
      <c r="F218" s="291" t="s">
        <v>2913</v>
      </c>
      <c r="G218" s="292" t="s">
        <v>260</v>
      </c>
      <c r="H218" s="293">
        <v>7</v>
      </c>
      <c r="I218" s="294"/>
      <c r="J218" s="293">
        <f>ROUND(I218*H218,2)</f>
        <v>0</v>
      </c>
      <c r="K218" s="295"/>
      <c r="L218" s="296"/>
      <c r="M218" s="297" t="s">
        <v>1</v>
      </c>
      <c r="N218" s="298" t="s">
        <v>40</v>
      </c>
      <c r="O218" s="92"/>
      <c r="P218" s="237">
        <f>O218*H218</f>
        <v>0</v>
      </c>
      <c r="Q218" s="237">
        <v>0.00010000000000000001</v>
      </c>
      <c r="R218" s="237">
        <f>Q218*H218</f>
        <v>0.00069999999999999999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379</v>
      </c>
      <c r="AT218" s="239" t="s">
        <v>396</v>
      </c>
      <c r="AU218" s="239" t="s">
        <v>84</v>
      </c>
      <c r="AY218" s="18" t="s">
        <v>181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82</v>
      </c>
      <c r="BK218" s="240">
        <f>ROUND(I218*H218,2)</f>
        <v>0</v>
      </c>
      <c r="BL218" s="18" t="s">
        <v>283</v>
      </c>
      <c r="BM218" s="239" t="s">
        <v>2914</v>
      </c>
    </row>
    <row r="219" s="2" customFormat="1" ht="33" customHeight="1">
      <c r="A219" s="39"/>
      <c r="B219" s="40"/>
      <c r="C219" s="228" t="s">
        <v>680</v>
      </c>
      <c r="D219" s="228" t="s">
        <v>184</v>
      </c>
      <c r="E219" s="229" t="s">
        <v>2915</v>
      </c>
      <c r="F219" s="230" t="s">
        <v>2916</v>
      </c>
      <c r="G219" s="231" t="s">
        <v>260</v>
      </c>
      <c r="H219" s="232">
        <v>2</v>
      </c>
      <c r="I219" s="233"/>
      <c r="J219" s="232">
        <f>ROUND(I219*H219,2)</f>
        <v>0</v>
      </c>
      <c r="K219" s="234"/>
      <c r="L219" s="45"/>
      <c r="M219" s="235" t="s">
        <v>1</v>
      </c>
      <c r="N219" s="236" t="s">
        <v>40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283</v>
      </c>
      <c r="AT219" s="239" t="s">
        <v>184</v>
      </c>
      <c r="AU219" s="239" t="s">
        <v>84</v>
      </c>
      <c r="AY219" s="18" t="s">
        <v>181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82</v>
      </c>
      <c r="BK219" s="240">
        <f>ROUND(I219*H219,2)</f>
        <v>0</v>
      </c>
      <c r="BL219" s="18" t="s">
        <v>283</v>
      </c>
      <c r="BM219" s="239" t="s">
        <v>2917</v>
      </c>
    </row>
    <row r="220" s="2" customFormat="1" ht="37.8" customHeight="1">
      <c r="A220" s="39"/>
      <c r="B220" s="40"/>
      <c r="C220" s="289" t="s">
        <v>684</v>
      </c>
      <c r="D220" s="289" t="s">
        <v>396</v>
      </c>
      <c r="E220" s="290" t="s">
        <v>2918</v>
      </c>
      <c r="F220" s="291" t="s">
        <v>2919</v>
      </c>
      <c r="G220" s="292" t="s">
        <v>260</v>
      </c>
      <c r="H220" s="293">
        <v>2</v>
      </c>
      <c r="I220" s="294"/>
      <c r="J220" s="293">
        <f>ROUND(I220*H220,2)</f>
        <v>0</v>
      </c>
      <c r="K220" s="295"/>
      <c r="L220" s="296"/>
      <c r="M220" s="297" t="s">
        <v>1</v>
      </c>
      <c r="N220" s="298" t="s">
        <v>40</v>
      </c>
      <c r="O220" s="92"/>
      <c r="P220" s="237">
        <f>O220*H220</f>
        <v>0</v>
      </c>
      <c r="Q220" s="237">
        <v>6.9999999999999994E-05</v>
      </c>
      <c r="R220" s="237">
        <f>Q220*H220</f>
        <v>0.00013999999999999999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379</v>
      </c>
      <c r="AT220" s="239" t="s">
        <v>396</v>
      </c>
      <c r="AU220" s="239" t="s">
        <v>84</v>
      </c>
      <c r="AY220" s="18" t="s">
        <v>181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82</v>
      </c>
      <c r="BK220" s="240">
        <f>ROUND(I220*H220,2)</f>
        <v>0</v>
      </c>
      <c r="BL220" s="18" t="s">
        <v>283</v>
      </c>
      <c r="BM220" s="239" t="s">
        <v>2920</v>
      </c>
    </row>
    <row r="221" s="2" customFormat="1" ht="37.8" customHeight="1">
      <c r="A221" s="39"/>
      <c r="B221" s="40"/>
      <c r="C221" s="228" t="s">
        <v>693</v>
      </c>
      <c r="D221" s="228" t="s">
        <v>184</v>
      </c>
      <c r="E221" s="229" t="s">
        <v>2921</v>
      </c>
      <c r="F221" s="230" t="s">
        <v>2922</v>
      </c>
      <c r="G221" s="231" t="s">
        <v>260</v>
      </c>
      <c r="H221" s="232">
        <v>1</v>
      </c>
      <c r="I221" s="233"/>
      <c r="J221" s="232">
        <f>ROUND(I221*H221,2)</f>
        <v>0</v>
      </c>
      <c r="K221" s="234"/>
      <c r="L221" s="45"/>
      <c r="M221" s="235" t="s">
        <v>1</v>
      </c>
      <c r="N221" s="236" t="s">
        <v>40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283</v>
      </c>
      <c r="AT221" s="239" t="s">
        <v>184</v>
      </c>
      <c r="AU221" s="239" t="s">
        <v>84</v>
      </c>
      <c r="AY221" s="18" t="s">
        <v>181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82</v>
      </c>
      <c r="BK221" s="240">
        <f>ROUND(I221*H221,2)</f>
        <v>0</v>
      </c>
      <c r="BL221" s="18" t="s">
        <v>283</v>
      </c>
      <c r="BM221" s="239" t="s">
        <v>2923</v>
      </c>
    </row>
    <row r="222" s="2" customFormat="1" ht="33" customHeight="1">
      <c r="A222" s="39"/>
      <c r="B222" s="40"/>
      <c r="C222" s="289" t="s">
        <v>698</v>
      </c>
      <c r="D222" s="289" t="s">
        <v>396</v>
      </c>
      <c r="E222" s="290" t="s">
        <v>2924</v>
      </c>
      <c r="F222" s="291" t="s">
        <v>2925</v>
      </c>
      <c r="G222" s="292" t="s">
        <v>260</v>
      </c>
      <c r="H222" s="293">
        <v>1</v>
      </c>
      <c r="I222" s="294"/>
      <c r="J222" s="293">
        <f>ROUND(I222*H222,2)</f>
        <v>0</v>
      </c>
      <c r="K222" s="295"/>
      <c r="L222" s="296"/>
      <c r="M222" s="297" t="s">
        <v>1</v>
      </c>
      <c r="N222" s="298" t="s">
        <v>40</v>
      </c>
      <c r="O222" s="92"/>
      <c r="P222" s="237">
        <f>O222*H222</f>
        <v>0</v>
      </c>
      <c r="Q222" s="237">
        <v>0.00013999999999999999</v>
      </c>
      <c r="R222" s="237">
        <f>Q222*H222</f>
        <v>0.00013999999999999999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379</v>
      </c>
      <c r="AT222" s="239" t="s">
        <v>396</v>
      </c>
      <c r="AU222" s="239" t="s">
        <v>84</v>
      </c>
      <c r="AY222" s="18" t="s">
        <v>181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82</v>
      </c>
      <c r="BK222" s="240">
        <f>ROUND(I222*H222,2)</f>
        <v>0</v>
      </c>
      <c r="BL222" s="18" t="s">
        <v>283</v>
      </c>
      <c r="BM222" s="239" t="s">
        <v>2926</v>
      </c>
    </row>
    <row r="223" s="2" customFormat="1" ht="37.8" customHeight="1">
      <c r="A223" s="39"/>
      <c r="B223" s="40"/>
      <c r="C223" s="228" t="s">
        <v>705</v>
      </c>
      <c r="D223" s="228" t="s">
        <v>184</v>
      </c>
      <c r="E223" s="229" t="s">
        <v>2927</v>
      </c>
      <c r="F223" s="230" t="s">
        <v>2928</v>
      </c>
      <c r="G223" s="231" t="s">
        <v>260</v>
      </c>
      <c r="H223" s="232">
        <v>11</v>
      </c>
      <c r="I223" s="233"/>
      <c r="J223" s="232">
        <f>ROUND(I223*H223,2)</f>
        <v>0</v>
      </c>
      <c r="K223" s="234"/>
      <c r="L223" s="45"/>
      <c r="M223" s="235" t="s">
        <v>1</v>
      </c>
      <c r="N223" s="236" t="s">
        <v>40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283</v>
      </c>
      <c r="AT223" s="239" t="s">
        <v>184</v>
      </c>
      <c r="AU223" s="239" t="s">
        <v>84</v>
      </c>
      <c r="AY223" s="18" t="s">
        <v>181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82</v>
      </c>
      <c r="BK223" s="240">
        <f>ROUND(I223*H223,2)</f>
        <v>0</v>
      </c>
      <c r="BL223" s="18" t="s">
        <v>283</v>
      </c>
      <c r="BM223" s="239" t="s">
        <v>2929</v>
      </c>
    </row>
    <row r="224" s="2" customFormat="1" ht="33" customHeight="1">
      <c r="A224" s="39"/>
      <c r="B224" s="40"/>
      <c r="C224" s="289" t="s">
        <v>710</v>
      </c>
      <c r="D224" s="289" t="s">
        <v>396</v>
      </c>
      <c r="E224" s="290" t="s">
        <v>2930</v>
      </c>
      <c r="F224" s="291" t="s">
        <v>2931</v>
      </c>
      <c r="G224" s="292" t="s">
        <v>260</v>
      </c>
      <c r="H224" s="293">
        <v>11</v>
      </c>
      <c r="I224" s="294"/>
      <c r="J224" s="293">
        <f>ROUND(I224*H224,2)</f>
        <v>0</v>
      </c>
      <c r="K224" s="295"/>
      <c r="L224" s="296"/>
      <c r="M224" s="297" t="s">
        <v>1</v>
      </c>
      <c r="N224" s="298" t="s">
        <v>40</v>
      </c>
      <c r="O224" s="92"/>
      <c r="P224" s="237">
        <f>O224*H224</f>
        <v>0</v>
      </c>
      <c r="Q224" s="237">
        <v>0.00010000000000000001</v>
      </c>
      <c r="R224" s="237">
        <f>Q224*H224</f>
        <v>0.0011000000000000001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379</v>
      </c>
      <c r="AT224" s="239" t="s">
        <v>396</v>
      </c>
      <c r="AU224" s="239" t="s">
        <v>84</v>
      </c>
      <c r="AY224" s="18" t="s">
        <v>181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82</v>
      </c>
      <c r="BK224" s="240">
        <f>ROUND(I224*H224,2)</f>
        <v>0</v>
      </c>
      <c r="BL224" s="18" t="s">
        <v>283</v>
      </c>
      <c r="BM224" s="239" t="s">
        <v>2932</v>
      </c>
    </row>
    <row r="225" s="2" customFormat="1" ht="24.15" customHeight="1">
      <c r="A225" s="39"/>
      <c r="B225" s="40"/>
      <c r="C225" s="228" t="s">
        <v>714</v>
      </c>
      <c r="D225" s="228" t="s">
        <v>184</v>
      </c>
      <c r="E225" s="229" t="s">
        <v>2933</v>
      </c>
      <c r="F225" s="230" t="s">
        <v>2934</v>
      </c>
      <c r="G225" s="231" t="s">
        <v>260</v>
      </c>
      <c r="H225" s="232">
        <v>1</v>
      </c>
      <c r="I225" s="233"/>
      <c r="J225" s="232">
        <f>ROUND(I225*H225,2)</f>
        <v>0</v>
      </c>
      <c r="K225" s="234"/>
      <c r="L225" s="45"/>
      <c r="M225" s="235" t="s">
        <v>1</v>
      </c>
      <c r="N225" s="236" t="s">
        <v>40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283</v>
      </c>
      <c r="AT225" s="239" t="s">
        <v>184</v>
      </c>
      <c r="AU225" s="239" t="s">
        <v>84</v>
      </c>
      <c r="AY225" s="18" t="s">
        <v>181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82</v>
      </c>
      <c r="BK225" s="240">
        <f>ROUND(I225*H225,2)</f>
        <v>0</v>
      </c>
      <c r="BL225" s="18" t="s">
        <v>283</v>
      </c>
      <c r="BM225" s="239" t="s">
        <v>2935</v>
      </c>
    </row>
    <row r="226" s="2" customFormat="1" ht="37.8" customHeight="1">
      <c r="A226" s="39"/>
      <c r="B226" s="40"/>
      <c r="C226" s="228" t="s">
        <v>719</v>
      </c>
      <c r="D226" s="228" t="s">
        <v>184</v>
      </c>
      <c r="E226" s="229" t="s">
        <v>2936</v>
      </c>
      <c r="F226" s="230" t="s">
        <v>2937</v>
      </c>
      <c r="G226" s="231" t="s">
        <v>260</v>
      </c>
      <c r="H226" s="232">
        <v>8</v>
      </c>
      <c r="I226" s="233"/>
      <c r="J226" s="232">
        <f>ROUND(I226*H226,2)</f>
        <v>0</v>
      </c>
      <c r="K226" s="234"/>
      <c r="L226" s="45"/>
      <c r="M226" s="235" t="s">
        <v>1</v>
      </c>
      <c r="N226" s="236" t="s">
        <v>40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4.8000000000000001E-05</v>
      </c>
      <c r="T226" s="238">
        <f>S226*H226</f>
        <v>0.00038400000000000001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283</v>
      </c>
      <c r="AT226" s="239" t="s">
        <v>184</v>
      </c>
      <c r="AU226" s="239" t="s">
        <v>84</v>
      </c>
      <c r="AY226" s="18" t="s">
        <v>181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82</v>
      </c>
      <c r="BK226" s="240">
        <f>ROUND(I226*H226,2)</f>
        <v>0</v>
      </c>
      <c r="BL226" s="18" t="s">
        <v>283</v>
      </c>
      <c r="BM226" s="239" t="s">
        <v>2938</v>
      </c>
    </row>
    <row r="227" s="2" customFormat="1" ht="37.8" customHeight="1">
      <c r="A227" s="39"/>
      <c r="B227" s="40"/>
      <c r="C227" s="228" t="s">
        <v>723</v>
      </c>
      <c r="D227" s="228" t="s">
        <v>184</v>
      </c>
      <c r="E227" s="229" t="s">
        <v>2939</v>
      </c>
      <c r="F227" s="230" t="s">
        <v>2940</v>
      </c>
      <c r="G227" s="231" t="s">
        <v>260</v>
      </c>
      <c r="H227" s="232">
        <v>2</v>
      </c>
      <c r="I227" s="233"/>
      <c r="J227" s="232">
        <f>ROUND(I227*H227,2)</f>
        <v>0</v>
      </c>
      <c r="K227" s="234"/>
      <c r="L227" s="45"/>
      <c r="M227" s="235" t="s">
        <v>1</v>
      </c>
      <c r="N227" s="236" t="s">
        <v>40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7.8999999999999996E-05</v>
      </c>
      <c r="T227" s="238">
        <f>S227*H227</f>
        <v>0.00015799999999999999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283</v>
      </c>
      <c r="AT227" s="239" t="s">
        <v>184</v>
      </c>
      <c r="AU227" s="239" t="s">
        <v>84</v>
      </c>
      <c r="AY227" s="18" t="s">
        <v>181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82</v>
      </c>
      <c r="BK227" s="240">
        <f>ROUND(I227*H227,2)</f>
        <v>0</v>
      </c>
      <c r="BL227" s="18" t="s">
        <v>283</v>
      </c>
      <c r="BM227" s="239" t="s">
        <v>2941</v>
      </c>
    </row>
    <row r="228" s="2" customFormat="1" ht="24.15" customHeight="1">
      <c r="A228" s="39"/>
      <c r="B228" s="40"/>
      <c r="C228" s="228" t="s">
        <v>729</v>
      </c>
      <c r="D228" s="228" t="s">
        <v>184</v>
      </c>
      <c r="E228" s="229" t="s">
        <v>2942</v>
      </c>
      <c r="F228" s="230" t="s">
        <v>2943</v>
      </c>
      <c r="G228" s="231" t="s">
        <v>260</v>
      </c>
      <c r="H228" s="232">
        <v>11</v>
      </c>
      <c r="I228" s="233"/>
      <c r="J228" s="232">
        <f>ROUND(I228*H228,2)</f>
        <v>0</v>
      </c>
      <c r="K228" s="234"/>
      <c r="L228" s="45"/>
      <c r="M228" s="235" t="s">
        <v>1</v>
      </c>
      <c r="N228" s="236" t="s">
        <v>40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283</v>
      </c>
      <c r="AT228" s="239" t="s">
        <v>184</v>
      </c>
      <c r="AU228" s="239" t="s">
        <v>84</v>
      </c>
      <c r="AY228" s="18" t="s">
        <v>181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82</v>
      </c>
      <c r="BK228" s="240">
        <f>ROUND(I228*H228,2)</f>
        <v>0</v>
      </c>
      <c r="BL228" s="18" t="s">
        <v>283</v>
      </c>
      <c r="BM228" s="239" t="s">
        <v>2944</v>
      </c>
    </row>
    <row r="229" s="14" customFormat="1">
      <c r="A229" s="14"/>
      <c r="B229" s="252"/>
      <c r="C229" s="253"/>
      <c r="D229" s="243" t="s">
        <v>190</v>
      </c>
      <c r="E229" s="254" t="s">
        <v>1</v>
      </c>
      <c r="F229" s="255" t="s">
        <v>2945</v>
      </c>
      <c r="G229" s="253"/>
      <c r="H229" s="256">
        <v>7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2" t="s">
        <v>190</v>
      </c>
      <c r="AU229" s="262" t="s">
        <v>84</v>
      </c>
      <c r="AV229" s="14" t="s">
        <v>84</v>
      </c>
      <c r="AW229" s="14" t="s">
        <v>31</v>
      </c>
      <c r="AX229" s="14" t="s">
        <v>75</v>
      </c>
      <c r="AY229" s="262" t="s">
        <v>181</v>
      </c>
    </row>
    <row r="230" s="14" customFormat="1">
      <c r="A230" s="14"/>
      <c r="B230" s="252"/>
      <c r="C230" s="253"/>
      <c r="D230" s="243" t="s">
        <v>190</v>
      </c>
      <c r="E230" s="254" t="s">
        <v>1</v>
      </c>
      <c r="F230" s="255" t="s">
        <v>2946</v>
      </c>
      <c r="G230" s="253"/>
      <c r="H230" s="256">
        <v>4</v>
      </c>
      <c r="I230" s="257"/>
      <c r="J230" s="253"/>
      <c r="K230" s="253"/>
      <c r="L230" s="258"/>
      <c r="M230" s="259"/>
      <c r="N230" s="260"/>
      <c r="O230" s="260"/>
      <c r="P230" s="260"/>
      <c r="Q230" s="260"/>
      <c r="R230" s="260"/>
      <c r="S230" s="260"/>
      <c r="T230" s="26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2" t="s">
        <v>190</v>
      </c>
      <c r="AU230" s="262" t="s">
        <v>84</v>
      </c>
      <c r="AV230" s="14" t="s">
        <v>84</v>
      </c>
      <c r="AW230" s="14" t="s">
        <v>31</v>
      </c>
      <c r="AX230" s="14" t="s">
        <v>75</v>
      </c>
      <c r="AY230" s="262" t="s">
        <v>181</v>
      </c>
    </row>
    <row r="231" s="15" customFormat="1">
      <c r="A231" s="15"/>
      <c r="B231" s="267"/>
      <c r="C231" s="268"/>
      <c r="D231" s="243" t="s">
        <v>190</v>
      </c>
      <c r="E231" s="269" t="s">
        <v>1</v>
      </c>
      <c r="F231" s="270" t="s">
        <v>208</v>
      </c>
      <c r="G231" s="268"/>
      <c r="H231" s="271">
        <v>11</v>
      </c>
      <c r="I231" s="272"/>
      <c r="J231" s="268"/>
      <c r="K231" s="268"/>
      <c r="L231" s="273"/>
      <c r="M231" s="274"/>
      <c r="N231" s="275"/>
      <c r="O231" s="275"/>
      <c r="P231" s="275"/>
      <c r="Q231" s="275"/>
      <c r="R231" s="275"/>
      <c r="S231" s="275"/>
      <c r="T231" s="276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7" t="s">
        <v>190</v>
      </c>
      <c r="AU231" s="277" t="s">
        <v>84</v>
      </c>
      <c r="AV231" s="15" t="s">
        <v>188</v>
      </c>
      <c r="AW231" s="15" t="s">
        <v>31</v>
      </c>
      <c r="AX231" s="15" t="s">
        <v>82</v>
      </c>
      <c r="AY231" s="277" t="s">
        <v>181</v>
      </c>
    </row>
    <row r="232" s="2" customFormat="1" ht="33" customHeight="1">
      <c r="A232" s="39"/>
      <c r="B232" s="40"/>
      <c r="C232" s="228" t="s">
        <v>733</v>
      </c>
      <c r="D232" s="228" t="s">
        <v>184</v>
      </c>
      <c r="E232" s="229" t="s">
        <v>2947</v>
      </c>
      <c r="F232" s="230" t="s">
        <v>2948</v>
      </c>
      <c r="G232" s="231" t="s">
        <v>260</v>
      </c>
      <c r="H232" s="232">
        <v>4</v>
      </c>
      <c r="I232" s="233"/>
      <c r="J232" s="232">
        <f>ROUND(I232*H232,2)</f>
        <v>0</v>
      </c>
      <c r="K232" s="234"/>
      <c r="L232" s="45"/>
      <c r="M232" s="235" t="s">
        <v>1</v>
      </c>
      <c r="N232" s="236" t="s">
        <v>40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283</v>
      </c>
      <c r="AT232" s="239" t="s">
        <v>184</v>
      </c>
      <c r="AU232" s="239" t="s">
        <v>84</v>
      </c>
      <c r="AY232" s="18" t="s">
        <v>181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82</v>
      </c>
      <c r="BK232" s="240">
        <f>ROUND(I232*H232,2)</f>
        <v>0</v>
      </c>
      <c r="BL232" s="18" t="s">
        <v>283</v>
      </c>
      <c r="BM232" s="239" t="s">
        <v>2949</v>
      </c>
    </row>
    <row r="233" s="2" customFormat="1" ht="37.8" customHeight="1">
      <c r="A233" s="39"/>
      <c r="B233" s="40"/>
      <c r="C233" s="228" t="s">
        <v>740</v>
      </c>
      <c r="D233" s="228" t="s">
        <v>184</v>
      </c>
      <c r="E233" s="229" t="s">
        <v>2950</v>
      </c>
      <c r="F233" s="230" t="s">
        <v>2951</v>
      </c>
      <c r="G233" s="231" t="s">
        <v>260</v>
      </c>
      <c r="H233" s="232">
        <v>7</v>
      </c>
      <c r="I233" s="233"/>
      <c r="J233" s="232">
        <f>ROUND(I233*H233,2)</f>
        <v>0</v>
      </c>
      <c r="K233" s="234"/>
      <c r="L233" s="45"/>
      <c r="M233" s="235" t="s">
        <v>1</v>
      </c>
      <c r="N233" s="236" t="s">
        <v>40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283</v>
      </c>
      <c r="AT233" s="239" t="s">
        <v>184</v>
      </c>
      <c r="AU233" s="239" t="s">
        <v>84</v>
      </c>
      <c r="AY233" s="18" t="s">
        <v>181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82</v>
      </c>
      <c r="BK233" s="240">
        <f>ROUND(I233*H233,2)</f>
        <v>0</v>
      </c>
      <c r="BL233" s="18" t="s">
        <v>283</v>
      </c>
      <c r="BM233" s="239" t="s">
        <v>2952</v>
      </c>
    </row>
    <row r="234" s="2" customFormat="1" ht="24.15" customHeight="1">
      <c r="A234" s="39"/>
      <c r="B234" s="40"/>
      <c r="C234" s="289" t="s">
        <v>410</v>
      </c>
      <c r="D234" s="289" t="s">
        <v>396</v>
      </c>
      <c r="E234" s="290" t="s">
        <v>2953</v>
      </c>
      <c r="F234" s="291" t="s">
        <v>2954</v>
      </c>
      <c r="G234" s="292" t="s">
        <v>260</v>
      </c>
      <c r="H234" s="293">
        <v>2</v>
      </c>
      <c r="I234" s="294"/>
      <c r="J234" s="293">
        <f>ROUND(I234*H234,2)</f>
        <v>0</v>
      </c>
      <c r="K234" s="295"/>
      <c r="L234" s="296"/>
      <c r="M234" s="297" t="s">
        <v>1</v>
      </c>
      <c r="N234" s="298" t="s">
        <v>40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379</v>
      </c>
      <c r="AT234" s="239" t="s">
        <v>396</v>
      </c>
      <c r="AU234" s="239" t="s">
        <v>84</v>
      </c>
      <c r="AY234" s="18" t="s">
        <v>181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82</v>
      </c>
      <c r="BK234" s="240">
        <f>ROUND(I234*H234,2)</f>
        <v>0</v>
      </c>
      <c r="BL234" s="18" t="s">
        <v>283</v>
      </c>
      <c r="BM234" s="239" t="s">
        <v>2955</v>
      </c>
    </row>
    <row r="235" s="2" customFormat="1" ht="33" customHeight="1">
      <c r="A235" s="39"/>
      <c r="B235" s="40"/>
      <c r="C235" s="289" t="s">
        <v>750</v>
      </c>
      <c r="D235" s="289" t="s">
        <v>396</v>
      </c>
      <c r="E235" s="290" t="s">
        <v>2956</v>
      </c>
      <c r="F235" s="291" t="s">
        <v>2957</v>
      </c>
      <c r="G235" s="292" t="s">
        <v>260</v>
      </c>
      <c r="H235" s="293">
        <v>5</v>
      </c>
      <c r="I235" s="294"/>
      <c r="J235" s="293">
        <f>ROUND(I235*H235,2)</f>
        <v>0</v>
      </c>
      <c r="K235" s="295"/>
      <c r="L235" s="296"/>
      <c r="M235" s="297" t="s">
        <v>1</v>
      </c>
      <c r="N235" s="298" t="s">
        <v>40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379</v>
      </c>
      <c r="AT235" s="239" t="s">
        <v>396</v>
      </c>
      <c r="AU235" s="239" t="s">
        <v>84</v>
      </c>
      <c r="AY235" s="18" t="s">
        <v>181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82</v>
      </c>
      <c r="BK235" s="240">
        <f>ROUND(I235*H235,2)</f>
        <v>0</v>
      </c>
      <c r="BL235" s="18" t="s">
        <v>283</v>
      </c>
      <c r="BM235" s="239" t="s">
        <v>2958</v>
      </c>
    </row>
    <row r="236" s="2" customFormat="1" ht="24.15" customHeight="1">
      <c r="A236" s="39"/>
      <c r="B236" s="40"/>
      <c r="C236" s="228" t="s">
        <v>755</v>
      </c>
      <c r="D236" s="228" t="s">
        <v>184</v>
      </c>
      <c r="E236" s="229" t="s">
        <v>2959</v>
      </c>
      <c r="F236" s="230" t="s">
        <v>2960</v>
      </c>
      <c r="G236" s="231" t="s">
        <v>260</v>
      </c>
      <c r="H236" s="232">
        <v>13</v>
      </c>
      <c r="I236" s="233"/>
      <c r="J236" s="232">
        <f>ROUND(I236*H236,2)</f>
        <v>0</v>
      </c>
      <c r="K236" s="234"/>
      <c r="L236" s="45"/>
      <c r="M236" s="235" t="s">
        <v>1</v>
      </c>
      <c r="N236" s="236" t="s">
        <v>40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283</v>
      </c>
      <c r="AT236" s="239" t="s">
        <v>184</v>
      </c>
      <c r="AU236" s="239" t="s">
        <v>84</v>
      </c>
      <c r="AY236" s="18" t="s">
        <v>181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82</v>
      </c>
      <c r="BK236" s="240">
        <f>ROUND(I236*H236,2)</f>
        <v>0</v>
      </c>
      <c r="BL236" s="18" t="s">
        <v>283</v>
      </c>
      <c r="BM236" s="239" t="s">
        <v>2961</v>
      </c>
    </row>
    <row r="237" s="2" customFormat="1" ht="33" customHeight="1">
      <c r="A237" s="39"/>
      <c r="B237" s="40"/>
      <c r="C237" s="289" t="s">
        <v>760</v>
      </c>
      <c r="D237" s="289" t="s">
        <v>396</v>
      </c>
      <c r="E237" s="290" t="s">
        <v>2962</v>
      </c>
      <c r="F237" s="291" t="s">
        <v>2963</v>
      </c>
      <c r="G237" s="292" t="s">
        <v>260</v>
      </c>
      <c r="H237" s="293">
        <v>13</v>
      </c>
      <c r="I237" s="294"/>
      <c r="J237" s="293">
        <f>ROUND(I237*H237,2)</f>
        <v>0</v>
      </c>
      <c r="K237" s="295"/>
      <c r="L237" s="296"/>
      <c r="M237" s="297" t="s">
        <v>1</v>
      </c>
      <c r="N237" s="298" t="s">
        <v>40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379</v>
      </c>
      <c r="AT237" s="239" t="s">
        <v>396</v>
      </c>
      <c r="AU237" s="239" t="s">
        <v>84</v>
      </c>
      <c r="AY237" s="18" t="s">
        <v>181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82</v>
      </c>
      <c r="BK237" s="240">
        <f>ROUND(I237*H237,2)</f>
        <v>0</v>
      </c>
      <c r="BL237" s="18" t="s">
        <v>283</v>
      </c>
      <c r="BM237" s="239" t="s">
        <v>2964</v>
      </c>
    </row>
    <row r="238" s="2" customFormat="1" ht="37.8" customHeight="1">
      <c r="A238" s="39"/>
      <c r="B238" s="40"/>
      <c r="C238" s="228" t="s">
        <v>666</v>
      </c>
      <c r="D238" s="228" t="s">
        <v>184</v>
      </c>
      <c r="E238" s="229" t="s">
        <v>2965</v>
      </c>
      <c r="F238" s="230" t="s">
        <v>2966</v>
      </c>
      <c r="G238" s="231" t="s">
        <v>260</v>
      </c>
      <c r="H238" s="232">
        <v>10</v>
      </c>
      <c r="I238" s="233"/>
      <c r="J238" s="232">
        <f>ROUND(I238*H238,2)</f>
        <v>0</v>
      </c>
      <c r="K238" s="234"/>
      <c r="L238" s="45"/>
      <c r="M238" s="235" t="s">
        <v>1</v>
      </c>
      <c r="N238" s="236" t="s">
        <v>40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283</v>
      </c>
      <c r="AT238" s="239" t="s">
        <v>184</v>
      </c>
      <c r="AU238" s="239" t="s">
        <v>84</v>
      </c>
      <c r="AY238" s="18" t="s">
        <v>181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82</v>
      </c>
      <c r="BK238" s="240">
        <f>ROUND(I238*H238,2)</f>
        <v>0</v>
      </c>
      <c r="BL238" s="18" t="s">
        <v>283</v>
      </c>
      <c r="BM238" s="239" t="s">
        <v>2967</v>
      </c>
    </row>
    <row r="239" s="2" customFormat="1" ht="33" customHeight="1">
      <c r="A239" s="39"/>
      <c r="B239" s="40"/>
      <c r="C239" s="289" t="s">
        <v>691</v>
      </c>
      <c r="D239" s="289" t="s">
        <v>396</v>
      </c>
      <c r="E239" s="290" t="s">
        <v>2968</v>
      </c>
      <c r="F239" s="291" t="s">
        <v>2969</v>
      </c>
      <c r="G239" s="292" t="s">
        <v>260</v>
      </c>
      <c r="H239" s="293">
        <v>8</v>
      </c>
      <c r="I239" s="294"/>
      <c r="J239" s="293">
        <f>ROUND(I239*H239,2)</f>
        <v>0</v>
      </c>
      <c r="K239" s="295"/>
      <c r="L239" s="296"/>
      <c r="M239" s="297" t="s">
        <v>1</v>
      </c>
      <c r="N239" s="298" t="s">
        <v>40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379</v>
      </c>
      <c r="AT239" s="239" t="s">
        <v>396</v>
      </c>
      <c r="AU239" s="239" t="s">
        <v>84</v>
      </c>
      <c r="AY239" s="18" t="s">
        <v>181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82</v>
      </c>
      <c r="BK239" s="240">
        <f>ROUND(I239*H239,2)</f>
        <v>0</v>
      </c>
      <c r="BL239" s="18" t="s">
        <v>283</v>
      </c>
      <c r="BM239" s="239" t="s">
        <v>2970</v>
      </c>
    </row>
    <row r="240" s="2" customFormat="1" ht="37.8" customHeight="1">
      <c r="A240" s="39"/>
      <c r="B240" s="40"/>
      <c r="C240" s="289" t="s">
        <v>769</v>
      </c>
      <c r="D240" s="289" t="s">
        <v>396</v>
      </c>
      <c r="E240" s="290" t="s">
        <v>2971</v>
      </c>
      <c r="F240" s="291" t="s">
        <v>2972</v>
      </c>
      <c r="G240" s="292" t="s">
        <v>260</v>
      </c>
      <c r="H240" s="293">
        <v>2</v>
      </c>
      <c r="I240" s="294"/>
      <c r="J240" s="293">
        <f>ROUND(I240*H240,2)</f>
        <v>0</v>
      </c>
      <c r="K240" s="295"/>
      <c r="L240" s="296"/>
      <c r="M240" s="297" t="s">
        <v>1</v>
      </c>
      <c r="N240" s="298" t="s">
        <v>40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379</v>
      </c>
      <c r="AT240" s="239" t="s">
        <v>396</v>
      </c>
      <c r="AU240" s="239" t="s">
        <v>84</v>
      </c>
      <c r="AY240" s="18" t="s">
        <v>181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82</v>
      </c>
      <c r="BK240" s="240">
        <f>ROUND(I240*H240,2)</f>
        <v>0</v>
      </c>
      <c r="BL240" s="18" t="s">
        <v>283</v>
      </c>
      <c r="BM240" s="239" t="s">
        <v>2973</v>
      </c>
    </row>
    <row r="241" s="2" customFormat="1" ht="37.8" customHeight="1">
      <c r="A241" s="39"/>
      <c r="B241" s="40"/>
      <c r="C241" s="228" t="s">
        <v>780</v>
      </c>
      <c r="D241" s="228" t="s">
        <v>184</v>
      </c>
      <c r="E241" s="229" t="s">
        <v>2974</v>
      </c>
      <c r="F241" s="230" t="s">
        <v>2975</v>
      </c>
      <c r="G241" s="231" t="s">
        <v>260</v>
      </c>
      <c r="H241" s="232">
        <v>14</v>
      </c>
      <c r="I241" s="233"/>
      <c r="J241" s="232">
        <f>ROUND(I241*H241,2)</f>
        <v>0</v>
      </c>
      <c r="K241" s="234"/>
      <c r="L241" s="45"/>
      <c r="M241" s="235" t="s">
        <v>1</v>
      </c>
      <c r="N241" s="236" t="s">
        <v>40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283</v>
      </c>
      <c r="AT241" s="239" t="s">
        <v>184</v>
      </c>
      <c r="AU241" s="239" t="s">
        <v>84</v>
      </c>
      <c r="AY241" s="18" t="s">
        <v>181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82</v>
      </c>
      <c r="BK241" s="240">
        <f>ROUND(I241*H241,2)</f>
        <v>0</v>
      </c>
      <c r="BL241" s="18" t="s">
        <v>283</v>
      </c>
      <c r="BM241" s="239" t="s">
        <v>2976</v>
      </c>
    </row>
    <row r="242" s="2" customFormat="1" ht="37.8" customHeight="1">
      <c r="A242" s="39"/>
      <c r="B242" s="40"/>
      <c r="C242" s="228" t="s">
        <v>786</v>
      </c>
      <c r="D242" s="228" t="s">
        <v>184</v>
      </c>
      <c r="E242" s="229" t="s">
        <v>2977</v>
      </c>
      <c r="F242" s="230" t="s">
        <v>2978</v>
      </c>
      <c r="G242" s="231" t="s">
        <v>260</v>
      </c>
      <c r="H242" s="232">
        <v>4</v>
      </c>
      <c r="I242" s="233"/>
      <c r="J242" s="232">
        <f>ROUND(I242*H242,2)</f>
        <v>0</v>
      </c>
      <c r="K242" s="234"/>
      <c r="L242" s="45"/>
      <c r="M242" s="235" t="s">
        <v>1</v>
      </c>
      <c r="N242" s="236" t="s">
        <v>40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283</v>
      </c>
      <c r="AT242" s="239" t="s">
        <v>184</v>
      </c>
      <c r="AU242" s="239" t="s">
        <v>84</v>
      </c>
      <c r="AY242" s="18" t="s">
        <v>181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82</v>
      </c>
      <c r="BK242" s="240">
        <f>ROUND(I242*H242,2)</f>
        <v>0</v>
      </c>
      <c r="BL242" s="18" t="s">
        <v>283</v>
      </c>
      <c r="BM242" s="239" t="s">
        <v>2979</v>
      </c>
    </row>
    <row r="243" s="2" customFormat="1" ht="24.15" customHeight="1">
      <c r="A243" s="39"/>
      <c r="B243" s="40"/>
      <c r="C243" s="228" t="s">
        <v>792</v>
      </c>
      <c r="D243" s="228" t="s">
        <v>184</v>
      </c>
      <c r="E243" s="229" t="s">
        <v>2980</v>
      </c>
      <c r="F243" s="230" t="s">
        <v>2981</v>
      </c>
      <c r="G243" s="231" t="s">
        <v>260</v>
      </c>
      <c r="H243" s="232">
        <v>1</v>
      </c>
      <c r="I243" s="233"/>
      <c r="J243" s="232">
        <f>ROUND(I243*H243,2)</f>
        <v>0</v>
      </c>
      <c r="K243" s="234"/>
      <c r="L243" s="45"/>
      <c r="M243" s="235" t="s">
        <v>1</v>
      </c>
      <c r="N243" s="236" t="s">
        <v>40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283</v>
      </c>
      <c r="AT243" s="239" t="s">
        <v>184</v>
      </c>
      <c r="AU243" s="239" t="s">
        <v>84</v>
      </c>
      <c r="AY243" s="18" t="s">
        <v>181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82</v>
      </c>
      <c r="BK243" s="240">
        <f>ROUND(I243*H243,2)</f>
        <v>0</v>
      </c>
      <c r="BL243" s="18" t="s">
        <v>283</v>
      </c>
      <c r="BM243" s="239" t="s">
        <v>2982</v>
      </c>
    </row>
    <row r="244" s="2" customFormat="1" ht="16.5" customHeight="1">
      <c r="A244" s="39"/>
      <c r="B244" s="40"/>
      <c r="C244" s="228" t="s">
        <v>799</v>
      </c>
      <c r="D244" s="228" t="s">
        <v>184</v>
      </c>
      <c r="E244" s="229" t="s">
        <v>2983</v>
      </c>
      <c r="F244" s="230" t="s">
        <v>2984</v>
      </c>
      <c r="G244" s="231" t="s">
        <v>320</v>
      </c>
      <c r="H244" s="232">
        <v>10</v>
      </c>
      <c r="I244" s="233"/>
      <c r="J244" s="232">
        <f>ROUND(I244*H244,2)</f>
        <v>0</v>
      </c>
      <c r="K244" s="234"/>
      <c r="L244" s="45"/>
      <c r="M244" s="235" t="s">
        <v>1</v>
      </c>
      <c r="N244" s="236" t="s">
        <v>40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283</v>
      </c>
      <c r="AT244" s="239" t="s">
        <v>184</v>
      </c>
      <c r="AU244" s="239" t="s">
        <v>84</v>
      </c>
      <c r="AY244" s="18" t="s">
        <v>181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82</v>
      </c>
      <c r="BK244" s="240">
        <f>ROUND(I244*H244,2)</f>
        <v>0</v>
      </c>
      <c r="BL244" s="18" t="s">
        <v>283</v>
      </c>
      <c r="BM244" s="239" t="s">
        <v>2985</v>
      </c>
    </row>
    <row r="245" s="2" customFormat="1" ht="21.75" customHeight="1">
      <c r="A245" s="39"/>
      <c r="B245" s="40"/>
      <c r="C245" s="289" t="s">
        <v>806</v>
      </c>
      <c r="D245" s="289" t="s">
        <v>396</v>
      </c>
      <c r="E245" s="290" t="s">
        <v>2986</v>
      </c>
      <c r="F245" s="291" t="s">
        <v>2987</v>
      </c>
      <c r="G245" s="292" t="s">
        <v>320</v>
      </c>
      <c r="H245" s="293">
        <v>10</v>
      </c>
      <c r="I245" s="294"/>
      <c r="J245" s="293">
        <f>ROUND(I245*H245,2)</f>
        <v>0</v>
      </c>
      <c r="K245" s="295"/>
      <c r="L245" s="296"/>
      <c r="M245" s="297" t="s">
        <v>1</v>
      </c>
      <c r="N245" s="298" t="s">
        <v>40</v>
      </c>
      <c r="O245" s="92"/>
      <c r="P245" s="237">
        <f>O245*H245</f>
        <v>0</v>
      </c>
      <c r="Q245" s="237">
        <v>0.0011100000000000001</v>
      </c>
      <c r="R245" s="237">
        <f>Q245*H245</f>
        <v>0.011100000000000001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379</v>
      </c>
      <c r="AT245" s="239" t="s">
        <v>396</v>
      </c>
      <c r="AU245" s="239" t="s">
        <v>84</v>
      </c>
      <c r="AY245" s="18" t="s">
        <v>181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82</v>
      </c>
      <c r="BK245" s="240">
        <f>ROUND(I245*H245,2)</f>
        <v>0</v>
      </c>
      <c r="BL245" s="18" t="s">
        <v>283</v>
      </c>
      <c r="BM245" s="239" t="s">
        <v>2988</v>
      </c>
    </row>
    <row r="246" s="2" customFormat="1" ht="16.5" customHeight="1">
      <c r="A246" s="39"/>
      <c r="B246" s="40"/>
      <c r="C246" s="289" t="s">
        <v>811</v>
      </c>
      <c r="D246" s="289" t="s">
        <v>396</v>
      </c>
      <c r="E246" s="290" t="s">
        <v>2989</v>
      </c>
      <c r="F246" s="291" t="s">
        <v>2990</v>
      </c>
      <c r="G246" s="292" t="s">
        <v>260</v>
      </c>
      <c r="H246" s="293">
        <v>10</v>
      </c>
      <c r="I246" s="294"/>
      <c r="J246" s="293">
        <f>ROUND(I246*H246,2)</f>
        <v>0</v>
      </c>
      <c r="K246" s="295"/>
      <c r="L246" s="296"/>
      <c r="M246" s="297" t="s">
        <v>1</v>
      </c>
      <c r="N246" s="298" t="s">
        <v>40</v>
      </c>
      <c r="O246" s="92"/>
      <c r="P246" s="237">
        <f>O246*H246</f>
        <v>0</v>
      </c>
      <c r="Q246" s="237">
        <v>0.00038999999999999999</v>
      </c>
      <c r="R246" s="237">
        <f>Q246*H246</f>
        <v>0.0038999999999999998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379</v>
      </c>
      <c r="AT246" s="239" t="s">
        <v>396</v>
      </c>
      <c r="AU246" s="239" t="s">
        <v>84</v>
      </c>
      <c r="AY246" s="18" t="s">
        <v>181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82</v>
      </c>
      <c r="BK246" s="240">
        <f>ROUND(I246*H246,2)</f>
        <v>0</v>
      </c>
      <c r="BL246" s="18" t="s">
        <v>283</v>
      </c>
      <c r="BM246" s="239" t="s">
        <v>2991</v>
      </c>
    </row>
    <row r="247" s="2" customFormat="1" ht="33" customHeight="1">
      <c r="A247" s="39"/>
      <c r="B247" s="40"/>
      <c r="C247" s="228" t="s">
        <v>816</v>
      </c>
      <c r="D247" s="228" t="s">
        <v>184</v>
      </c>
      <c r="E247" s="229" t="s">
        <v>2992</v>
      </c>
      <c r="F247" s="230" t="s">
        <v>2993</v>
      </c>
      <c r="G247" s="231" t="s">
        <v>260</v>
      </c>
      <c r="H247" s="232">
        <v>6</v>
      </c>
      <c r="I247" s="233"/>
      <c r="J247" s="232">
        <f>ROUND(I247*H247,2)</f>
        <v>0</v>
      </c>
      <c r="K247" s="234"/>
      <c r="L247" s="45"/>
      <c r="M247" s="235" t="s">
        <v>1</v>
      </c>
      <c r="N247" s="236" t="s">
        <v>40</v>
      </c>
      <c r="O247" s="92"/>
      <c r="P247" s="237">
        <f>O247*H247</f>
        <v>0</v>
      </c>
      <c r="Q247" s="237">
        <v>1.9899999999999999E-05</v>
      </c>
      <c r="R247" s="237">
        <f>Q247*H247</f>
        <v>0.0001194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283</v>
      </c>
      <c r="AT247" s="239" t="s">
        <v>184</v>
      </c>
      <c r="AU247" s="239" t="s">
        <v>84</v>
      </c>
      <c r="AY247" s="18" t="s">
        <v>181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82</v>
      </c>
      <c r="BK247" s="240">
        <f>ROUND(I247*H247,2)</f>
        <v>0</v>
      </c>
      <c r="BL247" s="18" t="s">
        <v>283</v>
      </c>
      <c r="BM247" s="239" t="s">
        <v>2994</v>
      </c>
    </row>
    <row r="248" s="2" customFormat="1" ht="37.8" customHeight="1">
      <c r="A248" s="39"/>
      <c r="B248" s="40"/>
      <c r="C248" s="228" t="s">
        <v>822</v>
      </c>
      <c r="D248" s="228" t="s">
        <v>184</v>
      </c>
      <c r="E248" s="229" t="s">
        <v>2995</v>
      </c>
      <c r="F248" s="230" t="s">
        <v>2996</v>
      </c>
      <c r="G248" s="231" t="s">
        <v>260</v>
      </c>
      <c r="H248" s="232">
        <v>5</v>
      </c>
      <c r="I248" s="233"/>
      <c r="J248" s="232">
        <f>ROUND(I248*H248,2)</f>
        <v>0</v>
      </c>
      <c r="K248" s="234"/>
      <c r="L248" s="45"/>
      <c r="M248" s="235" t="s">
        <v>1</v>
      </c>
      <c r="N248" s="236" t="s">
        <v>40</v>
      </c>
      <c r="O248" s="92"/>
      <c r="P248" s="237">
        <f>O248*H248</f>
        <v>0</v>
      </c>
      <c r="Q248" s="237">
        <v>0.002</v>
      </c>
      <c r="R248" s="237">
        <f>Q248*H248</f>
        <v>0.01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283</v>
      </c>
      <c r="AT248" s="239" t="s">
        <v>184</v>
      </c>
      <c r="AU248" s="239" t="s">
        <v>84</v>
      </c>
      <c r="AY248" s="18" t="s">
        <v>181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82</v>
      </c>
      <c r="BK248" s="240">
        <f>ROUND(I248*H248,2)</f>
        <v>0</v>
      </c>
      <c r="BL248" s="18" t="s">
        <v>283</v>
      </c>
      <c r="BM248" s="239" t="s">
        <v>2997</v>
      </c>
    </row>
    <row r="249" s="2" customFormat="1" ht="24.15" customHeight="1">
      <c r="A249" s="39"/>
      <c r="B249" s="40"/>
      <c r="C249" s="228" t="s">
        <v>829</v>
      </c>
      <c r="D249" s="228" t="s">
        <v>184</v>
      </c>
      <c r="E249" s="229" t="s">
        <v>2998</v>
      </c>
      <c r="F249" s="230" t="s">
        <v>2999</v>
      </c>
      <c r="G249" s="231" t="s">
        <v>242</v>
      </c>
      <c r="H249" s="232">
        <v>0.76000000000000001</v>
      </c>
      <c r="I249" s="233"/>
      <c r="J249" s="232">
        <f>ROUND(I249*H249,2)</f>
        <v>0</v>
      </c>
      <c r="K249" s="234"/>
      <c r="L249" s="45"/>
      <c r="M249" s="235" t="s">
        <v>1</v>
      </c>
      <c r="N249" s="236" t="s">
        <v>40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283</v>
      </c>
      <c r="AT249" s="239" t="s">
        <v>184</v>
      </c>
      <c r="AU249" s="239" t="s">
        <v>84</v>
      </c>
      <c r="AY249" s="18" t="s">
        <v>181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82</v>
      </c>
      <c r="BK249" s="240">
        <f>ROUND(I249*H249,2)</f>
        <v>0</v>
      </c>
      <c r="BL249" s="18" t="s">
        <v>283</v>
      </c>
      <c r="BM249" s="239" t="s">
        <v>3000</v>
      </c>
    </row>
    <row r="250" s="12" customFormat="1" ht="22.8" customHeight="1">
      <c r="A250" s="12"/>
      <c r="B250" s="212"/>
      <c r="C250" s="213"/>
      <c r="D250" s="214" t="s">
        <v>74</v>
      </c>
      <c r="E250" s="226" t="s">
        <v>3001</v>
      </c>
      <c r="F250" s="226" t="s">
        <v>3002</v>
      </c>
      <c r="G250" s="213"/>
      <c r="H250" s="213"/>
      <c r="I250" s="216"/>
      <c r="J250" s="227">
        <f>BK250</f>
        <v>0</v>
      </c>
      <c r="K250" s="213"/>
      <c r="L250" s="218"/>
      <c r="M250" s="219"/>
      <c r="N250" s="220"/>
      <c r="O250" s="220"/>
      <c r="P250" s="221">
        <f>SUM(P251:P253)</f>
        <v>0</v>
      </c>
      <c r="Q250" s="220"/>
      <c r="R250" s="221">
        <f>SUM(R251:R253)</f>
        <v>0.00096000000000000013</v>
      </c>
      <c r="S250" s="220"/>
      <c r="T250" s="222">
        <f>SUM(T251:T253)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3" t="s">
        <v>84</v>
      </c>
      <c r="AT250" s="224" t="s">
        <v>74</v>
      </c>
      <c r="AU250" s="224" t="s">
        <v>82</v>
      </c>
      <c r="AY250" s="223" t="s">
        <v>181</v>
      </c>
      <c r="BK250" s="225">
        <f>SUM(BK251:BK253)</f>
        <v>0</v>
      </c>
    </row>
    <row r="251" s="2" customFormat="1" ht="24.15" customHeight="1">
      <c r="A251" s="39"/>
      <c r="B251" s="40"/>
      <c r="C251" s="228" t="s">
        <v>839</v>
      </c>
      <c r="D251" s="228" t="s">
        <v>184</v>
      </c>
      <c r="E251" s="229" t="s">
        <v>3003</v>
      </c>
      <c r="F251" s="230" t="s">
        <v>3004</v>
      </c>
      <c r="G251" s="231" t="s">
        <v>320</v>
      </c>
      <c r="H251" s="232">
        <v>20</v>
      </c>
      <c r="I251" s="233"/>
      <c r="J251" s="232">
        <f>ROUND(I251*H251,2)</f>
        <v>0</v>
      </c>
      <c r="K251" s="234"/>
      <c r="L251" s="45"/>
      <c r="M251" s="235" t="s">
        <v>1</v>
      </c>
      <c r="N251" s="236" t="s">
        <v>40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283</v>
      </c>
      <c r="AT251" s="239" t="s">
        <v>184</v>
      </c>
      <c r="AU251" s="239" t="s">
        <v>84</v>
      </c>
      <c r="AY251" s="18" t="s">
        <v>181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82</v>
      </c>
      <c r="BK251" s="240">
        <f>ROUND(I251*H251,2)</f>
        <v>0</v>
      </c>
      <c r="BL251" s="18" t="s">
        <v>283</v>
      </c>
      <c r="BM251" s="239" t="s">
        <v>3005</v>
      </c>
    </row>
    <row r="252" s="2" customFormat="1" ht="24.15" customHeight="1">
      <c r="A252" s="39"/>
      <c r="B252" s="40"/>
      <c r="C252" s="289" t="s">
        <v>845</v>
      </c>
      <c r="D252" s="289" t="s">
        <v>396</v>
      </c>
      <c r="E252" s="290" t="s">
        <v>3006</v>
      </c>
      <c r="F252" s="291" t="s">
        <v>3007</v>
      </c>
      <c r="G252" s="292" t="s">
        <v>320</v>
      </c>
      <c r="H252" s="293">
        <v>24</v>
      </c>
      <c r="I252" s="294"/>
      <c r="J252" s="293">
        <f>ROUND(I252*H252,2)</f>
        <v>0</v>
      </c>
      <c r="K252" s="295"/>
      <c r="L252" s="296"/>
      <c r="M252" s="297" t="s">
        <v>1</v>
      </c>
      <c r="N252" s="298" t="s">
        <v>40</v>
      </c>
      <c r="O252" s="92"/>
      <c r="P252" s="237">
        <f>O252*H252</f>
        <v>0</v>
      </c>
      <c r="Q252" s="237">
        <v>4.0000000000000003E-05</v>
      </c>
      <c r="R252" s="237">
        <f>Q252*H252</f>
        <v>0.00096000000000000013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379</v>
      </c>
      <c r="AT252" s="239" t="s">
        <v>396</v>
      </c>
      <c r="AU252" s="239" t="s">
        <v>84</v>
      </c>
      <c r="AY252" s="18" t="s">
        <v>181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82</v>
      </c>
      <c r="BK252" s="240">
        <f>ROUND(I252*H252,2)</f>
        <v>0</v>
      </c>
      <c r="BL252" s="18" t="s">
        <v>283</v>
      </c>
      <c r="BM252" s="239" t="s">
        <v>3008</v>
      </c>
    </row>
    <row r="253" s="14" customFormat="1">
      <c r="A253" s="14"/>
      <c r="B253" s="252"/>
      <c r="C253" s="253"/>
      <c r="D253" s="243" t="s">
        <v>190</v>
      </c>
      <c r="E253" s="253"/>
      <c r="F253" s="255" t="s">
        <v>3009</v>
      </c>
      <c r="G253" s="253"/>
      <c r="H253" s="256">
        <v>24</v>
      </c>
      <c r="I253" s="257"/>
      <c r="J253" s="253"/>
      <c r="K253" s="253"/>
      <c r="L253" s="258"/>
      <c r="M253" s="259"/>
      <c r="N253" s="260"/>
      <c r="O253" s="260"/>
      <c r="P253" s="260"/>
      <c r="Q253" s="260"/>
      <c r="R253" s="260"/>
      <c r="S253" s="260"/>
      <c r="T253" s="261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2" t="s">
        <v>190</v>
      </c>
      <c r="AU253" s="262" t="s">
        <v>84</v>
      </c>
      <c r="AV253" s="14" t="s">
        <v>84</v>
      </c>
      <c r="AW253" s="14" t="s">
        <v>4</v>
      </c>
      <c r="AX253" s="14" t="s">
        <v>82</v>
      </c>
      <c r="AY253" s="262" t="s">
        <v>181</v>
      </c>
    </row>
    <row r="254" s="12" customFormat="1" ht="25.92" customHeight="1">
      <c r="A254" s="12"/>
      <c r="B254" s="212"/>
      <c r="C254" s="213"/>
      <c r="D254" s="214" t="s">
        <v>74</v>
      </c>
      <c r="E254" s="215" t="s">
        <v>396</v>
      </c>
      <c r="F254" s="215" t="s">
        <v>2657</v>
      </c>
      <c r="G254" s="213"/>
      <c r="H254" s="213"/>
      <c r="I254" s="216"/>
      <c r="J254" s="217">
        <f>BK254</f>
        <v>0</v>
      </c>
      <c r="K254" s="213"/>
      <c r="L254" s="218"/>
      <c r="M254" s="219"/>
      <c r="N254" s="220"/>
      <c r="O254" s="220"/>
      <c r="P254" s="221">
        <f>P255</f>
        <v>0</v>
      </c>
      <c r="Q254" s="220"/>
      <c r="R254" s="221">
        <f>R255</f>
        <v>0</v>
      </c>
      <c r="S254" s="220"/>
      <c r="T254" s="222">
        <f>T255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3" t="s">
        <v>182</v>
      </c>
      <c r="AT254" s="224" t="s">
        <v>74</v>
      </c>
      <c r="AU254" s="224" t="s">
        <v>75</v>
      </c>
      <c r="AY254" s="223" t="s">
        <v>181</v>
      </c>
      <c r="BK254" s="225">
        <f>BK255</f>
        <v>0</v>
      </c>
    </row>
    <row r="255" s="12" customFormat="1" ht="22.8" customHeight="1">
      <c r="A255" s="12"/>
      <c r="B255" s="212"/>
      <c r="C255" s="213"/>
      <c r="D255" s="214" t="s">
        <v>74</v>
      </c>
      <c r="E255" s="226" t="s">
        <v>3010</v>
      </c>
      <c r="F255" s="226" t="s">
        <v>3011</v>
      </c>
      <c r="G255" s="213"/>
      <c r="H255" s="213"/>
      <c r="I255" s="216"/>
      <c r="J255" s="227">
        <f>BK255</f>
        <v>0</v>
      </c>
      <c r="K255" s="213"/>
      <c r="L255" s="218"/>
      <c r="M255" s="219"/>
      <c r="N255" s="220"/>
      <c r="O255" s="220"/>
      <c r="P255" s="221">
        <f>SUM(P256:P262)</f>
        <v>0</v>
      </c>
      <c r="Q255" s="220"/>
      <c r="R255" s="221">
        <f>SUM(R256:R262)</f>
        <v>0</v>
      </c>
      <c r="S255" s="220"/>
      <c r="T255" s="222">
        <f>SUM(T256:T262)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3" t="s">
        <v>182</v>
      </c>
      <c r="AT255" s="224" t="s">
        <v>74</v>
      </c>
      <c r="AU255" s="224" t="s">
        <v>82</v>
      </c>
      <c r="AY255" s="223" t="s">
        <v>181</v>
      </c>
      <c r="BK255" s="225">
        <f>SUM(BK256:BK262)</f>
        <v>0</v>
      </c>
    </row>
    <row r="256" s="2" customFormat="1" ht="24.15" customHeight="1">
      <c r="A256" s="39"/>
      <c r="B256" s="40"/>
      <c r="C256" s="228" t="s">
        <v>850</v>
      </c>
      <c r="D256" s="228" t="s">
        <v>184</v>
      </c>
      <c r="E256" s="229" t="s">
        <v>3012</v>
      </c>
      <c r="F256" s="230" t="s">
        <v>3013</v>
      </c>
      <c r="G256" s="231" t="s">
        <v>242</v>
      </c>
      <c r="H256" s="232">
        <v>1.6000000000000001</v>
      </c>
      <c r="I256" s="233"/>
      <c r="J256" s="232">
        <f>ROUND(I256*H256,2)</f>
        <v>0</v>
      </c>
      <c r="K256" s="234"/>
      <c r="L256" s="45"/>
      <c r="M256" s="235" t="s">
        <v>1</v>
      </c>
      <c r="N256" s="236" t="s">
        <v>40</v>
      </c>
      <c r="O256" s="92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593</v>
      </c>
      <c r="AT256" s="239" t="s">
        <v>184</v>
      </c>
      <c r="AU256" s="239" t="s">
        <v>84</v>
      </c>
      <c r="AY256" s="18" t="s">
        <v>181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82</v>
      </c>
      <c r="BK256" s="240">
        <f>ROUND(I256*H256,2)</f>
        <v>0</v>
      </c>
      <c r="BL256" s="18" t="s">
        <v>593</v>
      </c>
      <c r="BM256" s="239" t="s">
        <v>3014</v>
      </c>
    </row>
    <row r="257" s="2" customFormat="1" ht="24.15" customHeight="1">
      <c r="A257" s="39"/>
      <c r="B257" s="40"/>
      <c r="C257" s="228" t="s">
        <v>857</v>
      </c>
      <c r="D257" s="228" t="s">
        <v>184</v>
      </c>
      <c r="E257" s="229" t="s">
        <v>3015</v>
      </c>
      <c r="F257" s="230" t="s">
        <v>3016</v>
      </c>
      <c r="G257" s="231" t="s">
        <v>242</v>
      </c>
      <c r="H257" s="232">
        <v>3.2000000000000002</v>
      </c>
      <c r="I257" s="233"/>
      <c r="J257" s="232">
        <f>ROUND(I257*H257,2)</f>
        <v>0</v>
      </c>
      <c r="K257" s="234"/>
      <c r="L257" s="45"/>
      <c r="M257" s="235" t="s">
        <v>1</v>
      </c>
      <c r="N257" s="236" t="s">
        <v>40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593</v>
      </c>
      <c r="AT257" s="239" t="s">
        <v>184</v>
      </c>
      <c r="AU257" s="239" t="s">
        <v>84</v>
      </c>
      <c r="AY257" s="18" t="s">
        <v>181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82</v>
      </c>
      <c r="BK257" s="240">
        <f>ROUND(I257*H257,2)</f>
        <v>0</v>
      </c>
      <c r="BL257" s="18" t="s">
        <v>593</v>
      </c>
      <c r="BM257" s="239" t="s">
        <v>3017</v>
      </c>
    </row>
    <row r="258" s="14" customFormat="1">
      <c r="A258" s="14"/>
      <c r="B258" s="252"/>
      <c r="C258" s="253"/>
      <c r="D258" s="243" t="s">
        <v>190</v>
      </c>
      <c r="E258" s="253"/>
      <c r="F258" s="255" t="s">
        <v>3018</v>
      </c>
      <c r="G258" s="253"/>
      <c r="H258" s="256">
        <v>3.2000000000000002</v>
      </c>
      <c r="I258" s="257"/>
      <c r="J258" s="253"/>
      <c r="K258" s="253"/>
      <c r="L258" s="258"/>
      <c r="M258" s="259"/>
      <c r="N258" s="260"/>
      <c r="O258" s="260"/>
      <c r="P258" s="260"/>
      <c r="Q258" s="260"/>
      <c r="R258" s="260"/>
      <c r="S258" s="260"/>
      <c r="T258" s="26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2" t="s">
        <v>190</v>
      </c>
      <c r="AU258" s="262" t="s">
        <v>84</v>
      </c>
      <c r="AV258" s="14" t="s">
        <v>84</v>
      </c>
      <c r="AW258" s="14" t="s">
        <v>4</v>
      </c>
      <c r="AX258" s="14" t="s">
        <v>82</v>
      </c>
      <c r="AY258" s="262" t="s">
        <v>181</v>
      </c>
    </row>
    <row r="259" s="2" customFormat="1" ht="24.15" customHeight="1">
      <c r="A259" s="39"/>
      <c r="B259" s="40"/>
      <c r="C259" s="228" t="s">
        <v>863</v>
      </c>
      <c r="D259" s="228" t="s">
        <v>184</v>
      </c>
      <c r="E259" s="229" t="s">
        <v>3019</v>
      </c>
      <c r="F259" s="230" t="s">
        <v>3020</v>
      </c>
      <c r="G259" s="231" t="s">
        <v>242</v>
      </c>
      <c r="H259" s="232">
        <v>1.6000000000000001</v>
      </c>
      <c r="I259" s="233"/>
      <c r="J259" s="232">
        <f>ROUND(I259*H259,2)</f>
        <v>0</v>
      </c>
      <c r="K259" s="234"/>
      <c r="L259" s="45"/>
      <c r="M259" s="235" t="s">
        <v>1</v>
      </c>
      <c r="N259" s="236" t="s">
        <v>40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593</v>
      </c>
      <c r="AT259" s="239" t="s">
        <v>184</v>
      </c>
      <c r="AU259" s="239" t="s">
        <v>84</v>
      </c>
      <c r="AY259" s="18" t="s">
        <v>181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82</v>
      </c>
      <c r="BK259" s="240">
        <f>ROUND(I259*H259,2)</f>
        <v>0</v>
      </c>
      <c r="BL259" s="18" t="s">
        <v>593</v>
      </c>
      <c r="BM259" s="239" t="s">
        <v>3021</v>
      </c>
    </row>
    <row r="260" s="2" customFormat="1" ht="24.15" customHeight="1">
      <c r="A260" s="39"/>
      <c r="B260" s="40"/>
      <c r="C260" s="228" t="s">
        <v>870</v>
      </c>
      <c r="D260" s="228" t="s">
        <v>184</v>
      </c>
      <c r="E260" s="229" t="s">
        <v>3022</v>
      </c>
      <c r="F260" s="230" t="s">
        <v>3023</v>
      </c>
      <c r="G260" s="231" t="s">
        <v>242</v>
      </c>
      <c r="H260" s="232">
        <v>16</v>
      </c>
      <c r="I260" s="233"/>
      <c r="J260" s="232">
        <f>ROUND(I260*H260,2)</f>
        <v>0</v>
      </c>
      <c r="K260" s="234"/>
      <c r="L260" s="45"/>
      <c r="M260" s="235" t="s">
        <v>1</v>
      </c>
      <c r="N260" s="236" t="s">
        <v>40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593</v>
      </c>
      <c r="AT260" s="239" t="s">
        <v>184</v>
      </c>
      <c r="AU260" s="239" t="s">
        <v>84</v>
      </c>
      <c r="AY260" s="18" t="s">
        <v>181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82</v>
      </c>
      <c r="BK260" s="240">
        <f>ROUND(I260*H260,2)</f>
        <v>0</v>
      </c>
      <c r="BL260" s="18" t="s">
        <v>593</v>
      </c>
      <c r="BM260" s="239" t="s">
        <v>3024</v>
      </c>
    </row>
    <row r="261" s="14" customFormat="1">
      <c r="A261" s="14"/>
      <c r="B261" s="252"/>
      <c r="C261" s="253"/>
      <c r="D261" s="243" t="s">
        <v>190</v>
      </c>
      <c r="E261" s="253"/>
      <c r="F261" s="255" t="s">
        <v>3025</v>
      </c>
      <c r="G261" s="253"/>
      <c r="H261" s="256">
        <v>16</v>
      </c>
      <c r="I261" s="257"/>
      <c r="J261" s="253"/>
      <c r="K261" s="253"/>
      <c r="L261" s="258"/>
      <c r="M261" s="259"/>
      <c r="N261" s="260"/>
      <c r="O261" s="260"/>
      <c r="P261" s="260"/>
      <c r="Q261" s="260"/>
      <c r="R261" s="260"/>
      <c r="S261" s="260"/>
      <c r="T261" s="26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2" t="s">
        <v>190</v>
      </c>
      <c r="AU261" s="262" t="s">
        <v>84</v>
      </c>
      <c r="AV261" s="14" t="s">
        <v>84</v>
      </c>
      <c r="AW261" s="14" t="s">
        <v>4</v>
      </c>
      <c r="AX261" s="14" t="s">
        <v>82</v>
      </c>
      <c r="AY261" s="262" t="s">
        <v>181</v>
      </c>
    </row>
    <row r="262" s="2" customFormat="1" ht="33" customHeight="1">
      <c r="A262" s="39"/>
      <c r="B262" s="40"/>
      <c r="C262" s="228" t="s">
        <v>877</v>
      </c>
      <c r="D262" s="228" t="s">
        <v>184</v>
      </c>
      <c r="E262" s="229" t="s">
        <v>3026</v>
      </c>
      <c r="F262" s="230" t="s">
        <v>919</v>
      </c>
      <c r="G262" s="231" t="s">
        <v>242</v>
      </c>
      <c r="H262" s="232">
        <v>1.6000000000000001</v>
      </c>
      <c r="I262" s="233"/>
      <c r="J262" s="232">
        <f>ROUND(I262*H262,2)</f>
        <v>0</v>
      </c>
      <c r="K262" s="234"/>
      <c r="L262" s="45"/>
      <c r="M262" s="235" t="s">
        <v>1</v>
      </c>
      <c r="N262" s="236" t="s">
        <v>40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593</v>
      </c>
      <c r="AT262" s="239" t="s">
        <v>184</v>
      </c>
      <c r="AU262" s="239" t="s">
        <v>84</v>
      </c>
      <c r="AY262" s="18" t="s">
        <v>181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82</v>
      </c>
      <c r="BK262" s="240">
        <f>ROUND(I262*H262,2)</f>
        <v>0</v>
      </c>
      <c r="BL262" s="18" t="s">
        <v>593</v>
      </c>
      <c r="BM262" s="239" t="s">
        <v>3027</v>
      </c>
    </row>
    <row r="263" s="12" customFormat="1" ht="25.92" customHeight="1">
      <c r="A263" s="12"/>
      <c r="B263" s="212"/>
      <c r="C263" s="213"/>
      <c r="D263" s="214" t="s">
        <v>74</v>
      </c>
      <c r="E263" s="215" t="s">
        <v>3028</v>
      </c>
      <c r="F263" s="215" t="s">
        <v>3029</v>
      </c>
      <c r="G263" s="213"/>
      <c r="H263" s="213"/>
      <c r="I263" s="216"/>
      <c r="J263" s="217">
        <f>BK263</f>
        <v>0</v>
      </c>
      <c r="K263" s="213"/>
      <c r="L263" s="218"/>
      <c r="M263" s="219"/>
      <c r="N263" s="220"/>
      <c r="O263" s="220"/>
      <c r="P263" s="221">
        <f>SUM(P264:P265)</f>
        <v>0</v>
      </c>
      <c r="Q263" s="220"/>
      <c r="R263" s="221">
        <f>SUM(R264:R265)</f>
        <v>0</v>
      </c>
      <c r="S263" s="220"/>
      <c r="T263" s="222">
        <f>SUM(T264:T265)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23" t="s">
        <v>188</v>
      </c>
      <c r="AT263" s="224" t="s">
        <v>74</v>
      </c>
      <c r="AU263" s="224" t="s">
        <v>75</v>
      </c>
      <c r="AY263" s="223" t="s">
        <v>181</v>
      </c>
      <c r="BK263" s="225">
        <f>SUM(BK264:BK265)</f>
        <v>0</v>
      </c>
    </row>
    <row r="264" s="2" customFormat="1" ht="49.05" customHeight="1">
      <c r="A264" s="39"/>
      <c r="B264" s="40"/>
      <c r="C264" s="228" t="s">
        <v>883</v>
      </c>
      <c r="D264" s="228" t="s">
        <v>184</v>
      </c>
      <c r="E264" s="229" t="s">
        <v>3030</v>
      </c>
      <c r="F264" s="230" t="s">
        <v>3031</v>
      </c>
      <c r="G264" s="231" t="s">
        <v>3032</v>
      </c>
      <c r="H264" s="232">
        <v>32</v>
      </c>
      <c r="I264" s="233"/>
      <c r="J264" s="232">
        <f>ROUND(I264*H264,2)</f>
        <v>0</v>
      </c>
      <c r="K264" s="234"/>
      <c r="L264" s="45"/>
      <c r="M264" s="235" t="s">
        <v>1</v>
      </c>
      <c r="N264" s="236" t="s">
        <v>40</v>
      </c>
      <c r="O264" s="92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3033</v>
      </c>
      <c r="AT264" s="239" t="s">
        <v>184</v>
      </c>
      <c r="AU264" s="239" t="s">
        <v>82</v>
      </c>
      <c r="AY264" s="18" t="s">
        <v>181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82</v>
      </c>
      <c r="BK264" s="240">
        <f>ROUND(I264*H264,2)</f>
        <v>0</v>
      </c>
      <c r="BL264" s="18" t="s">
        <v>3033</v>
      </c>
      <c r="BM264" s="239" t="s">
        <v>3034</v>
      </c>
    </row>
    <row r="265" s="2" customFormat="1" ht="21.75" customHeight="1">
      <c r="A265" s="39"/>
      <c r="B265" s="40"/>
      <c r="C265" s="228" t="s">
        <v>889</v>
      </c>
      <c r="D265" s="228" t="s">
        <v>184</v>
      </c>
      <c r="E265" s="229" t="s">
        <v>3035</v>
      </c>
      <c r="F265" s="230" t="s">
        <v>3036</v>
      </c>
      <c r="G265" s="231" t="s">
        <v>3032</v>
      </c>
      <c r="H265" s="232">
        <v>95</v>
      </c>
      <c r="I265" s="233"/>
      <c r="J265" s="232">
        <f>ROUND(I265*H265,2)</f>
        <v>0</v>
      </c>
      <c r="K265" s="234"/>
      <c r="L265" s="45"/>
      <c r="M265" s="299" t="s">
        <v>1</v>
      </c>
      <c r="N265" s="300" t="s">
        <v>40</v>
      </c>
      <c r="O265" s="301"/>
      <c r="P265" s="302">
        <f>O265*H265</f>
        <v>0</v>
      </c>
      <c r="Q265" s="302">
        <v>0</v>
      </c>
      <c r="R265" s="302">
        <f>Q265*H265</f>
        <v>0</v>
      </c>
      <c r="S265" s="302">
        <v>0</v>
      </c>
      <c r="T265" s="303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3033</v>
      </c>
      <c r="AT265" s="239" t="s">
        <v>184</v>
      </c>
      <c r="AU265" s="239" t="s">
        <v>82</v>
      </c>
      <c r="AY265" s="18" t="s">
        <v>181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82</v>
      </c>
      <c r="BK265" s="240">
        <f>ROUND(I265*H265,2)</f>
        <v>0</v>
      </c>
      <c r="BL265" s="18" t="s">
        <v>3033</v>
      </c>
      <c r="BM265" s="239" t="s">
        <v>3037</v>
      </c>
    </row>
    <row r="266" s="2" customFormat="1" ht="6.96" customHeight="1">
      <c r="A266" s="39"/>
      <c r="B266" s="67"/>
      <c r="C266" s="68"/>
      <c r="D266" s="68"/>
      <c r="E266" s="68"/>
      <c r="F266" s="68"/>
      <c r="G266" s="68"/>
      <c r="H266" s="68"/>
      <c r="I266" s="68"/>
      <c r="J266" s="68"/>
      <c r="K266" s="68"/>
      <c r="L266" s="45"/>
      <c r="M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</sheetData>
  <sheetProtection sheet="1" autoFilter="0" formatColumns="0" formatRows="0" objects="1" scenarios="1" spinCount="100000" saltValue="fHyPmlhKSJnufRGx5LeCsptDtSf8R/OSv4xiLWN6g1ty7PAZGjwq+N74PiRTXv5HItBkSFb7m0DwXQa6rEqusg==" hashValue="ysknEBFhZvuzBaq0TmwxuBA0WRiDf67GUcaL5pl4xILzDGz6vIa0utsq9q/ZnADQelQ8tp6yVi85zGy0e6E85w==" algorithmName="SHA-512" password="CC35"/>
  <autoFilter ref="C125:K26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84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15</v>
      </c>
      <c r="L6" s="21"/>
    </row>
    <row r="7" s="1" customFormat="1" ht="26.25" customHeight="1">
      <c r="B7" s="21"/>
      <c r="E7" s="152" t="str">
        <f>'Rekapitulace stavby'!K6</f>
        <v>SPRAVEDLIVÁ TRANSFORMACE - proj.Odb.učebny GASTRO - stavební část - celková rekapitulace</v>
      </c>
      <c r="F7" s="151"/>
      <c r="G7" s="151"/>
      <c r="H7" s="151"/>
      <c r="L7" s="21"/>
    </row>
    <row r="8" s="1" customFormat="1" ht="12" customHeight="1">
      <c r="B8" s="21"/>
      <c r="D8" s="151" t="s">
        <v>121</v>
      </c>
      <c r="L8" s="21"/>
    </row>
    <row r="9" s="2" customFormat="1" ht="16.5" customHeight="1">
      <c r="A9" s="39"/>
      <c r="B9" s="45"/>
      <c r="C9" s="39"/>
      <c r="D9" s="39"/>
      <c r="E9" s="152" t="s">
        <v>122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3038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17</v>
      </c>
      <c r="E13" s="39"/>
      <c r="F13" s="142" t="s">
        <v>1</v>
      </c>
      <c r="G13" s="39"/>
      <c r="H13" s="39"/>
      <c r="I13" s="151" t="s">
        <v>18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19</v>
      </c>
      <c r="E14" s="39"/>
      <c r="F14" s="142" t="s">
        <v>20</v>
      </c>
      <c r="G14" s="39"/>
      <c r="H14" s="39"/>
      <c r="I14" s="151" t="s">
        <v>21</v>
      </c>
      <c r="J14" s="154" t="str">
        <f>'Rekapitulace stavby'!AN8</f>
        <v>14. 12. 2023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23</v>
      </c>
      <c r="E16" s="39"/>
      <c r="F16" s="39"/>
      <c r="G16" s="39"/>
      <c r="H16" s="39"/>
      <c r="I16" s="151" t="s">
        <v>24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SŠSS Karlovy Vary</v>
      </c>
      <c r="F17" s="39"/>
      <c r="G17" s="39"/>
      <c r="H17" s="39"/>
      <c r="I17" s="151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27</v>
      </c>
      <c r="E19" s="39"/>
      <c r="F19" s="39"/>
      <c r="G19" s="39"/>
      <c r="H19" s="39"/>
      <c r="I19" s="151" t="s">
        <v>24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29</v>
      </c>
      <c r="E22" s="39"/>
      <c r="F22" s="39"/>
      <c r="G22" s="39"/>
      <c r="H22" s="39"/>
      <c r="I22" s="151" t="s">
        <v>24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DPT projekty Ostrov</v>
      </c>
      <c r="F23" s="39"/>
      <c r="G23" s="39"/>
      <c r="H23" s="39"/>
      <c r="I23" s="151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32</v>
      </c>
      <c r="E25" s="39"/>
      <c r="F25" s="39"/>
      <c r="G25" s="39"/>
      <c r="H25" s="39"/>
      <c r="I25" s="151" t="s">
        <v>24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Neubauerová Soňa, SK-Projekt Ostrov</v>
      </c>
      <c r="F26" s="39"/>
      <c r="G26" s="39"/>
      <c r="H26" s="39"/>
      <c r="I26" s="151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35</v>
      </c>
      <c r="E32" s="39"/>
      <c r="F32" s="39"/>
      <c r="G32" s="39"/>
      <c r="H32" s="39"/>
      <c r="I32" s="39"/>
      <c r="J32" s="161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37</v>
      </c>
      <c r="G34" s="39"/>
      <c r="H34" s="39"/>
      <c r="I34" s="162" t="s">
        <v>36</v>
      </c>
      <c r="J34" s="162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39</v>
      </c>
      <c r="E35" s="151" t="s">
        <v>40</v>
      </c>
      <c r="F35" s="164">
        <f>ROUND((SUM(BE127:BE244)),  2)</f>
        <v>0</v>
      </c>
      <c r="G35" s="39"/>
      <c r="H35" s="39"/>
      <c r="I35" s="165">
        <v>0.20999999999999999</v>
      </c>
      <c r="J35" s="164">
        <f>ROUND(((SUM(BE127:BE244))*I35),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41</v>
      </c>
      <c r="F36" s="164">
        <f>ROUND((SUM(BF127:BF244)),  2)</f>
        <v>0</v>
      </c>
      <c r="G36" s="39"/>
      <c r="H36" s="39"/>
      <c r="I36" s="165">
        <v>0.12</v>
      </c>
      <c r="J36" s="164">
        <f>ROUND(((SUM(BF127:BF244))*I36),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ROUND((SUM(BG127:BG244)),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43</v>
      </c>
      <c r="F38" s="164">
        <f>ROUND((SUM(BH127:BH244)),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44</v>
      </c>
      <c r="F39" s="164">
        <f>ROUND((SUM(BI127:BI244)),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45</v>
      </c>
      <c r="E41" s="168"/>
      <c r="F41" s="168"/>
      <c r="G41" s="169" t="s">
        <v>46</v>
      </c>
      <c r="H41" s="170" t="s">
        <v>47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SPRAVEDLIVÁ TRANSFORMACE - proj.Odb.učebny GASTRO - stavební část - celková rekapitulace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122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06 - Slaboproud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 xml:space="preserve"> </v>
      </c>
      <c r="G91" s="41"/>
      <c r="H91" s="41"/>
      <c r="I91" s="33" t="s">
        <v>21</v>
      </c>
      <c r="J91" s="80" t="str">
        <f>IF(J14="","",J14)</f>
        <v>14. 12. 2023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23</v>
      </c>
      <c r="D93" s="41"/>
      <c r="E93" s="41"/>
      <c r="F93" s="28" t="str">
        <f>E17</f>
        <v>SŠSS Karlovy Vary</v>
      </c>
      <c r="G93" s="41"/>
      <c r="H93" s="41"/>
      <c r="I93" s="33" t="s">
        <v>29</v>
      </c>
      <c r="J93" s="37" t="str">
        <f>E23</f>
        <v>DPT projekty Ostrov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>Neubauerová Soňa, SK-Projekt Ostrov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127</v>
      </c>
      <c r="D96" s="186"/>
      <c r="E96" s="186"/>
      <c r="F96" s="186"/>
      <c r="G96" s="186"/>
      <c r="H96" s="186"/>
      <c r="I96" s="186"/>
      <c r="J96" s="187" t="s">
        <v>128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129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130</v>
      </c>
    </row>
    <row r="99" s="9" customFormat="1" ht="24.96" customHeight="1">
      <c r="A99" s="9"/>
      <c r="B99" s="189"/>
      <c r="C99" s="190"/>
      <c r="D99" s="191" t="s">
        <v>145</v>
      </c>
      <c r="E99" s="192"/>
      <c r="F99" s="192"/>
      <c r="G99" s="192"/>
      <c r="H99" s="192"/>
      <c r="I99" s="192"/>
      <c r="J99" s="193">
        <f>J128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2679</v>
      </c>
      <c r="E100" s="197"/>
      <c r="F100" s="197"/>
      <c r="G100" s="197"/>
      <c r="H100" s="197"/>
      <c r="I100" s="197"/>
      <c r="J100" s="198">
        <f>J129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3039</v>
      </c>
      <c r="E101" s="197"/>
      <c r="F101" s="197"/>
      <c r="G101" s="197"/>
      <c r="H101" s="197"/>
      <c r="I101" s="197"/>
      <c r="J101" s="198">
        <f>J130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3040</v>
      </c>
      <c r="E102" s="197"/>
      <c r="F102" s="197"/>
      <c r="G102" s="197"/>
      <c r="H102" s="197"/>
      <c r="I102" s="197"/>
      <c r="J102" s="198">
        <f>J161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3041</v>
      </c>
      <c r="E103" s="197"/>
      <c r="F103" s="197"/>
      <c r="G103" s="197"/>
      <c r="H103" s="197"/>
      <c r="I103" s="197"/>
      <c r="J103" s="198">
        <f>J188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3042</v>
      </c>
      <c r="E104" s="197"/>
      <c r="F104" s="197"/>
      <c r="G104" s="197"/>
      <c r="H104" s="197"/>
      <c r="I104" s="197"/>
      <c r="J104" s="198">
        <f>J196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3043</v>
      </c>
      <c r="E105" s="197"/>
      <c r="F105" s="197"/>
      <c r="G105" s="197"/>
      <c r="H105" s="197"/>
      <c r="I105" s="197"/>
      <c r="J105" s="198">
        <f>J215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166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15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6.25" customHeight="1">
      <c r="A115" s="39"/>
      <c r="B115" s="40"/>
      <c r="C115" s="41"/>
      <c r="D115" s="41"/>
      <c r="E115" s="184" t="str">
        <f>E7</f>
        <v>SPRAVEDLIVÁ TRANSFORMACE - proj.Odb.učebny GASTRO - stavební část - celková rekapitulace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121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4" t="s">
        <v>122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123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06 - Slaboproud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19</v>
      </c>
      <c r="D121" s="41"/>
      <c r="E121" s="41"/>
      <c r="F121" s="28" t="str">
        <f>F14</f>
        <v xml:space="preserve"> </v>
      </c>
      <c r="G121" s="41"/>
      <c r="H121" s="41"/>
      <c r="I121" s="33" t="s">
        <v>21</v>
      </c>
      <c r="J121" s="80" t="str">
        <f>IF(J14="","",J14)</f>
        <v>14. 12. 2023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23</v>
      </c>
      <c r="D123" s="41"/>
      <c r="E123" s="41"/>
      <c r="F123" s="28" t="str">
        <f>E17</f>
        <v>SŠSS Karlovy Vary</v>
      </c>
      <c r="G123" s="41"/>
      <c r="H123" s="41"/>
      <c r="I123" s="33" t="s">
        <v>29</v>
      </c>
      <c r="J123" s="37" t="str">
        <f>E23</f>
        <v>DPT projekty Ostrov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5.65" customHeight="1">
      <c r="A124" s="39"/>
      <c r="B124" s="40"/>
      <c r="C124" s="33" t="s">
        <v>27</v>
      </c>
      <c r="D124" s="41"/>
      <c r="E124" s="41"/>
      <c r="F124" s="28" t="str">
        <f>IF(E20="","",E20)</f>
        <v>Vyplň údaj</v>
      </c>
      <c r="G124" s="41"/>
      <c r="H124" s="41"/>
      <c r="I124" s="33" t="s">
        <v>32</v>
      </c>
      <c r="J124" s="37" t="str">
        <f>E26</f>
        <v>Neubauerová Soňa, SK-Projekt Ostrov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0"/>
      <c r="B126" s="201"/>
      <c r="C126" s="202" t="s">
        <v>167</v>
      </c>
      <c r="D126" s="203" t="s">
        <v>60</v>
      </c>
      <c r="E126" s="203" t="s">
        <v>56</v>
      </c>
      <c r="F126" s="203" t="s">
        <v>57</v>
      </c>
      <c r="G126" s="203" t="s">
        <v>168</v>
      </c>
      <c r="H126" s="203" t="s">
        <v>169</v>
      </c>
      <c r="I126" s="203" t="s">
        <v>170</v>
      </c>
      <c r="J126" s="204" t="s">
        <v>128</v>
      </c>
      <c r="K126" s="205" t="s">
        <v>171</v>
      </c>
      <c r="L126" s="206"/>
      <c r="M126" s="101" t="s">
        <v>1</v>
      </c>
      <c r="N126" s="102" t="s">
        <v>39</v>
      </c>
      <c r="O126" s="102" t="s">
        <v>172</v>
      </c>
      <c r="P126" s="102" t="s">
        <v>173</v>
      </c>
      <c r="Q126" s="102" t="s">
        <v>174</v>
      </c>
      <c r="R126" s="102" t="s">
        <v>175</v>
      </c>
      <c r="S126" s="102" t="s">
        <v>176</v>
      </c>
      <c r="T126" s="103" t="s">
        <v>177</v>
      </c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</row>
    <row r="127" s="2" customFormat="1" ht="22.8" customHeight="1">
      <c r="A127" s="39"/>
      <c r="B127" s="40"/>
      <c r="C127" s="108" t="s">
        <v>178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0</v>
      </c>
      <c r="S127" s="105"/>
      <c r="T127" s="210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74</v>
      </c>
      <c r="AU127" s="18" t="s">
        <v>130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74</v>
      </c>
      <c r="E128" s="215" t="s">
        <v>938</v>
      </c>
      <c r="F128" s="215" t="s">
        <v>939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P129+P130+P161+P188+P196+P215</f>
        <v>0</v>
      </c>
      <c r="Q128" s="220"/>
      <c r="R128" s="221">
        <f>R129+R130+R161+R188+R196+R215</f>
        <v>0</v>
      </c>
      <c r="S128" s="220"/>
      <c r="T128" s="222">
        <f>T129+T130+T161+T188+T196+T215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84</v>
      </c>
      <c r="AT128" s="224" t="s">
        <v>74</v>
      </c>
      <c r="AU128" s="224" t="s">
        <v>75</v>
      </c>
      <c r="AY128" s="223" t="s">
        <v>181</v>
      </c>
      <c r="BK128" s="225">
        <f>BK129+BK130+BK161+BK188+BK196+BK215</f>
        <v>0</v>
      </c>
    </row>
    <row r="129" s="12" customFormat="1" ht="22.8" customHeight="1">
      <c r="A129" s="12"/>
      <c r="B129" s="212"/>
      <c r="C129" s="213"/>
      <c r="D129" s="214" t="s">
        <v>74</v>
      </c>
      <c r="E129" s="226" t="s">
        <v>3001</v>
      </c>
      <c r="F129" s="226" t="s">
        <v>3002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v>0</v>
      </c>
      <c r="Q129" s="220"/>
      <c r="R129" s="221">
        <v>0</v>
      </c>
      <c r="S129" s="220"/>
      <c r="T129" s="222"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84</v>
      </c>
      <c r="AT129" s="224" t="s">
        <v>74</v>
      </c>
      <c r="AU129" s="224" t="s">
        <v>82</v>
      </c>
      <c r="AY129" s="223" t="s">
        <v>181</v>
      </c>
      <c r="BK129" s="225">
        <v>0</v>
      </c>
    </row>
    <row r="130" s="12" customFormat="1" ht="22.8" customHeight="1">
      <c r="A130" s="12"/>
      <c r="B130" s="212"/>
      <c r="C130" s="213"/>
      <c r="D130" s="214" t="s">
        <v>74</v>
      </c>
      <c r="E130" s="226" t="s">
        <v>3044</v>
      </c>
      <c r="F130" s="226" t="s">
        <v>3045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SUM(P131:P160)</f>
        <v>0</v>
      </c>
      <c r="Q130" s="220"/>
      <c r="R130" s="221">
        <f>SUM(R131:R160)</f>
        <v>0</v>
      </c>
      <c r="S130" s="220"/>
      <c r="T130" s="222">
        <f>SUM(T131:T160)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82</v>
      </c>
      <c r="AT130" s="224" t="s">
        <v>74</v>
      </c>
      <c r="AU130" s="224" t="s">
        <v>82</v>
      </c>
      <c r="AY130" s="223" t="s">
        <v>181</v>
      </c>
      <c r="BK130" s="225">
        <f>SUM(BK131:BK160)</f>
        <v>0</v>
      </c>
    </row>
    <row r="131" s="2" customFormat="1" ht="16.5" customHeight="1">
      <c r="A131" s="39"/>
      <c r="B131" s="40"/>
      <c r="C131" s="228" t="s">
        <v>82</v>
      </c>
      <c r="D131" s="228" t="s">
        <v>184</v>
      </c>
      <c r="E131" s="229" t="s">
        <v>3046</v>
      </c>
      <c r="F131" s="230" t="s">
        <v>3047</v>
      </c>
      <c r="G131" s="231" t="s">
        <v>260</v>
      </c>
      <c r="H131" s="232">
        <v>1</v>
      </c>
      <c r="I131" s="233"/>
      <c r="J131" s="232">
        <f>ROUND(I131*H131,2)</f>
        <v>0</v>
      </c>
      <c r="K131" s="234"/>
      <c r="L131" s="45"/>
      <c r="M131" s="235" t="s">
        <v>1</v>
      </c>
      <c r="N131" s="236" t="s">
        <v>40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188</v>
      </c>
      <c r="AT131" s="239" t="s">
        <v>184</v>
      </c>
      <c r="AU131" s="239" t="s">
        <v>84</v>
      </c>
      <c r="AY131" s="18" t="s">
        <v>181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82</v>
      </c>
      <c r="BK131" s="240">
        <f>ROUND(I131*H131,2)</f>
        <v>0</v>
      </c>
      <c r="BL131" s="18" t="s">
        <v>188</v>
      </c>
      <c r="BM131" s="239" t="s">
        <v>84</v>
      </c>
    </row>
    <row r="132" s="2" customFormat="1" ht="24.15" customHeight="1">
      <c r="A132" s="39"/>
      <c r="B132" s="40"/>
      <c r="C132" s="289" t="s">
        <v>84</v>
      </c>
      <c r="D132" s="289" t="s">
        <v>396</v>
      </c>
      <c r="E132" s="290" t="s">
        <v>3048</v>
      </c>
      <c r="F132" s="291" t="s">
        <v>3049</v>
      </c>
      <c r="G132" s="292" t="s">
        <v>260</v>
      </c>
      <c r="H132" s="293">
        <v>1</v>
      </c>
      <c r="I132" s="294"/>
      <c r="J132" s="293">
        <f>ROUND(I132*H132,2)</f>
        <v>0</v>
      </c>
      <c r="K132" s="295"/>
      <c r="L132" s="296"/>
      <c r="M132" s="297" t="s">
        <v>1</v>
      </c>
      <c r="N132" s="298" t="s">
        <v>40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239</v>
      </c>
      <c r="AT132" s="239" t="s">
        <v>396</v>
      </c>
      <c r="AU132" s="239" t="s">
        <v>84</v>
      </c>
      <c r="AY132" s="18" t="s">
        <v>181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82</v>
      </c>
      <c r="BK132" s="240">
        <f>ROUND(I132*H132,2)</f>
        <v>0</v>
      </c>
      <c r="BL132" s="18" t="s">
        <v>188</v>
      </c>
      <c r="BM132" s="239" t="s">
        <v>188</v>
      </c>
    </row>
    <row r="133" s="2" customFormat="1">
      <c r="A133" s="39"/>
      <c r="B133" s="40"/>
      <c r="C133" s="41"/>
      <c r="D133" s="243" t="s">
        <v>199</v>
      </c>
      <c r="E133" s="41"/>
      <c r="F133" s="263" t="s">
        <v>3050</v>
      </c>
      <c r="G133" s="41"/>
      <c r="H133" s="41"/>
      <c r="I133" s="264"/>
      <c r="J133" s="41"/>
      <c r="K133" s="41"/>
      <c r="L133" s="45"/>
      <c r="M133" s="265"/>
      <c r="N133" s="266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199</v>
      </c>
      <c r="AU133" s="18" t="s">
        <v>84</v>
      </c>
    </row>
    <row r="134" s="2" customFormat="1" ht="24.15" customHeight="1">
      <c r="A134" s="39"/>
      <c r="B134" s="40"/>
      <c r="C134" s="228" t="s">
        <v>182</v>
      </c>
      <c r="D134" s="228" t="s">
        <v>184</v>
      </c>
      <c r="E134" s="229" t="s">
        <v>3051</v>
      </c>
      <c r="F134" s="230" t="s">
        <v>3052</v>
      </c>
      <c r="G134" s="231" t="s">
        <v>260</v>
      </c>
      <c r="H134" s="232">
        <v>1</v>
      </c>
      <c r="I134" s="233"/>
      <c r="J134" s="232">
        <f>ROUND(I134*H134,2)</f>
        <v>0</v>
      </c>
      <c r="K134" s="234"/>
      <c r="L134" s="45"/>
      <c r="M134" s="235" t="s">
        <v>1</v>
      </c>
      <c r="N134" s="236" t="s">
        <v>40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188</v>
      </c>
      <c r="AT134" s="239" t="s">
        <v>184</v>
      </c>
      <c r="AU134" s="239" t="s">
        <v>84</v>
      </c>
      <c r="AY134" s="18" t="s">
        <v>181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82</v>
      </c>
      <c r="BK134" s="240">
        <f>ROUND(I134*H134,2)</f>
        <v>0</v>
      </c>
      <c r="BL134" s="18" t="s">
        <v>188</v>
      </c>
      <c r="BM134" s="239" t="s">
        <v>224</v>
      </c>
    </row>
    <row r="135" s="2" customFormat="1" ht="24.15" customHeight="1">
      <c r="A135" s="39"/>
      <c r="B135" s="40"/>
      <c r="C135" s="289" t="s">
        <v>188</v>
      </c>
      <c r="D135" s="289" t="s">
        <v>396</v>
      </c>
      <c r="E135" s="290" t="s">
        <v>3053</v>
      </c>
      <c r="F135" s="291" t="s">
        <v>3054</v>
      </c>
      <c r="G135" s="292" t="s">
        <v>260</v>
      </c>
      <c r="H135" s="293">
        <v>1</v>
      </c>
      <c r="I135" s="294"/>
      <c r="J135" s="293">
        <f>ROUND(I135*H135,2)</f>
        <v>0</v>
      </c>
      <c r="K135" s="295"/>
      <c r="L135" s="296"/>
      <c r="M135" s="297" t="s">
        <v>1</v>
      </c>
      <c r="N135" s="298" t="s">
        <v>40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239</v>
      </c>
      <c r="AT135" s="239" t="s">
        <v>396</v>
      </c>
      <c r="AU135" s="239" t="s">
        <v>84</v>
      </c>
      <c r="AY135" s="18" t="s">
        <v>181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82</v>
      </c>
      <c r="BK135" s="240">
        <f>ROUND(I135*H135,2)</f>
        <v>0</v>
      </c>
      <c r="BL135" s="18" t="s">
        <v>188</v>
      </c>
      <c r="BM135" s="239" t="s">
        <v>239</v>
      </c>
    </row>
    <row r="136" s="2" customFormat="1">
      <c r="A136" s="39"/>
      <c r="B136" s="40"/>
      <c r="C136" s="41"/>
      <c r="D136" s="243" t="s">
        <v>199</v>
      </c>
      <c r="E136" s="41"/>
      <c r="F136" s="263" t="s">
        <v>3050</v>
      </c>
      <c r="G136" s="41"/>
      <c r="H136" s="41"/>
      <c r="I136" s="264"/>
      <c r="J136" s="41"/>
      <c r="K136" s="41"/>
      <c r="L136" s="45"/>
      <c r="M136" s="265"/>
      <c r="N136" s="26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199</v>
      </c>
      <c r="AU136" s="18" t="s">
        <v>84</v>
      </c>
    </row>
    <row r="137" s="2" customFormat="1" ht="16.5" customHeight="1">
      <c r="A137" s="39"/>
      <c r="B137" s="40"/>
      <c r="C137" s="228" t="s">
        <v>213</v>
      </c>
      <c r="D137" s="228" t="s">
        <v>184</v>
      </c>
      <c r="E137" s="229" t="s">
        <v>3055</v>
      </c>
      <c r="F137" s="230" t="s">
        <v>3056</v>
      </c>
      <c r="G137" s="231" t="s">
        <v>260</v>
      </c>
      <c r="H137" s="232">
        <v>1</v>
      </c>
      <c r="I137" s="233"/>
      <c r="J137" s="232">
        <f>ROUND(I137*H137,2)</f>
        <v>0</v>
      </c>
      <c r="K137" s="234"/>
      <c r="L137" s="45"/>
      <c r="M137" s="235" t="s">
        <v>1</v>
      </c>
      <c r="N137" s="236" t="s">
        <v>40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188</v>
      </c>
      <c r="AT137" s="239" t="s">
        <v>184</v>
      </c>
      <c r="AU137" s="239" t="s">
        <v>84</v>
      </c>
      <c r="AY137" s="18" t="s">
        <v>181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82</v>
      </c>
      <c r="BK137" s="240">
        <f>ROUND(I137*H137,2)</f>
        <v>0</v>
      </c>
      <c r="BL137" s="18" t="s">
        <v>188</v>
      </c>
      <c r="BM137" s="239" t="s">
        <v>251</v>
      </c>
    </row>
    <row r="138" s="2" customFormat="1" ht="24.15" customHeight="1">
      <c r="A138" s="39"/>
      <c r="B138" s="40"/>
      <c r="C138" s="289" t="s">
        <v>224</v>
      </c>
      <c r="D138" s="289" t="s">
        <v>396</v>
      </c>
      <c r="E138" s="290" t="s">
        <v>3057</v>
      </c>
      <c r="F138" s="291" t="s">
        <v>3058</v>
      </c>
      <c r="G138" s="292" t="s">
        <v>260</v>
      </c>
      <c r="H138" s="293">
        <v>1</v>
      </c>
      <c r="I138" s="294"/>
      <c r="J138" s="293">
        <f>ROUND(I138*H138,2)</f>
        <v>0</v>
      </c>
      <c r="K138" s="295"/>
      <c r="L138" s="296"/>
      <c r="M138" s="297" t="s">
        <v>1</v>
      </c>
      <c r="N138" s="298" t="s">
        <v>40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239</v>
      </c>
      <c r="AT138" s="239" t="s">
        <v>396</v>
      </c>
      <c r="AU138" s="239" t="s">
        <v>84</v>
      </c>
      <c r="AY138" s="18" t="s">
        <v>181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82</v>
      </c>
      <c r="BK138" s="240">
        <f>ROUND(I138*H138,2)</f>
        <v>0</v>
      </c>
      <c r="BL138" s="18" t="s">
        <v>188</v>
      </c>
      <c r="BM138" s="239" t="s">
        <v>8</v>
      </c>
    </row>
    <row r="139" s="2" customFormat="1" ht="16.5" customHeight="1">
      <c r="A139" s="39"/>
      <c r="B139" s="40"/>
      <c r="C139" s="228" t="s">
        <v>235</v>
      </c>
      <c r="D139" s="228" t="s">
        <v>184</v>
      </c>
      <c r="E139" s="229" t="s">
        <v>3059</v>
      </c>
      <c r="F139" s="230" t="s">
        <v>3060</v>
      </c>
      <c r="G139" s="231" t="s">
        <v>260</v>
      </c>
      <c r="H139" s="232">
        <v>1</v>
      </c>
      <c r="I139" s="233"/>
      <c r="J139" s="232">
        <f>ROUND(I139*H139,2)</f>
        <v>0</v>
      </c>
      <c r="K139" s="234"/>
      <c r="L139" s="45"/>
      <c r="M139" s="235" t="s">
        <v>1</v>
      </c>
      <c r="N139" s="236" t="s">
        <v>40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188</v>
      </c>
      <c r="AT139" s="239" t="s">
        <v>184</v>
      </c>
      <c r="AU139" s="239" t="s">
        <v>84</v>
      </c>
      <c r="AY139" s="18" t="s">
        <v>181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82</v>
      </c>
      <c r="BK139" s="240">
        <f>ROUND(I139*H139,2)</f>
        <v>0</v>
      </c>
      <c r="BL139" s="18" t="s">
        <v>188</v>
      </c>
      <c r="BM139" s="239" t="s">
        <v>272</v>
      </c>
    </row>
    <row r="140" s="2" customFormat="1" ht="21.75" customHeight="1">
      <c r="A140" s="39"/>
      <c r="B140" s="40"/>
      <c r="C140" s="228" t="s">
        <v>239</v>
      </c>
      <c r="D140" s="228" t="s">
        <v>184</v>
      </c>
      <c r="E140" s="229" t="s">
        <v>3061</v>
      </c>
      <c r="F140" s="230" t="s">
        <v>3062</v>
      </c>
      <c r="G140" s="231" t="s">
        <v>260</v>
      </c>
      <c r="H140" s="232">
        <v>1</v>
      </c>
      <c r="I140" s="233"/>
      <c r="J140" s="232">
        <f>ROUND(I140*H140,2)</f>
        <v>0</v>
      </c>
      <c r="K140" s="234"/>
      <c r="L140" s="45"/>
      <c r="M140" s="235" t="s">
        <v>1</v>
      </c>
      <c r="N140" s="236" t="s">
        <v>40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188</v>
      </c>
      <c r="AT140" s="239" t="s">
        <v>184</v>
      </c>
      <c r="AU140" s="239" t="s">
        <v>84</v>
      </c>
      <c r="AY140" s="18" t="s">
        <v>181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82</v>
      </c>
      <c r="BK140" s="240">
        <f>ROUND(I140*H140,2)</f>
        <v>0</v>
      </c>
      <c r="BL140" s="18" t="s">
        <v>188</v>
      </c>
      <c r="BM140" s="239" t="s">
        <v>283</v>
      </c>
    </row>
    <row r="141" s="2" customFormat="1" ht="24.15" customHeight="1">
      <c r="A141" s="39"/>
      <c r="B141" s="40"/>
      <c r="C141" s="289" t="s">
        <v>246</v>
      </c>
      <c r="D141" s="289" t="s">
        <v>396</v>
      </c>
      <c r="E141" s="290" t="s">
        <v>3063</v>
      </c>
      <c r="F141" s="291" t="s">
        <v>3064</v>
      </c>
      <c r="G141" s="292" t="s">
        <v>260</v>
      </c>
      <c r="H141" s="293">
        <v>1</v>
      </c>
      <c r="I141" s="294"/>
      <c r="J141" s="293">
        <f>ROUND(I141*H141,2)</f>
        <v>0</v>
      </c>
      <c r="K141" s="295"/>
      <c r="L141" s="296"/>
      <c r="M141" s="297" t="s">
        <v>1</v>
      </c>
      <c r="N141" s="298" t="s">
        <v>40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239</v>
      </c>
      <c r="AT141" s="239" t="s">
        <v>396</v>
      </c>
      <c r="AU141" s="239" t="s">
        <v>84</v>
      </c>
      <c r="AY141" s="18" t="s">
        <v>181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82</v>
      </c>
      <c r="BK141" s="240">
        <f>ROUND(I141*H141,2)</f>
        <v>0</v>
      </c>
      <c r="BL141" s="18" t="s">
        <v>188</v>
      </c>
      <c r="BM141" s="239" t="s">
        <v>292</v>
      </c>
    </row>
    <row r="142" s="2" customFormat="1">
      <c r="A142" s="39"/>
      <c r="B142" s="40"/>
      <c r="C142" s="41"/>
      <c r="D142" s="243" t="s">
        <v>199</v>
      </c>
      <c r="E142" s="41"/>
      <c r="F142" s="263" t="s">
        <v>3050</v>
      </c>
      <c r="G142" s="41"/>
      <c r="H142" s="41"/>
      <c r="I142" s="264"/>
      <c r="J142" s="41"/>
      <c r="K142" s="41"/>
      <c r="L142" s="45"/>
      <c r="M142" s="265"/>
      <c r="N142" s="266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199</v>
      </c>
      <c r="AU142" s="18" t="s">
        <v>84</v>
      </c>
    </row>
    <row r="143" s="2" customFormat="1" ht="16.5" customHeight="1">
      <c r="A143" s="39"/>
      <c r="B143" s="40"/>
      <c r="C143" s="228" t="s">
        <v>251</v>
      </c>
      <c r="D143" s="228" t="s">
        <v>184</v>
      </c>
      <c r="E143" s="229" t="s">
        <v>3065</v>
      </c>
      <c r="F143" s="230" t="s">
        <v>3066</v>
      </c>
      <c r="G143" s="231" t="s">
        <v>260</v>
      </c>
      <c r="H143" s="232">
        <v>2</v>
      </c>
      <c r="I143" s="233"/>
      <c r="J143" s="232">
        <f>ROUND(I143*H143,2)</f>
        <v>0</v>
      </c>
      <c r="K143" s="234"/>
      <c r="L143" s="45"/>
      <c r="M143" s="235" t="s">
        <v>1</v>
      </c>
      <c r="N143" s="236" t="s">
        <v>40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188</v>
      </c>
      <c r="AT143" s="239" t="s">
        <v>184</v>
      </c>
      <c r="AU143" s="239" t="s">
        <v>84</v>
      </c>
      <c r="AY143" s="18" t="s">
        <v>181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82</v>
      </c>
      <c r="BK143" s="240">
        <f>ROUND(I143*H143,2)</f>
        <v>0</v>
      </c>
      <c r="BL143" s="18" t="s">
        <v>188</v>
      </c>
      <c r="BM143" s="239" t="s">
        <v>304</v>
      </c>
    </row>
    <row r="144" s="2" customFormat="1" ht="24.15" customHeight="1">
      <c r="A144" s="39"/>
      <c r="B144" s="40"/>
      <c r="C144" s="289" t="s">
        <v>257</v>
      </c>
      <c r="D144" s="289" t="s">
        <v>396</v>
      </c>
      <c r="E144" s="290" t="s">
        <v>3067</v>
      </c>
      <c r="F144" s="291" t="s">
        <v>3068</v>
      </c>
      <c r="G144" s="292" t="s">
        <v>260</v>
      </c>
      <c r="H144" s="293">
        <v>2</v>
      </c>
      <c r="I144" s="294"/>
      <c r="J144" s="293">
        <f>ROUND(I144*H144,2)</f>
        <v>0</v>
      </c>
      <c r="K144" s="295"/>
      <c r="L144" s="296"/>
      <c r="M144" s="297" t="s">
        <v>1</v>
      </c>
      <c r="N144" s="298" t="s">
        <v>40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239</v>
      </c>
      <c r="AT144" s="239" t="s">
        <v>396</v>
      </c>
      <c r="AU144" s="239" t="s">
        <v>84</v>
      </c>
      <c r="AY144" s="18" t="s">
        <v>181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82</v>
      </c>
      <c r="BK144" s="240">
        <f>ROUND(I144*H144,2)</f>
        <v>0</v>
      </c>
      <c r="BL144" s="18" t="s">
        <v>188</v>
      </c>
      <c r="BM144" s="239" t="s">
        <v>312</v>
      </c>
    </row>
    <row r="145" s="2" customFormat="1">
      <c r="A145" s="39"/>
      <c r="B145" s="40"/>
      <c r="C145" s="41"/>
      <c r="D145" s="243" t="s">
        <v>199</v>
      </c>
      <c r="E145" s="41"/>
      <c r="F145" s="263" t="s">
        <v>3050</v>
      </c>
      <c r="G145" s="41"/>
      <c r="H145" s="41"/>
      <c r="I145" s="264"/>
      <c r="J145" s="41"/>
      <c r="K145" s="41"/>
      <c r="L145" s="45"/>
      <c r="M145" s="265"/>
      <c r="N145" s="26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199</v>
      </c>
      <c r="AU145" s="18" t="s">
        <v>84</v>
      </c>
    </row>
    <row r="146" s="2" customFormat="1" ht="24.15" customHeight="1">
      <c r="A146" s="39"/>
      <c r="B146" s="40"/>
      <c r="C146" s="228" t="s">
        <v>8</v>
      </c>
      <c r="D146" s="228" t="s">
        <v>184</v>
      </c>
      <c r="E146" s="229" t="s">
        <v>3069</v>
      </c>
      <c r="F146" s="230" t="s">
        <v>3070</v>
      </c>
      <c r="G146" s="231" t="s">
        <v>260</v>
      </c>
      <c r="H146" s="232">
        <v>1</v>
      </c>
      <c r="I146" s="233"/>
      <c r="J146" s="232">
        <f>ROUND(I146*H146,2)</f>
        <v>0</v>
      </c>
      <c r="K146" s="234"/>
      <c r="L146" s="45"/>
      <c r="M146" s="235" t="s">
        <v>1</v>
      </c>
      <c r="N146" s="236" t="s">
        <v>40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188</v>
      </c>
      <c r="AT146" s="239" t="s">
        <v>184</v>
      </c>
      <c r="AU146" s="239" t="s">
        <v>84</v>
      </c>
      <c r="AY146" s="18" t="s">
        <v>181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82</v>
      </c>
      <c r="BK146" s="240">
        <f>ROUND(I146*H146,2)</f>
        <v>0</v>
      </c>
      <c r="BL146" s="18" t="s">
        <v>188</v>
      </c>
      <c r="BM146" s="239" t="s">
        <v>324</v>
      </c>
    </row>
    <row r="147" s="2" customFormat="1" ht="24.15" customHeight="1">
      <c r="A147" s="39"/>
      <c r="B147" s="40"/>
      <c r="C147" s="289" t="s">
        <v>265</v>
      </c>
      <c r="D147" s="289" t="s">
        <v>396</v>
      </c>
      <c r="E147" s="290" t="s">
        <v>3071</v>
      </c>
      <c r="F147" s="291" t="s">
        <v>3072</v>
      </c>
      <c r="G147" s="292" t="s">
        <v>260</v>
      </c>
      <c r="H147" s="293">
        <v>1</v>
      </c>
      <c r="I147" s="294"/>
      <c r="J147" s="293">
        <f>ROUND(I147*H147,2)</f>
        <v>0</v>
      </c>
      <c r="K147" s="295"/>
      <c r="L147" s="296"/>
      <c r="M147" s="297" t="s">
        <v>1</v>
      </c>
      <c r="N147" s="298" t="s">
        <v>40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239</v>
      </c>
      <c r="AT147" s="239" t="s">
        <v>396</v>
      </c>
      <c r="AU147" s="239" t="s">
        <v>84</v>
      </c>
      <c r="AY147" s="18" t="s">
        <v>181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82</v>
      </c>
      <c r="BK147" s="240">
        <f>ROUND(I147*H147,2)</f>
        <v>0</v>
      </c>
      <c r="BL147" s="18" t="s">
        <v>188</v>
      </c>
      <c r="BM147" s="239" t="s">
        <v>344</v>
      </c>
    </row>
    <row r="148" s="2" customFormat="1">
      <c r="A148" s="39"/>
      <c r="B148" s="40"/>
      <c r="C148" s="41"/>
      <c r="D148" s="243" t="s">
        <v>199</v>
      </c>
      <c r="E148" s="41"/>
      <c r="F148" s="263" t="s">
        <v>3050</v>
      </c>
      <c r="G148" s="41"/>
      <c r="H148" s="41"/>
      <c r="I148" s="264"/>
      <c r="J148" s="41"/>
      <c r="K148" s="41"/>
      <c r="L148" s="45"/>
      <c r="M148" s="265"/>
      <c r="N148" s="26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199</v>
      </c>
      <c r="AU148" s="18" t="s">
        <v>84</v>
      </c>
    </row>
    <row r="149" s="2" customFormat="1" ht="24.15" customHeight="1">
      <c r="A149" s="39"/>
      <c r="B149" s="40"/>
      <c r="C149" s="228" t="s">
        <v>272</v>
      </c>
      <c r="D149" s="228" t="s">
        <v>184</v>
      </c>
      <c r="E149" s="229" t="s">
        <v>3073</v>
      </c>
      <c r="F149" s="230" t="s">
        <v>3074</v>
      </c>
      <c r="G149" s="231" t="s">
        <v>260</v>
      </c>
      <c r="H149" s="232">
        <v>1</v>
      </c>
      <c r="I149" s="233"/>
      <c r="J149" s="232">
        <f>ROUND(I149*H149,2)</f>
        <v>0</v>
      </c>
      <c r="K149" s="234"/>
      <c r="L149" s="45"/>
      <c r="M149" s="235" t="s">
        <v>1</v>
      </c>
      <c r="N149" s="236" t="s">
        <v>40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188</v>
      </c>
      <c r="AT149" s="239" t="s">
        <v>184</v>
      </c>
      <c r="AU149" s="239" t="s">
        <v>84</v>
      </c>
      <c r="AY149" s="18" t="s">
        <v>181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82</v>
      </c>
      <c r="BK149" s="240">
        <f>ROUND(I149*H149,2)</f>
        <v>0</v>
      </c>
      <c r="BL149" s="18" t="s">
        <v>188</v>
      </c>
      <c r="BM149" s="239" t="s">
        <v>360</v>
      </c>
    </row>
    <row r="150" s="2" customFormat="1" ht="24.15" customHeight="1">
      <c r="A150" s="39"/>
      <c r="B150" s="40"/>
      <c r="C150" s="289" t="s">
        <v>278</v>
      </c>
      <c r="D150" s="289" t="s">
        <v>396</v>
      </c>
      <c r="E150" s="290" t="s">
        <v>3075</v>
      </c>
      <c r="F150" s="291" t="s">
        <v>3076</v>
      </c>
      <c r="G150" s="292" t="s">
        <v>260</v>
      </c>
      <c r="H150" s="293">
        <v>1</v>
      </c>
      <c r="I150" s="294"/>
      <c r="J150" s="293">
        <f>ROUND(I150*H150,2)</f>
        <v>0</v>
      </c>
      <c r="K150" s="295"/>
      <c r="L150" s="296"/>
      <c r="M150" s="297" t="s">
        <v>1</v>
      </c>
      <c r="N150" s="298" t="s">
        <v>40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239</v>
      </c>
      <c r="AT150" s="239" t="s">
        <v>396</v>
      </c>
      <c r="AU150" s="239" t="s">
        <v>84</v>
      </c>
      <c r="AY150" s="18" t="s">
        <v>181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82</v>
      </c>
      <c r="BK150" s="240">
        <f>ROUND(I150*H150,2)</f>
        <v>0</v>
      </c>
      <c r="BL150" s="18" t="s">
        <v>188</v>
      </c>
      <c r="BM150" s="239" t="s">
        <v>369</v>
      </c>
    </row>
    <row r="151" s="2" customFormat="1" ht="37.8" customHeight="1">
      <c r="A151" s="39"/>
      <c r="B151" s="40"/>
      <c r="C151" s="228" t="s">
        <v>283</v>
      </c>
      <c r="D151" s="228" t="s">
        <v>184</v>
      </c>
      <c r="E151" s="229" t="s">
        <v>3077</v>
      </c>
      <c r="F151" s="230" t="s">
        <v>3078</v>
      </c>
      <c r="G151" s="231" t="s">
        <v>260</v>
      </c>
      <c r="H151" s="232">
        <v>1</v>
      </c>
      <c r="I151" s="233"/>
      <c r="J151" s="232">
        <f>ROUND(I151*H151,2)</f>
        <v>0</v>
      </c>
      <c r="K151" s="234"/>
      <c r="L151" s="45"/>
      <c r="M151" s="235" t="s">
        <v>1</v>
      </c>
      <c r="N151" s="236" t="s">
        <v>40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188</v>
      </c>
      <c r="AT151" s="239" t="s">
        <v>184</v>
      </c>
      <c r="AU151" s="239" t="s">
        <v>84</v>
      </c>
      <c r="AY151" s="18" t="s">
        <v>181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82</v>
      </c>
      <c r="BK151" s="240">
        <f>ROUND(I151*H151,2)</f>
        <v>0</v>
      </c>
      <c r="BL151" s="18" t="s">
        <v>188</v>
      </c>
      <c r="BM151" s="239" t="s">
        <v>379</v>
      </c>
    </row>
    <row r="152" s="2" customFormat="1" ht="24.15" customHeight="1">
      <c r="A152" s="39"/>
      <c r="B152" s="40"/>
      <c r="C152" s="289" t="s">
        <v>234</v>
      </c>
      <c r="D152" s="289" t="s">
        <v>396</v>
      </c>
      <c r="E152" s="290" t="s">
        <v>3079</v>
      </c>
      <c r="F152" s="291" t="s">
        <v>3080</v>
      </c>
      <c r="G152" s="292" t="s">
        <v>260</v>
      </c>
      <c r="H152" s="293">
        <v>1</v>
      </c>
      <c r="I152" s="294"/>
      <c r="J152" s="293">
        <f>ROUND(I152*H152,2)</f>
        <v>0</v>
      </c>
      <c r="K152" s="295"/>
      <c r="L152" s="296"/>
      <c r="M152" s="297" t="s">
        <v>1</v>
      </c>
      <c r="N152" s="298" t="s">
        <v>40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239</v>
      </c>
      <c r="AT152" s="239" t="s">
        <v>396</v>
      </c>
      <c r="AU152" s="239" t="s">
        <v>84</v>
      </c>
      <c r="AY152" s="18" t="s">
        <v>181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82</v>
      </c>
      <c r="BK152" s="240">
        <f>ROUND(I152*H152,2)</f>
        <v>0</v>
      </c>
      <c r="BL152" s="18" t="s">
        <v>188</v>
      </c>
      <c r="BM152" s="239" t="s">
        <v>395</v>
      </c>
    </row>
    <row r="153" s="2" customFormat="1" ht="24.15" customHeight="1">
      <c r="A153" s="39"/>
      <c r="B153" s="40"/>
      <c r="C153" s="228" t="s">
        <v>292</v>
      </c>
      <c r="D153" s="228" t="s">
        <v>184</v>
      </c>
      <c r="E153" s="229" t="s">
        <v>3081</v>
      </c>
      <c r="F153" s="230" t="s">
        <v>3082</v>
      </c>
      <c r="G153" s="231" t="s">
        <v>260</v>
      </c>
      <c r="H153" s="232">
        <v>1</v>
      </c>
      <c r="I153" s="233"/>
      <c r="J153" s="232">
        <f>ROUND(I153*H153,2)</f>
        <v>0</v>
      </c>
      <c r="K153" s="234"/>
      <c r="L153" s="45"/>
      <c r="M153" s="235" t="s">
        <v>1</v>
      </c>
      <c r="N153" s="236" t="s">
        <v>40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188</v>
      </c>
      <c r="AT153" s="239" t="s">
        <v>184</v>
      </c>
      <c r="AU153" s="239" t="s">
        <v>84</v>
      </c>
      <c r="AY153" s="18" t="s">
        <v>181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82</v>
      </c>
      <c r="BK153" s="240">
        <f>ROUND(I153*H153,2)</f>
        <v>0</v>
      </c>
      <c r="BL153" s="18" t="s">
        <v>188</v>
      </c>
      <c r="BM153" s="239" t="s">
        <v>411</v>
      </c>
    </row>
    <row r="154" s="2" customFormat="1" ht="16.5" customHeight="1">
      <c r="A154" s="39"/>
      <c r="B154" s="40"/>
      <c r="C154" s="289" t="s">
        <v>298</v>
      </c>
      <c r="D154" s="289" t="s">
        <v>396</v>
      </c>
      <c r="E154" s="290" t="s">
        <v>3083</v>
      </c>
      <c r="F154" s="291" t="s">
        <v>3084</v>
      </c>
      <c r="G154" s="292" t="s">
        <v>260</v>
      </c>
      <c r="H154" s="293">
        <v>1</v>
      </c>
      <c r="I154" s="294"/>
      <c r="J154" s="293">
        <f>ROUND(I154*H154,2)</f>
        <v>0</v>
      </c>
      <c r="K154" s="295"/>
      <c r="L154" s="296"/>
      <c r="M154" s="297" t="s">
        <v>1</v>
      </c>
      <c r="N154" s="298" t="s">
        <v>40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239</v>
      </c>
      <c r="AT154" s="239" t="s">
        <v>396</v>
      </c>
      <c r="AU154" s="239" t="s">
        <v>84</v>
      </c>
      <c r="AY154" s="18" t="s">
        <v>181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82</v>
      </c>
      <c r="BK154" s="240">
        <f>ROUND(I154*H154,2)</f>
        <v>0</v>
      </c>
      <c r="BL154" s="18" t="s">
        <v>188</v>
      </c>
      <c r="BM154" s="239" t="s">
        <v>432</v>
      </c>
    </row>
    <row r="155" s="2" customFormat="1" ht="24.15" customHeight="1">
      <c r="A155" s="39"/>
      <c r="B155" s="40"/>
      <c r="C155" s="228" t="s">
        <v>304</v>
      </c>
      <c r="D155" s="228" t="s">
        <v>184</v>
      </c>
      <c r="E155" s="229" t="s">
        <v>3085</v>
      </c>
      <c r="F155" s="230" t="s">
        <v>3086</v>
      </c>
      <c r="G155" s="231" t="s">
        <v>260</v>
      </c>
      <c r="H155" s="232">
        <v>1</v>
      </c>
      <c r="I155" s="233"/>
      <c r="J155" s="232">
        <f>ROUND(I155*H155,2)</f>
        <v>0</v>
      </c>
      <c r="K155" s="234"/>
      <c r="L155" s="45"/>
      <c r="M155" s="235" t="s">
        <v>1</v>
      </c>
      <c r="N155" s="236" t="s">
        <v>40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188</v>
      </c>
      <c r="AT155" s="239" t="s">
        <v>184</v>
      </c>
      <c r="AU155" s="239" t="s">
        <v>84</v>
      </c>
      <c r="AY155" s="18" t="s">
        <v>181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82</v>
      </c>
      <c r="BK155" s="240">
        <f>ROUND(I155*H155,2)</f>
        <v>0</v>
      </c>
      <c r="BL155" s="18" t="s">
        <v>188</v>
      </c>
      <c r="BM155" s="239" t="s">
        <v>450</v>
      </c>
    </row>
    <row r="156" s="2" customFormat="1" ht="24.15" customHeight="1">
      <c r="A156" s="39"/>
      <c r="B156" s="40"/>
      <c r="C156" s="228" t="s">
        <v>7</v>
      </c>
      <c r="D156" s="228" t="s">
        <v>184</v>
      </c>
      <c r="E156" s="229" t="s">
        <v>3087</v>
      </c>
      <c r="F156" s="230" t="s">
        <v>3088</v>
      </c>
      <c r="G156" s="231" t="s">
        <v>260</v>
      </c>
      <c r="H156" s="232">
        <v>1</v>
      </c>
      <c r="I156" s="233"/>
      <c r="J156" s="232">
        <f>ROUND(I156*H156,2)</f>
        <v>0</v>
      </c>
      <c r="K156" s="234"/>
      <c r="L156" s="45"/>
      <c r="M156" s="235" t="s">
        <v>1</v>
      </c>
      <c r="N156" s="236" t="s">
        <v>40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188</v>
      </c>
      <c r="AT156" s="239" t="s">
        <v>184</v>
      </c>
      <c r="AU156" s="239" t="s">
        <v>84</v>
      </c>
      <c r="AY156" s="18" t="s">
        <v>181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82</v>
      </c>
      <c r="BK156" s="240">
        <f>ROUND(I156*H156,2)</f>
        <v>0</v>
      </c>
      <c r="BL156" s="18" t="s">
        <v>188</v>
      </c>
      <c r="BM156" s="239" t="s">
        <v>461</v>
      </c>
    </row>
    <row r="157" s="2" customFormat="1" ht="24.15" customHeight="1">
      <c r="A157" s="39"/>
      <c r="B157" s="40"/>
      <c r="C157" s="228" t="s">
        <v>312</v>
      </c>
      <c r="D157" s="228" t="s">
        <v>184</v>
      </c>
      <c r="E157" s="229" t="s">
        <v>3089</v>
      </c>
      <c r="F157" s="230" t="s">
        <v>3090</v>
      </c>
      <c r="G157" s="231" t="s">
        <v>260</v>
      </c>
      <c r="H157" s="232">
        <v>1</v>
      </c>
      <c r="I157" s="233"/>
      <c r="J157" s="232">
        <f>ROUND(I157*H157,2)</f>
        <v>0</v>
      </c>
      <c r="K157" s="234"/>
      <c r="L157" s="45"/>
      <c r="M157" s="235" t="s">
        <v>1</v>
      </c>
      <c r="N157" s="236" t="s">
        <v>40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188</v>
      </c>
      <c r="AT157" s="239" t="s">
        <v>184</v>
      </c>
      <c r="AU157" s="239" t="s">
        <v>84</v>
      </c>
      <c r="AY157" s="18" t="s">
        <v>181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82</v>
      </c>
      <c r="BK157" s="240">
        <f>ROUND(I157*H157,2)</f>
        <v>0</v>
      </c>
      <c r="BL157" s="18" t="s">
        <v>188</v>
      </c>
      <c r="BM157" s="239" t="s">
        <v>475</v>
      </c>
    </row>
    <row r="158" s="2" customFormat="1" ht="21.75" customHeight="1">
      <c r="A158" s="39"/>
      <c r="B158" s="40"/>
      <c r="C158" s="228" t="s">
        <v>317</v>
      </c>
      <c r="D158" s="228" t="s">
        <v>184</v>
      </c>
      <c r="E158" s="229" t="s">
        <v>3091</v>
      </c>
      <c r="F158" s="230" t="s">
        <v>3092</v>
      </c>
      <c r="G158" s="231" t="s">
        <v>260</v>
      </c>
      <c r="H158" s="232">
        <v>1</v>
      </c>
      <c r="I158" s="233"/>
      <c r="J158" s="232">
        <f>ROUND(I158*H158,2)</f>
        <v>0</v>
      </c>
      <c r="K158" s="234"/>
      <c r="L158" s="45"/>
      <c r="M158" s="235" t="s">
        <v>1</v>
      </c>
      <c r="N158" s="236" t="s">
        <v>40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188</v>
      </c>
      <c r="AT158" s="239" t="s">
        <v>184</v>
      </c>
      <c r="AU158" s="239" t="s">
        <v>84</v>
      </c>
      <c r="AY158" s="18" t="s">
        <v>181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82</v>
      </c>
      <c r="BK158" s="240">
        <f>ROUND(I158*H158,2)</f>
        <v>0</v>
      </c>
      <c r="BL158" s="18" t="s">
        <v>188</v>
      </c>
      <c r="BM158" s="239" t="s">
        <v>486</v>
      </c>
    </row>
    <row r="159" s="2" customFormat="1" ht="21.75" customHeight="1">
      <c r="A159" s="39"/>
      <c r="B159" s="40"/>
      <c r="C159" s="228" t="s">
        <v>324</v>
      </c>
      <c r="D159" s="228" t="s">
        <v>184</v>
      </c>
      <c r="E159" s="229" t="s">
        <v>3093</v>
      </c>
      <c r="F159" s="230" t="s">
        <v>3094</v>
      </c>
      <c r="G159" s="231" t="s">
        <v>260</v>
      </c>
      <c r="H159" s="232">
        <v>1</v>
      </c>
      <c r="I159" s="233"/>
      <c r="J159" s="232">
        <f>ROUND(I159*H159,2)</f>
        <v>0</v>
      </c>
      <c r="K159" s="234"/>
      <c r="L159" s="45"/>
      <c r="M159" s="235" t="s">
        <v>1</v>
      </c>
      <c r="N159" s="236" t="s">
        <v>40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188</v>
      </c>
      <c r="AT159" s="239" t="s">
        <v>184</v>
      </c>
      <c r="AU159" s="239" t="s">
        <v>84</v>
      </c>
      <c r="AY159" s="18" t="s">
        <v>181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82</v>
      </c>
      <c r="BK159" s="240">
        <f>ROUND(I159*H159,2)</f>
        <v>0</v>
      </c>
      <c r="BL159" s="18" t="s">
        <v>188</v>
      </c>
      <c r="BM159" s="239" t="s">
        <v>494</v>
      </c>
    </row>
    <row r="160" s="2" customFormat="1" ht="21.75" customHeight="1">
      <c r="A160" s="39"/>
      <c r="B160" s="40"/>
      <c r="C160" s="228" t="s">
        <v>331</v>
      </c>
      <c r="D160" s="228" t="s">
        <v>184</v>
      </c>
      <c r="E160" s="229" t="s">
        <v>3095</v>
      </c>
      <c r="F160" s="230" t="s">
        <v>3096</v>
      </c>
      <c r="G160" s="231" t="s">
        <v>260</v>
      </c>
      <c r="H160" s="232">
        <v>1</v>
      </c>
      <c r="I160" s="233"/>
      <c r="J160" s="232">
        <f>ROUND(I160*H160,2)</f>
        <v>0</v>
      </c>
      <c r="K160" s="234"/>
      <c r="L160" s="45"/>
      <c r="M160" s="235" t="s">
        <v>1</v>
      </c>
      <c r="N160" s="236" t="s">
        <v>40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188</v>
      </c>
      <c r="AT160" s="239" t="s">
        <v>184</v>
      </c>
      <c r="AU160" s="239" t="s">
        <v>84</v>
      </c>
      <c r="AY160" s="18" t="s">
        <v>181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82</v>
      </c>
      <c r="BK160" s="240">
        <f>ROUND(I160*H160,2)</f>
        <v>0</v>
      </c>
      <c r="BL160" s="18" t="s">
        <v>188</v>
      </c>
      <c r="BM160" s="239" t="s">
        <v>455</v>
      </c>
    </row>
    <row r="161" s="12" customFormat="1" ht="22.8" customHeight="1">
      <c r="A161" s="12"/>
      <c r="B161" s="212"/>
      <c r="C161" s="213"/>
      <c r="D161" s="214" t="s">
        <v>74</v>
      </c>
      <c r="E161" s="226" t="s">
        <v>3097</v>
      </c>
      <c r="F161" s="226" t="s">
        <v>3098</v>
      </c>
      <c r="G161" s="213"/>
      <c r="H161" s="213"/>
      <c r="I161" s="216"/>
      <c r="J161" s="227">
        <f>BK161</f>
        <v>0</v>
      </c>
      <c r="K161" s="213"/>
      <c r="L161" s="218"/>
      <c r="M161" s="219"/>
      <c r="N161" s="220"/>
      <c r="O161" s="220"/>
      <c r="P161" s="221">
        <f>SUM(P162:P187)</f>
        <v>0</v>
      </c>
      <c r="Q161" s="220"/>
      <c r="R161" s="221">
        <f>SUM(R162:R187)</f>
        <v>0</v>
      </c>
      <c r="S161" s="220"/>
      <c r="T161" s="222">
        <f>SUM(T162:T187)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3" t="s">
        <v>82</v>
      </c>
      <c r="AT161" s="224" t="s">
        <v>74</v>
      </c>
      <c r="AU161" s="224" t="s">
        <v>82</v>
      </c>
      <c r="AY161" s="223" t="s">
        <v>181</v>
      </c>
      <c r="BK161" s="225">
        <f>SUM(BK162:BK187)</f>
        <v>0</v>
      </c>
    </row>
    <row r="162" s="2" customFormat="1" ht="24.15" customHeight="1">
      <c r="A162" s="39"/>
      <c r="B162" s="40"/>
      <c r="C162" s="228" t="s">
        <v>344</v>
      </c>
      <c r="D162" s="228" t="s">
        <v>184</v>
      </c>
      <c r="E162" s="229" t="s">
        <v>3099</v>
      </c>
      <c r="F162" s="230" t="s">
        <v>3100</v>
      </c>
      <c r="G162" s="231" t="s">
        <v>260</v>
      </c>
      <c r="H162" s="232">
        <v>1</v>
      </c>
      <c r="I162" s="233"/>
      <c r="J162" s="232">
        <f>ROUND(I162*H162,2)</f>
        <v>0</v>
      </c>
      <c r="K162" s="234"/>
      <c r="L162" s="45"/>
      <c r="M162" s="235" t="s">
        <v>1</v>
      </c>
      <c r="N162" s="236" t="s">
        <v>40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188</v>
      </c>
      <c r="AT162" s="239" t="s">
        <v>184</v>
      </c>
      <c r="AU162" s="239" t="s">
        <v>84</v>
      </c>
      <c r="AY162" s="18" t="s">
        <v>181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82</v>
      </c>
      <c r="BK162" s="240">
        <f>ROUND(I162*H162,2)</f>
        <v>0</v>
      </c>
      <c r="BL162" s="18" t="s">
        <v>188</v>
      </c>
      <c r="BM162" s="239" t="s">
        <v>518</v>
      </c>
    </row>
    <row r="163" s="2" customFormat="1" ht="55.5" customHeight="1">
      <c r="A163" s="39"/>
      <c r="B163" s="40"/>
      <c r="C163" s="289" t="s">
        <v>356</v>
      </c>
      <c r="D163" s="289" t="s">
        <v>396</v>
      </c>
      <c r="E163" s="290" t="s">
        <v>3101</v>
      </c>
      <c r="F163" s="291" t="s">
        <v>3102</v>
      </c>
      <c r="G163" s="292" t="s">
        <v>260</v>
      </c>
      <c r="H163" s="293">
        <v>1</v>
      </c>
      <c r="I163" s="294"/>
      <c r="J163" s="293">
        <f>ROUND(I163*H163,2)</f>
        <v>0</v>
      </c>
      <c r="K163" s="295"/>
      <c r="L163" s="296"/>
      <c r="M163" s="297" t="s">
        <v>1</v>
      </c>
      <c r="N163" s="298" t="s">
        <v>40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239</v>
      </c>
      <c r="AT163" s="239" t="s">
        <v>396</v>
      </c>
      <c r="AU163" s="239" t="s">
        <v>84</v>
      </c>
      <c r="AY163" s="18" t="s">
        <v>181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82</v>
      </c>
      <c r="BK163" s="240">
        <f>ROUND(I163*H163,2)</f>
        <v>0</v>
      </c>
      <c r="BL163" s="18" t="s">
        <v>188</v>
      </c>
      <c r="BM163" s="239" t="s">
        <v>527</v>
      </c>
    </row>
    <row r="164" s="2" customFormat="1" ht="24.15" customHeight="1">
      <c r="A164" s="39"/>
      <c r="B164" s="40"/>
      <c r="C164" s="289" t="s">
        <v>360</v>
      </c>
      <c r="D164" s="289" t="s">
        <v>396</v>
      </c>
      <c r="E164" s="290" t="s">
        <v>3103</v>
      </c>
      <c r="F164" s="291" t="s">
        <v>3104</v>
      </c>
      <c r="G164" s="292" t="s">
        <v>260</v>
      </c>
      <c r="H164" s="293">
        <v>1</v>
      </c>
      <c r="I164" s="294"/>
      <c r="J164" s="293">
        <f>ROUND(I164*H164,2)</f>
        <v>0</v>
      </c>
      <c r="K164" s="295"/>
      <c r="L164" s="296"/>
      <c r="M164" s="297" t="s">
        <v>1</v>
      </c>
      <c r="N164" s="298" t="s">
        <v>40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239</v>
      </c>
      <c r="AT164" s="239" t="s">
        <v>396</v>
      </c>
      <c r="AU164" s="239" t="s">
        <v>84</v>
      </c>
      <c r="AY164" s="18" t="s">
        <v>181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82</v>
      </c>
      <c r="BK164" s="240">
        <f>ROUND(I164*H164,2)</f>
        <v>0</v>
      </c>
      <c r="BL164" s="18" t="s">
        <v>188</v>
      </c>
      <c r="BM164" s="239" t="s">
        <v>549</v>
      </c>
    </row>
    <row r="165" s="2" customFormat="1" ht="24.15" customHeight="1">
      <c r="A165" s="39"/>
      <c r="B165" s="40"/>
      <c r="C165" s="289" t="s">
        <v>365</v>
      </c>
      <c r="D165" s="289" t="s">
        <v>396</v>
      </c>
      <c r="E165" s="290" t="s">
        <v>3105</v>
      </c>
      <c r="F165" s="291" t="s">
        <v>3106</v>
      </c>
      <c r="G165" s="292" t="s">
        <v>260</v>
      </c>
      <c r="H165" s="293">
        <v>1</v>
      </c>
      <c r="I165" s="294"/>
      <c r="J165" s="293">
        <f>ROUND(I165*H165,2)</f>
        <v>0</v>
      </c>
      <c r="K165" s="295"/>
      <c r="L165" s="296"/>
      <c r="M165" s="297" t="s">
        <v>1</v>
      </c>
      <c r="N165" s="298" t="s">
        <v>40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239</v>
      </c>
      <c r="AT165" s="239" t="s">
        <v>396</v>
      </c>
      <c r="AU165" s="239" t="s">
        <v>84</v>
      </c>
      <c r="AY165" s="18" t="s">
        <v>181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82</v>
      </c>
      <c r="BK165" s="240">
        <f>ROUND(I165*H165,2)</f>
        <v>0</v>
      </c>
      <c r="BL165" s="18" t="s">
        <v>188</v>
      </c>
      <c r="BM165" s="239" t="s">
        <v>560</v>
      </c>
    </row>
    <row r="166" s="2" customFormat="1" ht="16.5" customHeight="1">
      <c r="A166" s="39"/>
      <c r="B166" s="40"/>
      <c r="C166" s="289" t="s">
        <v>369</v>
      </c>
      <c r="D166" s="289" t="s">
        <v>396</v>
      </c>
      <c r="E166" s="290" t="s">
        <v>3107</v>
      </c>
      <c r="F166" s="291" t="s">
        <v>3108</v>
      </c>
      <c r="G166" s="292" t="s">
        <v>260</v>
      </c>
      <c r="H166" s="293">
        <v>1</v>
      </c>
      <c r="I166" s="294"/>
      <c r="J166" s="293">
        <f>ROUND(I166*H166,2)</f>
        <v>0</v>
      </c>
      <c r="K166" s="295"/>
      <c r="L166" s="296"/>
      <c r="M166" s="297" t="s">
        <v>1</v>
      </c>
      <c r="N166" s="298" t="s">
        <v>40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239</v>
      </c>
      <c r="AT166" s="239" t="s">
        <v>396</v>
      </c>
      <c r="AU166" s="239" t="s">
        <v>84</v>
      </c>
      <c r="AY166" s="18" t="s">
        <v>181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82</v>
      </c>
      <c r="BK166" s="240">
        <f>ROUND(I166*H166,2)</f>
        <v>0</v>
      </c>
      <c r="BL166" s="18" t="s">
        <v>188</v>
      </c>
      <c r="BM166" s="239" t="s">
        <v>570</v>
      </c>
    </row>
    <row r="167" s="2" customFormat="1" ht="21.75" customHeight="1">
      <c r="A167" s="39"/>
      <c r="B167" s="40"/>
      <c r="C167" s="228" t="s">
        <v>374</v>
      </c>
      <c r="D167" s="228" t="s">
        <v>184</v>
      </c>
      <c r="E167" s="229" t="s">
        <v>3109</v>
      </c>
      <c r="F167" s="230" t="s">
        <v>3110</v>
      </c>
      <c r="G167" s="231" t="s">
        <v>260</v>
      </c>
      <c r="H167" s="232">
        <v>2</v>
      </c>
      <c r="I167" s="233"/>
      <c r="J167" s="232">
        <f>ROUND(I167*H167,2)</f>
        <v>0</v>
      </c>
      <c r="K167" s="234"/>
      <c r="L167" s="45"/>
      <c r="M167" s="235" t="s">
        <v>1</v>
      </c>
      <c r="N167" s="236" t="s">
        <v>40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188</v>
      </c>
      <c r="AT167" s="239" t="s">
        <v>184</v>
      </c>
      <c r="AU167" s="239" t="s">
        <v>84</v>
      </c>
      <c r="AY167" s="18" t="s">
        <v>181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82</v>
      </c>
      <c r="BK167" s="240">
        <f>ROUND(I167*H167,2)</f>
        <v>0</v>
      </c>
      <c r="BL167" s="18" t="s">
        <v>188</v>
      </c>
      <c r="BM167" s="239" t="s">
        <v>473</v>
      </c>
    </row>
    <row r="168" s="2" customFormat="1" ht="24.15" customHeight="1">
      <c r="A168" s="39"/>
      <c r="B168" s="40"/>
      <c r="C168" s="289" t="s">
        <v>379</v>
      </c>
      <c r="D168" s="289" t="s">
        <v>396</v>
      </c>
      <c r="E168" s="290" t="s">
        <v>3111</v>
      </c>
      <c r="F168" s="291" t="s">
        <v>3112</v>
      </c>
      <c r="G168" s="292" t="s">
        <v>260</v>
      </c>
      <c r="H168" s="293">
        <v>1</v>
      </c>
      <c r="I168" s="294"/>
      <c r="J168" s="293">
        <f>ROUND(I168*H168,2)</f>
        <v>0</v>
      </c>
      <c r="K168" s="295"/>
      <c r="L168" s="296"/>
      <c r="M168" s="297" t="s">
        <v>1</v>
      </c>
      <c r="N168" s="298" t="s">
        <v>40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239</v>
      </c>
      <c r="AT168" s="239" t="s">
        <v>396</v>
      </c>
      <c r="AU168" s="239" t="s">
        <v>84</v>
      </c>
      <c r="AY168" s="18" t="s">
        <v>181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82</v>
      </c>
      <c r="BK168" s="240">
        <f>ROUND(I168*H168,2)</f>
        <v>0</v>
      </c>
      <c r="BL168" s="18" t="s">
        <v>188</v>
      </c>
      <c r="BM168" s="239" t="s">
        <v>593</v>
      </c>
    </row>
    <row r="169" s="2" customFormat="1" ht="16.5" customHeight="1">
      <c r="A169" s="39"/>
      <c r="B169" s="40"/>
      <c r="C169" s="228" t="s">
        <v>388</v>
      </c>
      <c r="D169" s="228" t="s">
        <v>184</v>
      </c>
      <c r="E169" s="229" t="s">
        <v>3113</v>
      </c>
      <c r="F169" s="230" t="s">
        <v>3114</v>
      </c>
      <c r="G169" s="231" t="s">
        <v>260</v>
      </c>
      <c r="H169" s="232">
        <v>1</v>
      </c>
      <c r="I169" s="233"/>
      <c r="J169" s="232">
        <f>ROUND(I169*H169,2)</f>
        <v>0</v>
      </c>
      <c r="K169" s="234"/>
      <c r="L169" s="45"/>
      <c r="M169" s="235" t="s">
        <v>1</v>
      </c>
      <c r="N169" s="236" t="s">
        <v>40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188</v>
      </c>
      <c r="AT169" s="239" t="s">
        <v>184</v>
      </c>
      <c r="AU169" s="239" t="s">
        <v>84</v>
      </c>
      <c r="AY169" s="18" t="s">
        <v>181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82</v>
      </c>
      <c r="BK169" s="240">
        <f>ROUND(I169*H169,2)</f>
        <v>0</v>
      </c>
      <c r="BL169" s="18" t="s">
        <v>188</v>
      </c>
      <c r="BM169" s="239" t="s">
        <v>604</v>
      </c>
    </row>
    <row r="170" s="2" customFormat="1" ht="44.25" customHeight="1">
      <c r="A170" s="39"/>
      <c r="B170" s="40"/>
      <c r="C170" s="289" t="s">
        <v>395</v>
      </c>
      <c r="D170" s="289" t="s">
        <v>396</v>
      </c>
      <c r="E170" s="290" t="s">
        <v>2810</v>
      </c>
      <c r="F170" s="291" t="s">
        <v>3115</v>
      </c>
      <c r="G170" s="292" t="s">
        <v>260</v>
      </c>
      <c r="H170" s="293">
        <v>1</v>
      </c>
      <c r="I170" s="294"/>
      <c r="J170" s="293">
        <f>ROUND(I170*H170,2)</f>
        <v>0</v>
      </c>
      <c r="K170" s="295"/>
      <c r="L170" s="296"/>
      <c r="M170" s="297" t="s">
        <v>1</v>
      </c>
      <c r="N170" s="298" t="s">
        <v>40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239</v>
      </c>
      <c r="AT170" s="239" t="s">
        <v>396</v>
      </c>
      <c r="AU170" s="239" t="s">
        <v>84</v>
      </c>
      <c r="AY170" s="18" t="s">
        <v>181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82</v>
      </c>
      <c r="BK170" s="240">
        <f>ROUND(I170*H170,2)</f>
        <v>0</v>
      </c>
      <c r="BL170" s="18" t="s">
        <v>188</v>
      </c>
      <c r="BM170" s="239" t="s">
        <v>614</v>
      </c>
    </row>
    <row r="171" s="2" customFormat="1" ht="33" customHeight="1">
      <c r="A171" s="39"/>
      <c r="B171" s="40"/>
      <c r="C171" s="228" t="s">
        <v>404</v>
      </c>
      <c r="D171" s="228" t="s">
        <v>184</v>
      </c>
      <c r="E171" s="229" t="s">
        <v>3116</v>
      </c>
      <c r="F171" s="230" t="s">
        <v>3117</v>
      </c>
      <c r="G171" s="231" t="s">
        <v>260</v>
      </c>
      <c r="H171" s="232">
        <v>2</v>
      </c>
      <c r="I171" s="233"/>
      <c r="J171" s="232">
        <f>ROUND(I171*H171,2)</f>
        <v>0</v>
      </c>
      <c r="K171" s="234"/>
      <c r="L171" s="45"/>
      <c r="M171" s="235" t="s">
        <v>1</v>
      </c>
      <c r="N171" s="236" t="s">
        <v>40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188</v>
      </c>
      <c r="AT171" s="239" t="s">
        <v>184</v>
      </c>
      <c r="AU171" s="239" t="s">
        <v>84</v>
      </c>
      <c r="AY171" s="18" t="s">
        <v>181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82</v>
      </c>
      <c r="BK171" s="240">
        <f>ROUND(I171*H171,2)</f>
        <v>0</v>
      </c>
      <c r="BL171" s="18" t="s">
        <v>188</v>
      </c>
      <c r="BM171" s="239" t="s">
        <v>624</v>
      </c>
    </row>
    <row r="172" s="2" customFormat="1" ht="16.5" customHeight="1">
      <c r="A172" s="39"/>
      <c r="B172" s="40"/>
      <c r="C172" s="289" t="s">
        <v>411</v>
      </c>
      <c r="D172" s="289" t="s">
        <v>396</v>
      </c>
      <c r="E172" s="290" t="s">
        <v>3118</v>
      </c>
      <c r="F172" s="291" t="s">
        <v>3119</v>
      </c>
      <c r="G172" s="292" t="s">
        <v>260</v>
      </c>
      <c r="H172" s="293">
        <v>2</v>
      </c>
      <c r="I172" s="294"/>
      <c r="J172" s="293">
        <f>ROUND(I172*H172,2)</f>
        <v>0</v>
      </c>
      <c r="K172" s="295"/>
      <c r="L172" s="296"/>
      <c r="M172" s="297" t="s">
        <v>1</v>
      </c>
      <c r="N172" s="298" t="s">
        <v>40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239</v>
      </c>
      <c r="AT172" s="239" t="s">
        <v>396</v>
      </c>
      <c r="AU172" s="239" t="s">
        <v>84</v>
      </c>
      <c r="AY172" s="18" t="s">
        <v>181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82</v>
      </c>
      <c r="BK172" s="240">
        <f>ROUND(I172*H172,2)</f>
        <v>0</v>
      </c>
      <c r="BL172" s="18" t="s">
        <v>188</v>
      </c>
      <c r="BM172" s="239" t="s">
        <v>638</v>
      </c>
    </row>
    <row r="173" s="2" customFormat="1" ht="24.15" customHeight="1">
      <c r="A173" s="39"/>
      <c r="B173" s="40"/>
      <c r="C173" s="228" t="s">
        <v>427</v>
      </c>
      <c r="D173" s="228" t="s">
        <v>184</v>
      </c>
      <c r="E173" s="229" t="s">
        <v>3120</v>
      </c>
      <c r="F173" s="230" t="s">
        <v>3121</v>
      </c>
      <c r="G173" s="231" t="s">
        <v>260</v>
      </c>
      <c r="H173" s="232">
        <v>10</v>
      </c>
      <c r="I173" s="233"/>
      <c r="J173" s="232">
        <f>ROUND(I173*H173,2)</f>
        <v>0</v>
      </c>
      <c r="K173" s="234"/>
      <c r="L173" s="45"/>
      <c r="M173" s="235" t="s">
        <v>1</v>
      </c>
      <c r="N173" s="236" t="s">
        <v>40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188</v>
      </c>
      <c r="AT173" s="239" t="s">
        <v>184</v>
      </c>
      <c r="AU173" s="239" t="s">
        <v>84</v>
      </c>
      <c r="AY173" s="18" t="s">
        <v>181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82</v>
      </c>
      <c r="BK173" s="240">
        <f>ROUND(I173*H173,2)</f>
        <v>0</v>
      </c>
      <c r="BL173" s="18" t="s">
        <v>188</v>
      </c>
      <c r="BM173" s="239" t="s">
        <v>652</v>
      </c>
    </row>
    <row r="174" s="2" customFormat="1" ht="16.5" customHeight="1">
      <c r="A174" s="39"/>
      <c r="B174" s="40"/>
      <c r="C174" s="289" t="s">
        <v>432</v>
      </c>
      <c r="D174" s="289" t="s">
        <v>396</v>
      </c>
      <c r="E174" s="290" t="s">
        <v>2813</v>
      </c>
      <c r="F174" s="291" t="s">
        <v>3122</v>
      </c>
      <c r="G174" s="292" t="s">
        <v>260</v>
      </c>
      <c r="H174" s="293">
        <v>10</v>
      </c>
      <c r="I174" s="294"/>
      <c r="J174" s="293">
        <f>ROUND(I174*H174,2)</f>
        <v>0</v>
      </c>
      <c r="K174" s="295"/>
      <c r="L174" s="296"/>
      <c r="M174" s="297" t="s">
        <v>1</v>
      </c>
      <c r="N174" s="298" t="s">
        <v>40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239</v>
      </c>
      <c r="AT174" s="239" t="s">
        <v>396</v>
      </c>
      <c r="AU174" s="239" t="s">
        <v>84</v>
      </c>
      <c r="AY174" s="18" t="s">
        <v>181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82</v>
      </c>
      <c r="BK174" s="240">
        <f>ROUND(I174*H174,2)</f>
        <v>0</v>
      </c>
      <c r="BL174" s="18" t="s">
        <v>188</v>
      </c>
      <c r="BM174" s="239" t="s">
        <v>668</v>
      </c>
    </row>
    <row r="175" s="2" customFormat="1" ht="24.15" customHeight="1">
      <c r="A175" s="39"/>
      <c r="B175" s="40"/>
      <c r="C175" s="228" t="s">
        <v>444</v>
      </c>
      <c r="D175" s="228" t="s">
        <v>184</v>
      </c>
      <c r="E175" s="229" t="s">
        <v>3123</v>
      </c>
      <c r="F175" s="230" t="s">
        <v>3124</v>
      </c>
      <c r="G175" s="231" t="s">
        <v>260</v>
      </c>
      <c r="H175" s="232">
        <v>2</v>
      </c>
      <c r="I175" s="233"/>
      <c r="J175" s="232">
        <f>ROUND(I175*H175,2)</f>
        <v>0</v>
      </c>
      <c r="K175" s="234"/>
      <c r="L175" s="45"/>
      <c r="M175" s="235" t="s">
        <v>1</v>
      </c>
      <c r="N175" s="236" t="s">
        <v>40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188</v>
      </c>
      <c r="AT175" s="239" t="s">
        <v>184</v>
      </c>
      <c r="AU175" s="239" t="s">
        <v>84</v>
      </c>
      <c r="AY175" s="18" t="s">
        <v>181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82</v>
      </c>
      <c r="BK175" s="240">
        <f>ROUND(I175*H175,2)</f>
        <v>0</v>
      </c>
      <c r="BL175" s="18" t="s">
        <v>188</v>
      </c>
      <c r="BM175" s="239" t="s">
        <v>680</v>
      </c>
    </row>
    <row r="176" s="2" customFormat="1" ht="21.75" customHeight="1">
      <c r="A176" s="39"/>
      <c r="B176" s="40"/>
      <c r="C176" s="289" t="s">
        <v>450</v>
      </c>
      <c r="D176" s="289" t="s">
        <v>396</v>
      </c>
      <c r="E176" s="290" t="s">
        <v>3125</v>
      </c>
      <c r="F176" s="291" t="s">
        <v>3126</v>
      </c>
      <c r="G176" s="292" t="s">
        <v>260</v>
      </c>
      <c r="H176" s="293">
        <v>2</v>
      </c>
      <c r="I176" s="294"/>
      <c r="J176" s="293">
        <f>ROUND(I176*H176,2)</f>
        <v>0</v>
      </c>
      <c r="K176" s="295"/>
      <c r="L176" s="296"/>
      <c r="M176" s="297" t="s">
        <v>1</v>
      </c>
      <c r="N176" s="298" t="s">
        <v>40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239</v>
      </c>
      <c r="AT176" s="239" t="s">
        <v>396</v>
      </c>
      <c r="AU176" s="239" t="s">
        <v>84</v>
      </c>
      <c r="AY176" s="18" t="s">
        <v>181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82</v>
      </c>
      <c r="BK176" s="240">
        <f>ROUND(I176*H176,2)</f>
        <v>0</v>
      </c>
      <c r="BL176" s="18" t="s">
        <v>188</v>
      </c>
      <c r="BM176" s="239" t="s">
        <v>693</v>
      </c>
    </row>
    <row r="177" s="2" customFormat="1" ht="16.5" customHeight="1">
      <c r="A177" s="39"/>
      <c r="B177" s="40"/>
      <c r="C177" s="228" t="s">
        <v>443</v>
      </c>
      <c r="D177" s="228" t="s">
        <v>184</v>
      </c>
      <c r="E177" s="229" t="s">
        <v>3127</v>
      </c>
      <c r="F177" s="230" t="s">
        <v>3128</v>
      </c>
      <c r="G177" s="231" t="s">
        <v>260</v>
      </c>
      <c r="H177" s="232">
        <v>1</v>
      </c>
      <c r="I177" s="233"/>
      <c r="J177" s="232">
        <f>ROUND(I177*H177,2)</f>
        <v>0</v>
      </c>
      <c r="K177" s="234"/>
      <c r="L177" s="45"/>
      <c r="M177" s="235" t="s">
        <v>1</v>
      </c>
      <c r="N177" s="236" t="s">
        <v>40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188</v>
      </c>
      <c r="AT177" s="239" t="s">
        <v>184</v>
      </c>
      <c r="AU177" s="239" t="s">
        <v>84</v>
      </c>
      <c r="AY177" s="18" t="s">
        <v>181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82</v>
      </c>
      <c r="BK177" s="240">
        <f>ROUND(I177*H177,2)</f>
        <v>0</v>
      </c>
      <c r="BL177" s="18" t="s">
        <v>188</v>
      </c>
      <c r="BM177" s="239" t="s">
        <v>705</v>
      </c>
    </row>
    <row r="178" s="2" customFormat="1" ht="49.05" customHeight="1">
      <c r="A178" s="39"/>
      <c r="B178" s="40"/>
      <c r="C178" s="289" t="s">
        <v>461</v>
      </c>
      <c r="D178" s="289" t="s">
        <v>396</v>
      </c>
      <c r="E178" s="290" t="s">
        <v>3129</v>
      </c>
      <c r="F178" s="291" t="s">
        <v>3130</v>
      </c>
      <c r="G178" s="292" t="s">
        <v>260</v>
      </c>
      <c r="H178" s="293">
        <v>1</v>
      </c>
      <c r="I178" s="294"/>
      <c r="J178" s="293">
        <f>ROUND(I178*H178,2)</f>
        <v>0</v>
      </c>
      <c r="K178" s="295"/>
      <c r="L178" s="296"/>
      <c r="M178" s="297" t="s">
        <v>1</v>
      </c>
      <c r="N178" s="298" t="s">
        <v>40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239</v>
      </c>
      <c r="AT178" s="239" t="s">
        <v>396</v>
      </c>
      <c r="AU178" s="239" t="s">
        <v>84</v>
      </c>
      <c r="AY178" s="18" t="s">
        <v>181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82</v>
      </c>
      <c r="BK178" s="240">
        <f>ROUND(I178*H178,2)</f>
        <v>0</v>
      </c>
      <c r="BL178" s="18" t="s">
        <v>188</v>
      </c>
      <c r="BM178" s="239" t="s">
        <v>714</v>
      </c>
    </row>
    <row r="179" s="2" customFormat="1" ht="24.15" customHeight="1">
      <c r="A179" s="39"/>
      <c r="B179" s="40"/>
      <c r="C179" s="228" t="s">
        <v>467</v>
      </c>
      <c r="D179" s="228" t="s">
        <v>184</v>
      </c>
      <c r="E179" s="229" t="s">
        <v>3131</v>
      </c>
      <c r="F179" s="230" t="s">
        <v>3132</v>
      </c>
      <c r="G179" s="231" t="s">
        <v>260</v>
      </c>
      <c r="H179" s="232">
        <v>1</v>
      </c>
      <c r="I179" s="233"/>
      <c r="J179" s="232">
        <f>ROUND(I179*H179,2)</f>
        <v>0</v>
      </c>
      <c r="K179" s="234"/>
      <c r="L179" s="45"/>
      <c r="M179" s="235" t="s">
        <v>1</v>
      </c>
      <c r="N179" s="236" t="s">
        <v>40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188</v>
      </c>
      <c r="AT179" s="239" t="s">
        <v>184</v>
      </c>
      <c r="AU179" s="239" t="s">
        <v>84</v>
      </c>
      <c r="AY179" s="18" t="s">
        <v>181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82</v>
      </c>
      <c r="BK179" s="240">
        <f>ROUND(I179*H179,2)</f>
        <v>0</v>
      </c>
      <c r="BL179" s="18" t="s">
        <v>188</v>
      </c>
      <c r="BM179" s="239" t="s">
        <v>723</v>
      </c>
    </row>
    <row r="180" s="2" customFormat="1" ht="37.8" customHeight="1">
      <c r="A180" s="39"/>
      <c r="B180" s="40"/>
      <c r="C180" s="289" t="s">
        <v>475</v>
      </c>
      <c r="D180" s="289" t="s">
        <v>396</v>
      </c>
      <c r="E180" s="290" t="s">
        <v>2816</v>
      </c>
      <c r="F180" s="291" t="s">
        <v>3133</v>
      </c>
      <c r="G180" s="292" t="s">
        <v>260</v>
      </c>
      <c r="H180" s="293">
        <v>1</v>
      </c>
      <c r="I180" s="294"/>
      <c r="J180" s="293">
        <f>ROUND(I180*H180,2)</f>
        <v>0</v>
      </c>
      <c r="K180" s="295"/>
      <c r="L180" s="296"/>
      <c r="M180" s="297" t="s">
        <v>1</v>
      </c>
      <c r="N180" s="298" t="s">
        <v>40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239</v>
      </c>
      <c r="AT180" s="239" t="s">
        <v>396</v>
      </c>
      <c r="AU180" s="239" t="s">
        <v>84</v>
      </c>
      <c r="AY180" s="18" t="s">
        <v>181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82</v>
      </c>
      <c r="BK180" s="240">
        <f>ROUND(I180*H180,2)</f>
        <v>0</v>
      </c>
      <c r="BL180" s="18" t="s">
        <v>188</v>
      </c>
      <c r="BM180" s="239" t="s">
        <v>733</v>
      </c>
    </row>
    <row r="181" s="2" customFormat="1" ht="33" customHeight="1">
      <c r="A181" s="39"/>
      <c r="B181" s="40"/>
      <c r="C181" s="228" t="s">
        <v>481</v>
      </c>
      <c r="D181" s="228" t="s">
        <v>184</v>
      </c>
      <c r="E181" s="229" t="s">
        <v>3134</v>
      </c>
      <c r="F181" s="230" t="s">
        <v>3135</v>
      </c>
      <c r="G181" s="231" t="s">
        <v>260</v>
      </c>
      <c r="H181" s="232">
        <v>1</v>
      </c>
      <c r="I181" s="233"/>
      <c r="J181" s="232">
        <f>ROUND(I181*H181,2)</f>
        <v>0</v>
      </c>
      <c r="K181" s="234"/>
      <c r="L181" s="45"/>
      <c r="M181" s="235" t="s">
        <v>1</v>
      </c>
      <c r="N181" s="236" t="s">
        <v>40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188</v>
      </c>
      <c r="AT181" s="239" t="s">
        <v>184</v>
      </c>
      <c r="AU181" s="239" t="s">
        <v>84</v>
      </c>
      <c r="AY181" s="18" t="s">
        <v>181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82</v>
      </c>
      <c r="BK181" s="240">
        <f>ROUND(I181*H181,2)</f>
        <v>0</v>
      </c>
      <c r="BL181" s="18" t="s">
        <v>188</v>
      </c>
      <c r="BM181" s="239" t="s">
        <v>410</v>
      </c>
    </row>
    <row r="182" s="2" customFormat="1" ht="16.5" customHeight="1">
      <c r="A182" s="39"/>
      <c r="B182" s="40"/>
      <c r="C182" s="228" t="s">
        <v>486</v>
      </c>
      <c r="D182" s="228" t="s">
        <v>184</v>
      </c>
      <c r="E182" s="229" t="s">
        <v>3136</v>
      </c>
      <c r="F182" s="230" t="s">
        <v>3137</v>
      </c>
      <c r="G182" s="231" t="s">
        <v>260</v>
      </c>
      <c r="H182" s="232">
        <v>1</v>
      </c>
      <c r="I182" s="233"/>
      <c r="J182" s="232">
        <f>ROUND(I182*H182,2)</f>
        <v>0</v>
      </c>
      <c r="K182" s="234"/>
      <c r="L182" s="45"/>
      <c r="M182" s="235" t="s">
        <v>1</v>
      </c>
      <c r="N182" s="236" t="s">
        <v>40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188</v>
      </c>
      <c r="AT182" s="239" t="s">
        <v>184</v>
      </c>
      <c r="AU182" s="239" t="s">
        <v>84</v>
      </c>
      <c r="AY182" s="18" t="s">
        <v>181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82</v>
      </c>
      <c r="BK182" s="240">
        <f>ROUND(I182*H182,2)</f>
        <v>0</v>
      </c>
      <c r="BL182" s="18" t="s">
        <v>188</v>
      </c>
      <c r="BM182" s="239" t="s">
        <v>755</v>
      </c>
    </row>
    <row r="183" s="2" customFormat="1" ht="24.15" customHeight="1">
      <c r="A183" s="39"/>
      <c r="B183" s="40"/>
      <c r="C183" s="289" t="s">
        <v>490</v>
      </c>
      <c r="D183" s="289" t="s">
        <v>396</v>
      </c>
      <c r="E183" s="290" t="s">
        <v>2819</v>
      </c>
      <c r="F183" s="291" t="s">
        <v>3138</v>
      </c>
      <c r="G183" s="292" t="s">
        <v>260</v>
      </c>
      <c r="H183" s="293">
        <v>1</v>
      </c>
      <c r="I183" s="294"/>
      <c r="J183" s="293">
        <f>ROUND(I183*H183,2)</f>
        <v>0</v>
      </c>
      <c r="K183" s="295"/>
      <c r="L183" s="296"/>
      <c r="M183" s="297" t="s">
        <v>1</v>
      </c>
      <c r="N183" s="298" t="s">
        <v>40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239</v>
      </c>
      <c r="AT183" s="239" t="s">
        <v>396</v>
      </c>
      <c r="AU183" s="239" t="s">
        <v>84</v>
      </c>
      <c r="AY183" s="18" t="s">
        <v>181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82</v>
      </c>
      <c r="BK183" s="240">
        <f>ROUND(I183*H183,2)</f>
        <v>0</v>
      </c>
      <c r="BL183" s="18" t="s">
        <v>188</v>
      </c>
      <c r="BM183" s="239" t="s">
        <v>666</v>
      </c>
    </row>
    <row r="184" s="2" customFormat="1" ht="16.5" customHeight="1">
      <c r="A184" s="39"/>
      <c r="B184" s="40"/>
      <c r="C184" s="228" t="s">
        <v>494</v>
      </c>
      <c r="D184" s="228" t="s">
        <v>184</v>
      </c>
      <c r="E184" s="229" t="s">
        <v>3139</v>
      </c>
      <c r="F184" s="230" t="s">
        <v>3140</v>
      </c>
      <c r="G184" s="231" t="s">
        <v>260</v>
      </c>
      <c r="H184" s="232">
        <v>1</v>
      </c>
      <c r="I184" s="233"/>
      <c r="J184" s="232">
        <f>ROUND(I184*H184,2)</f>
        <v>0</v>
      </c>
      <c r="K184" s="234"/>
      <c r="L184" s="45"/>
      <c r="M184" s="235" t="s">
        <v>1</v>
      </c>
      <c r="N184" s="236" t="s">
        <v>40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188</v>
      </c>
      <c r="AT184" s="239" t="s">
        <v>184</v>
      </c>
      <c r="AU184" s="239" t="s">
        <v>84</v>
      </c>
      <c r="AY184" s="18" t="s">
        <v>181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82</v>
      </c>
      <c r="BK184" s="240">
        <f>ROUND(I184*H184,2)</f>
        <v>0</v>
      </c>
      <c r="BL184" s="18" t="s">
        <v>188</v>
      </c>
      <c r="BM184" s="239" t="s">
        <v>769</v>
      </c>
    </row>
    <row r="185" s="2" customFormat="1" ht="78" customHeight="1">
      <c r="A185" s="39"/>
      <c r="B185" s="40"/>
      <c r="C185" s="289" t="s">
        <v>502</v>
      </c>
      <c r="D185" s="289" t="s">
        <v>396</v>
      </c>
      <c r="E185" s="290" t="s">
        <v>2884</v>
      </c>
      <c r="F185" s="291" t="s">
        <v>3141</v>
      </c>
      <c r="G185" s="292" t="s">
        <v>1</v>
      </c>
      <c r="H185" s="293">
        <v>1</v>
      </c>
      <c r="I185" s="294"/>
      <c r="J185" s="293">
        <f>ROUND(I185*H185,2)</f>
        <v>0</v>
      </c>
      <c r="K185" s="295"/>
      <c r="L185" s="296"/>
      <c r="M185" s="297" t="s">
        <v>1</v>
      </c>
      <c r="N185" s="298" t="s">
        <v>40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239</v>
      </c>
      <c r="AT185" s="239" t="s">
        <v>396</v>
      </c>
      <c r="AU185" s="239" t="s">
        <v>84</v>
      </c>
      <c r="AY185" s="18" t="s">
        <v>181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82</v>
      </c>
      <c r="BK185" s="240">
        <f>ROUND(I185*H185,2)</f>
        <v>0</v>
      </c>
      <c r="BL185" s="18" t="s">
        <v>188</v>
      </c>
      <c r="BM185" s="239" t="s">
        <v>786</v>
      </c>
    </row>
    <row r="186" s="2" customFormat="1" ht="16.5" customHeight="1">
      <c r="A186" s="39"/>
      <c r="B186" s="40"/>
      <c r="C186" s="228" t="s">
        <v>455</v>
      </c>
      <c r="D186" s="228" t="s">
        <v>184</v>
      </c>
      <c r="E186" s="229" t="s">
        <v>3142</v>
      </c>
      <c r="F186" s="230" t="s">
        <v>3143</v>
      </c>
      <c r="G186" s="231" t="s">
        <v>260</v>
      </c>
      <c r="H186" s="232">
        <v>1</v>
      </c>
      <c r="I186" s="233"/>
      <c r="J186" s="232">
        <f>ROUND(I186*H186,2)</f>
        <v>0</v>
      </c>
      <c r="K186" s="234"/>
      <c r="L186" s="45"/>
      <c r="M186" s="235" t="s">
        <v>1</v>
      </c>
      <c r="N186" s="236" t="s">
        <v>40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188</v>
      </c>
      <c r="AT186" s="239" t="s">
        <v>184</v>
      </c>
      <c r="AU186" s="239" t="s">
        <v>84</v>
      </c>
      <c r="AY186" s="18" t="s">
        <v>181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82</v>
      </c>
      <c r="BK186" s="240">
        <f>ROUND(I186*H186,2)</f>
        <v>0</v>
      </c>
      <c r="BL186" s="18" t="s">
        <v>188</v>
      </c>
      <c r="BM186" s="239" t="s">
        <v>799</v>
      </c>
    </row>
    <row r="187" s="2" customFormat="1" ht="24.15" customHeight="1">
      <c r="A187" s="39"/>
      <c r="B187" s="40"/>
      <c r="C187" s="289" t="s">
        <v>511</v>
      </c>
      <c r="D187" s="289" t="s">
        <v>396</v>
      </c>
      <c r="E187" s="290" t="s">
        <v>3144</v>
      </c>
      <c r="F187" s="291" t="s">
        <v>3145</v>
      </c>
      <c r="G187" s="292" t="s">
        <v>260</v>
      </c>
      <c r="H187" s="293">
        <v>1</v>
      </c>
      <c r="I187" s="294"/>
      <c r="J187" s="293">
        <f>ROUND(I187*H187,2)</f>
        <v>0</v>
      </c>
      <c r="K187" s="295"/>
      <c r="L187" s="296"/>
      <c r="M187" s="297" t="s">
        <v>1</v>
      </c>
      <c r="N187" s="298" t="s">
        <v>40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239</v>
      </c>
      <c r="AT187" s="239" t="s">
        <v>396</v>
      </c>
      <c r="AU187" s="239" t="s">
        <v>84</v>
      </c>
      <c r="AY187" s="18" t="s">
        <v>181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82</v>
      </c>
      <c r="BK187" s="240">
        <f>ROUND(I187*H187,2)</f>
        <v>0</v>
      </c>
      <c r="BL187" s="18" t="s">
        <v>188</v>
      </c>
      <c r="BM187" s="239" t="s">
        <v>811</v>
      </c>
    </row>
    <row r="188" s="12" customFormat="1" ht="22.8" customHeight="1">
      <c r="A188" s="12"/>
      <c r="B188" s="212"/>
      <c r="C188" s="213"/>
      <c r="D188" s="214" t="s">
        <v>74</v>
      </c>
      <c r="E188" s="226" t="s">
        <v>3146</v>
      </c>
      <c r="F188" s="226" t="s">
        <v>3147</v>
      </c>
      <c r="G188" s="213"/>
      <c r="H188" s="213"/>
      <c r="I188" s="216"/>
      <c r="J188" s="227">
        <f>BK188</f>
        <v>0</v>
      </c>
      <c r="K188" s="213"/>
      <c r="L188" s="218"/>
      <c r="M188" s="219"/>
      <c r="N188" s="220"/>
      <c r="O188" s="220"/>
      <c r="P188" s="221">
        <f>SUM(P189:P195)</f>
        <v>0</v>
      </c>
      <c r="Q188" s="220"/>
      <c r="R188" s="221">
        <f>SUM(R189:R195)</f>
        <v>0</v>
      </c>
      <c r="S188" s="220"/>
      <c r="T188" s="222">
        <f>SUM(T189:T195)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3" t="s">
        <v>82</v>
      </c>
      <c r="AT188" s="224" t="s">
        <v>74</v>
      </c>
      <c r="AU188" s="224" t="s">
        <v>82</v>
      </c>
      <c r="AY188" s="223" t="s">
        <v>181</v>
      </c>
      <c r="BK188" s="225">
        <f>SUM(BK189:BK195)</f>
        <v>0</v>
      </c>
    </row>
    <row r="189" s="2" customFormat="1" ht="16.5" customHeight="1">
      <c r="A189" s="39"/>
      <c r="B189" s="40"/>
      <c r="C189" s="228" t="s">
        <v>518</v>
      </c>
      <c r="D189" s="228" t="s">
        <v>184</v>
      </c>
      <c r="E189" s="229" t="s">
        <v>3148</v>
      </c>
      <c r="F189" s="230" t="s">
        <v>3149</v>
      </c>
      <c r="G189" s="231" t="s">
        <v>260</v>
      </c>
      <c r="H189" s="232">
        <v>1</v>
      </c>
      <c r="I189" s="233"/>
      <c r="J189" s="232">
        <f>ROUND(I189*H189,2)</f>
        <v>0</v>
      </c>
      <c r="K189" s="234"/>
      <c r="L189" s="45"/>
      <c r="M189" s="235" t="s">
        <v>1</v>
      </c>
      <c r="N189" s="236" t="s">
        <v>40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188</v>
      </c>
      <c r="AT189" s="239" t="s">
        <v>184</v>
      </c>
      <c r="AU189" s="239" t="s">
        <v>84</v>
      </c>
      <c r="AY189" s="18" t="s">
        <v>181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82</v>
      </c>
      <c r="BK189" s="240">
        <f>ROUND(I189*H189,2)</f>
        <v>0</v>
      </c>
      <c r="BL189" s="18" t="s">
        <v>188</v>
      </c>
      <c r="BM189" s="239" t="s">
        <v>822</v>
      </c>
    </row>
    <row r="190" s="2" customFormat="1" ht="37.8" customHeight="1">
      <c r="A190" s="39"/>
      <c r="B190" s="40"/>
      <c r="C190" s="289" t="s">
        <v>506</v>
      </c>
      <c r="D190" s="289" t="s">
        <v>396</v>
      </c>
      <c r="E190" s="290" t="s">
        <v>3150</v>
      </c>
      <c r="F190" s="291" t="s">
        <v>3151</v>
      </c>
      <c r="G190" s="292" t="s">
        <v>260</v>
      </c>
      <c r="H190" s="293">
        <v>1</v>
      </c>
      <c r="I190" s="294"/>
      <c r="J190" s="293">
        <f>ROUND(I190*H190,2)</f>
        <v>0</v>
      </c>
      <c r="K190" s="295"/>
      <c r="L190" s="296"/>
      <c r="M190" s="297" t="s">
        <v>1</v>
      </c>
      <c r="N190" s="298" t="s">
        <v>40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239</v>
      </c>
      <c r="AT190" s="239" t="s">
        <v>396</v>
      </c>
      <c r="AU190" s="239" t="s">
        <v>84</v>
      </c>
      <c r="AY190" s="18" t="s">
        <v>181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82</v>
      </c>
      <c r="BK190" s="240">
        <f>ROUND(I190*H190,2)</f>
        <v>0</v>
      </c>
      <c r="BL190" s="18" t="s">
        <v>188</v>
      </c>
      <c r="BM190" s="239" t="s">
        <v>839</v>
      </c>
    </row>
    <row r="191" s="2" customFormat="1" ht="24.15" customHeight="1">
      <c r="A191" s="39"/>
      <c r="B191" s="40"/>
      <c r="C191" s="228" t="s">
        <v>527</v>
      </c>
      <c r="D191" s="228" t="s">
        <v>184</v>
      </c>
      <c r="E191" s="229" t="s">
        <v>3131</v>
      </c>
      <c r="F191" s="230" t="s">
        <v>3132</v>
      </c>
      <c r="G191" s="231" t="s">
        <v>260</v>
      </c>
      <c r="H191" s="232">
        <v>1</v>
      </c>
      <c r="I191" s="233"/>
      <c r="J191" s="232">
        <f>ROUND(I191*H191,2)</f>
        <v>0</v>
      </c>
      <c r="K191" s="234"/>
      <c r="L191" s="45"/>
      <c r="M191" s="235" t="s">
        <v>1</v>
      </c>
      <c r="N191" s="236" t="s">
        <v>40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188</v>
      </c>
      <c r="AT191" s="239" t="s">
        <v>184</v>
      </c>
      <c r="AU191" s="239" t="s">
        <v>84</v>
      </c>
      <c r="AY191" s="18" t="s">
        <v>181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82</v>
      </c>
      <c r="BK191" s="240">
        <f>ROUND(I191*H191,2)</f>
        <v>0</v>
      </c>
      <c r="BL191" s="18" t="s">
        <v>188</v>
      </c>
      <c r="BM191" s="239" t="s">
        <v>850</v>
      </c>
    </row>
    <row r="192" s="2" customFormat="1" ht="16.5" customHeight="1">
      <c r="A192" s="39"/>
      <c r="B192" s="40"/>
      <c r="C192" s="289" t="s">
        <v>532</v>
      </c>
      <c r="D192" s="289" t="s">
        <v>396</v>
      </c>
      <c r="E192" s="290" t="s">
        <v>3152</v>
      </c>
      <c r="F192" s="291" t="s">
        <v>3153</v>
      </c>
      <c r="G192" s="292" t="s">
        <v>260</v>
      </c>
      <c r="H192" s="293">
        <v>1</v>
      </c>
      <c r="I192" s="294"/>
      <c r="J192" s="293">
        <f>ROUND(I192*H192,2)</f>
        <v>0</v>
      </c>
      <c r="K192" s="295"/>
      <c r="L192" s="296"/>
      <c r="M192" s="297" t="s">
        <v>1</v>
      </c>
      <c r="N192" s="298" t="s">
        <v>40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239</v>
      </c>
      <c r="AT192" s="239" t="s">
        <v>396</v>
      </c>
      <c r="AU192" s="239" t="s">
        <v>84</v>
      </c>
      <c r="AY192" s="18" t="s">
        <v>181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82</v>
      </c>
      <c r="BK192" s="240">
        <f>ROUND(I192*H192,2)</f>
        <v>0</v>
      </c>
      <c r="BL192" s="18" t="s">
        <v>188</v>
      </c>
      <c r="BM192" s="239" t="s">
        <v>863</v>
      </c>
    </row>
    <row r="193" s="2" customFormat="1" ht="33" customHeight="1">
      <c r="A193" s="39"/>
      <c r="B193" s="40"/>
      <c r="C193" s="228" t="s">
        <v>549</v>
      </c>
      <c r="D193" s="228" t="s">
        <v>184</v>
      </c>
      <c r="E193" s="229" t="s">
        <v>3154</v>
      </c>
      <c r="F193" s="230" t="s">
        <v>3155</v>
      </c>
      <c r="G193" s="231" t="s">
        <v>260</v>
      </c>
      <c r="H193" s="232">
        <v>1</v>
      </c>
      <c r="I193" s="233"/>
      <c r="J193" s="232">
        <f>ROUND(I193*H193,2)</f>
        <v>0</v>
      </c>
      <c r="K193" s="234"/>
      <c r="L193" s="45"/>
      <c r="M193" s="235" t="s">
        <v>1</v>
      </c>
      <c r="N193" s="236" t="s">
        <v>40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188</v>
      </c>
      <c r="AT193" s="239" t="s">
        <v>184</v>
      </c>
      <c r="AU193" s="239" t="s">
        <v>84</v>
      </c>
      <c r="AY193" s="18" t="s">
        <v>181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82</v>
      </c>
      <c r="BK193" s="240">
        <f>ROUND(I193*H193,2)</f>
        <v>0</v>
      </c>
      <c r="BL193" s="18" t="s">
        <v>188</v>
      </c>
      <c r="BM193" s="239" t="s">
        <v>877</v>
      </c>
    </row>
    <row r="194" s="2" customFormat="1" ht="16.5" customHeight="1">
      <c r="A194" s="39"/>
      <c r="B194" s="40"/>
      <c r="C194" s="289" t="s">
        <v>555</v>
      </c>
      <c r="D194" s="289" t="s">
        <v>396</v>
      </c>
      <c r="E194" s="290" t="s">
        <v>3156</v>
      </c>
      <c r="F194" s="291" t="s">
        <v>3157</v>
      </c>
      <c r="G194" s="292" t="s">
        <v>260</v>
      </c>
      <c r="H194" s="293">
        <v>1</v>
      </c>
      <c r="I194" s="294"/>
      <c r="J194" s="293">
        <f>ROUND(I194*H194,2)</f>
        <v>0</v>
      </c>
      <c r="K194" s="295"/>
      <c r="L194" s="296"/>
      <c r="M194" s="297" t="s">
        <v>1</v>
      </c>
      <c r="N194" s="298" t="s">
        <v>40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239</v>
      </c>
      <c r="AT194" s="239" t="s">
        <v>396</v>
      </c>
      <c r="AU194" s="239" t="s">
        <v>84</v>
      </c>
      <c r="AY194" s="18" t="s">
        <v>181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82</v>
      </c>
      <c r="BK194" s="240">
        <f>ROUND(I194*H194,2)</f>
        <v>0</v>
      </c>
      <c r="BL194" s="18" t="s">
        <v>188</v>
      </c>
      <c r="BM194" s="239" t="s">
        <v>889</v>
      </c>
    </row>
    <row r="195" s="2" customFormat="1" ht="24.15" customHeight="1">
      <c r="A195" s="39"/>
      <c r="B195" s="40"/>
      <c r="C195" s="228" t="s">
        <v>560</v>
      </c>
      <c r="D195" s="228" t="s">
        <v>184</v>
      </c>
      <c r="E195" s="229" t="s">
        <v>3158</v>
      </c>
      <c r="F195" s="230" t="s">
        <v>3159</v>
      </c>
      <c r="G195" s="231" t="s">
        <v>260</v>
      </c>
      <c r="H195" s="232">
        <v>1</v>
      </c>
      <c r="I195" s="233"/>
      <c r="J195" s="232">
        <f>ROUND(I195*H195,2)</f>
        <v>0</v>
      </c>
      <c r="K195" s="234"/>
      <c r="L195" s="45"/>
      <c r="M195" s="235" t="s">
        <v>1</v>
      </c>
      <c r="N195" s="236" t="s">
        <v>40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188</v>
      </c>
      <c r="AT195" s="239" t="s">
        <v>184</v>
      </c>
      <c r="AU195" s="239" t="s">
        <v>84</v>
      </c>
      <c r="AY195" s="18" t="s">
        <v>181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82</v>
      </c>
      <c r="BK195" s="240">
        <f>ROUND(I195*H195,2)</f>
        <v>0</v>
      </c>
      <c r="BL195" s="18" t="s">
        <v>188</v>
      </c>
      <c r="BM195" s="239" t="s">
        <v>394</v>
      </c>
    </row>
    <row r="196" s="12" customFormat="1" ht="22.8" customHeight="1">
      <c r="A196" s="12"/>
      <c r="B196" s="212"/>
      <c r="C196" s="213"/>
      <c r="D196" s="214" t="s">
        <v>74</v>
      </c>
      <c r="E196" s="226" t="s">
        <v>3160</v>
      </c>
      <c r="F196" s="226" t="s">
        <v>3161</v>
      </c>
      <c r="G196" s="213"/>
      <c r="H196" s="213"/>
      <c r="I196" s="216"/>
      <c r="J196" s="227">
        <f>BK196</f>
        <v>0</v>
      </c>
      <c r="K196" s="213"/>
      <c r="L196" s="218"/>
      <c r="M196" s="219"/>
      <c r="N196" s="220"/>
      <c r="O196" s="220"/>
      <c r="P196" s="221">
        <f>SUM(P197:P214)</f>
        <v>0</v>
      </c>
      <c r="Q196" s="220"/>
      <c r="R196" s="221">
        <f>SUM(R197:R214)</f>
        <v>0</v>
      </c>
      <c r="S196" s="220"/>
      <c r="T196" s="222">
        <f>SUM(T197:T214)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3" t="s">
        <v>82</v>
      </c>
      <c r="AT196" s="224" t="s">
        <v>74</v>
      </c>
      <c r="AU196" s="224" t="s">
        <v>82</v>
      </c>
      <c r="AY196" s="223" t="s">
        <v>181</v>
      </c>
      <c r="BK196" s="225">
        <f>SUM(BK197:BK214)</f>
        <v>0</v>
      </c>
    </row>
    <row r="197" s="2" customFormat="1" ht="33" customHeight="1">
      <c r="A197" s="39"/>
      <c r="B197" s="40"/>
      <c r="C197" s="228" t="s">
        <v>565</v>
      </c>
      <c r="D197" s="228" t="s">
        <v>184</v>
      </c>
      <c r="E197" s="229" t="s">
        <v>3162</v>
      </c>
      <c r="F197" s="230" t="s">
        <v>3163</v>
      </c>
      <c r="G197" s="231" t="s">
        <v>260</v>
      </c>
      <c r="H197" s="232">
        <v>1</v>
      </c>
      <c r="I197" s="233"/>
      <c r="J197" s="232">
        <f>ROUND(I197*H197,2)</f>
        <v>0</v>
      </c>
      <c r="K197" s="234"/>
      <c r="L197" s="45"/>
      <c r="M197" s="235" t="s">
        <v>1</v>
      </c>
      <c r="N197" s="236" t="s">
        <v>40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188</v>
      </c>
      <c r="AT197" s="239" t="s">
        <v>184</v>
      </c>
      <c r="AU197" s="239" t="s">
        <v>84</v>
      </c>
      <c r="AY197" s="18" t="s">
        <v>181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82</v>
      </c>
      <c r="BK197" s="240">
        <f>ROUND(I197*H197,2)</f>
        <v>0</v>
      </c>
      <c r="BL197" s="18" t="s">
        <v>188</v>
      </c>
      <c r="BM197" s="239" t="s">
        <v>917</v>
      </c>
    </row>
    <row r="198" s="2" customFormat="1" ht="21.75" customHeight="1">
      <c r="A198" s="39"/>
      <c r="B198" s="40"/>
      <c r="C198" s="289" t="s">
        <v>570</v>
      </c>
      <c r="D198" s="289" t="s">
        <v>396</v>
      </c>
      <c r="E198" s="290" t="s">
        <v>3164</v>
      </c>
      <c r="F198" s="291" t="s">
        <v>3165</v>
      </c>
      <c r="G198" s="292" t="s">
        <v>260</v>
      </c>
      <c r="H198" s="293">
        <v>1</v>
      </c>
      <c r="I198" s="294"/>
      <c r="J198" s="293">
        <f>ROUND(I198*H198,2)</f>
        <v>0</v>
      </c>
      <c r="K198" s="295"/>
      <c r="L198" s="296"/>
      <c r="M198" s="297" t="s">
        <v>1</v>
      </c>
      <c r="N198" s="298" t="s">
        <v>40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239</v>
      </c>
      <c r="AT198" s="239" t="s">
        <v>396</v>
      </c>
      <c r="AU198" s="239" t="s">
        <v>84</v>
      </c>
      <c r="AY198" s="18" t="s">
        <v>181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82</v>
      </c>
      <c r="BK198" s="240">
        <f>ROUND(I198*H198,2)</f>
        <v>0</v>
      </c>
      <c r="BL198" s="18" t="s">
        <v>188</v>
      </c>
      <c r="BM198" s="239" t="s">
        <v>928</v>
      </c>
    </row>
    <row r="199" s="2" customFormat="1" ht="33" customHeight="1">
      <c r="A199" s="39"/>
      <c r="B199" s="40"/>
      <c r="C199" s="228" t="s">
        <v>402</v>
      </c>
      <c r="D199" s="228" t="s">
        <v>184</v>
      </c>
      <c r="E199" s="229" t="s">
        <v>3166</v>
      </c>
      <c r="F199" s="230" t="s">
        <v>3167</v>
      </c>
      <c r="G199" s="231" t="s">
        <v>260</v>
      </c>
      <c r="H199" s="232">
        <v>1</v>
      </c>
      <c r="I199" s="233"/>
      <c r="J199" s="232">
        <f>ROUND(I199*H199,2)</f>
        <v>0</v>
      </c>
      <c r="K199" s="234"/>
      <c r="L199" s="45"/>
      <c r="M199" s="235" t="s">
        <v>1</v>
      </c>
      <c r="N199" s="236" t="s">
        <v>40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188</v>
      </c>
      <c r="AT199" s="239" t="s">
        <v>184</v>
      </c>
      <c r="AU199" s="239" t="s">
        <v>84</v>
      </c>
      <c r="AY199" s="18" t="s">
        <v>181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82</v>
      </c>
      <c r="BK199" s="240">
        <f>ROUND(I199*H199,2)</f>
        <v>0</v>
      </c>
      <c r="BL199" s="18" t="s">
        <v>188</v>
      </c>
      <c r="BM199" s="239" t="s">
        <v>942</v>
      </c>
    </row>
    <row r="200" s="2" customFormat="1" ht="16.5" customHeight="1">
      <c r="A200" s="39"/>
      <c r="B200" s="40"/>
      <c r="C200" s="289" t="s">
        <v>473</v>
      </c>
      <c r="D200" s="289" t="s">
        <v>396</v>
      </c>
      <c r="E200" s="290" t="s">
        <v>3168</v>
      </c>
      <c r="F200" s="291" t="s">
        <v>3169</v>
      </c>
      <c r="G200" s="292" t="s">
        <v>260</v>
      </c>
      <c r="H200" s="293">
        <v>1</v>
      </c>
      <c r="I200" s="294"/>
      <c r="J200" s="293">
        <f>ROUND(I200*H200,2)</f>
        <v>0</v>
      </c>
      <c r="K200" s="295"/>
      <c r="L200" s="296"/>
      <c r="M200" s="297" t="s">
        <v>1</v>
      </c>
      <c r="N200" s="298" t="s">
        <v>40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239</v>
      </c>
      <c r="AT200" s="239" t="s">
        <v>396</v>
      </c>
      <c r="AU200" s="239" t="s">
        <v>84</v>
      </c>
      <c r="AY200" s="18" t="s">
        <v>181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82</v>
      </c>
      <c r="BK200" s="240">
        <f>ROUND(I200*H200,2)</f>
        <v>0</v>
      </c>
      <c r="BL200" s="18" t="s">
        <v>188</v>
      </c>
      <c r="BM200" s="239" t="s">
        <v>954</v>
      </c>
    </row>
    <row r="201" s="2" customFormat="1" ht="37.8" customHeight="1">
      <c r="A201" s="39"/>
      <c r="B201" s="40"/>
      <c r="C201" s="228" t="s">
        <v>588</v>
      </c>
      <c r="D201" s="228" t="s">
        <v>184</v>
      </c>
      <c r="E201" s="229" t="s">
        <v>3170</v>
      </c>
      <c r="F201" s="230" t="s">
        <v>3171</v>
      </c>
      <c r="G201" s="231" t="s">
        <v>260</v>
      </c>
      <c r="H201" s="232">
        <v>4</v>
      </c>
      <c r="I201" s="233"/>
      <c r="J201" s="232">
        <f>ROUND(I201*H201,2)</f>
        <v>0</v>
      </c>
      <c r="K201" s="234"/>
      <c r="L201" s="45"/>
      <c r="M201" s="235" t="s">
        <v>1</v>
      </c>
      <c r="N201" s="236" t="s">
        <v>40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188</v>
      </c>
      <c r="AT201" s="239" t="s">
        <v>184</v>
      </c>
      <c r="AU201" s="239" t="s">
        <v>84</v>
      </c>
      <c r="AY201" s="18" t="s">
        <v>181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82</v>
      </c>
      <c r="BK201" s="240">
        <f>ROUND(I201*H201,2)</f>
        <v>0</v>
      </c>
      <c r="BL201" s="18" t="s">
        <v>188</v>
      </c>
      <c r="BM201" s="239" t="s">
        <v>963</v>
      </c>
    </row>
    <row r="202" s="2" customFormat="1" ht="24.15" customHeight="1">
      <c r="A202" s="39"/>
      <c r="B202" s="40"/>
      <c r="C202" s="289" t="s">
        <v>593</v>
      </c>
      <c r="D202" s="289" t="s">
        <v>396</v>
      </c>
      <c r="E202" s="290" t="s">
        <v>3172</v>
      </c>
      <c r="F202" s="291" t="s">
        <v>3173</v>
      </c>
      <c r="G202" s="292" t="s">
        <v>260</v>
      </c>
      <c r="H202" s="293">
        <v>4</v>
      </c>
      <c r="I202" s="294"/>
      <c r="J202" s="293">
        <f>ROUND(I202*H202,2)</f>
        <v>0</v>
      </c>
      <c r="K202" s="295"/>
      <c r="L202" s="296"/>
      <c r="M202" s="297" t="s">
        <v>1</v>
      </c>
      <c r="N202" s="298" t="s">
        <v>40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239</v>
      </c>
      <c r="AT202" s="239" t="s">
        <v>396</v>
      </c>
      <c r="AU202" s="239" t="s">
        <v>84</v>
      </c>
      <c r="AY202" s="18" t="s">
        <v>181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82</v>
      </c>
      <c r="BK202" s="240">
        <f>ROUND(I202*H202,2)</f>
        <v>0</v>
      </c>
      <c r="BL202" s="18" t="s">
        <v>188</v>
      </c>
      <c r="BM202" s="239" t="s">
        <v>971</v>
      </c>
    </row>
    <row r="203" s="2" customFormat="1" ht="24.15" customHeight="1">
      <c r="A203" s="39"/>
      <c r="B203" s="40"/>
      <c r="C203" s="289" t="s">
        <v>599</v>
      </c>
      <c r="D203" s="289" t="s">
        <v>396</v>
      </c>
      <c r="E203" s="290" t="s">
        <v>3174</v>
      </c>
      <c r="F203" s="291" t="s">
        <v>3175</v>
      </c>
      <c r="G203" s="292" t="s">
        <v>260</v>
      </c>
      <c r="H203" s="293">
        <v>4</v>
      </c>
      <c r="I203" s="294"/>
      <c r="J203" s="293">
        <f>ROUND(I203*H203,2)</f>
        <v>0</v>
      </c>
      <c r="K203" s="295"/>
      <c r="L203" s="296"/>
      <c r="M203" s="297" t="s">
        <v>1</v>
      </c>
      <c r="N203" s="298" t="s">
        <v>40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239</v>
      </c>
      <c r="AT203" s="239" t="s">
        <v>396</v>
      </c>
      <c r="AU203" s="239" t="s">
        <v>84</v>
      </c>
      <c r="AY203" s="18" t="s">
        <v>181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82</v>
      </c>
      <c r="BK203" s="240">
        <f>ROUND(I203*H203,2)</f>
        <v>0</v>
      </c>
      <c r="BL203" s="18" t="s">
        <v>188</v>
      </c>
      <c r="BM203" s="239" t="s">
        <v>982</v>
      </c>
    </row>
    <row r="204" s="2" customFormat="1" ht="24.15" customHeight="1">
      <c r="A204" s="39"/>
      <c r="B204" s="40"/>
      <c r="C204" s="289" t="s">
        <v>604</v>
      </c>
      <c r="D204" s="289" t="s">
        <v>396</v>
      </c>
      <c r="E204" s="290" t="s">
        <v>3176</v>
      </c>
      <c r="F204" s="291" t="s">
        <v>3177</v>
      </c>
      <c r="G204" s="292" t="s">
        <v>260</v>
      </c>
      <c r="H204" s="293">
        <v>2</v>
      </c>
      <c r="I204" s="294"/>
      <c r="J204" s="293">
        <f>ROUND(I204*H204,2)</f>
        <v>0</v>
      </c>
      <c r="K204" s="295"/>
      <c r="L204" s="296"/>
      <c r="M204" s="297" t="s">
        <v>1</v>
      </c>
      <c r="N204" s="298" t="s">
        <v>40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239</v>
      </c>
      <c r="AT204" s="239" t="s">
        <v>396</v>
      </c>
      <c r="AU204" s="239" t="s">
        <v>84</v>
      </c>
      <c r="AY204" s="18" t="s">
        <v>181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82</v>
      </c>
      <c r="BK204" s="240">
        <f>ROUND(I204*H204,2)</f>
        <v>0</v>
      </c>
      <c r="BL204" s="18" t="s">
        <v>188</v>
      </c>
      <c r="BM204" s="239" t="s">
        <v>1001</v>
      </c>
    </row>
    <row r="205" s="2" customFormat="1" ht="24.15" customHeight="1">
      <c r="A205" s="39"/>
      <c r="B205" s="40"/>
      <c r="C205" s="289" t="s">
        <v>610</v>
      </c>
      <c r="D205" s="289" t="s">
        <v>396</v>
      </c>
      <c r="E205" s="290" t="s">
        <v>3178</v>
      </c>
      <c r="F205" s="291" t="s">
        <v>3179</v>
      </c>
      <c r="G205" s="292" t="s">
        <v>260</v>
      </c>
      <c r="H205" s="293">
        <v>2</v>
      </c>
      <c r="I205" s="294"/>
      <c r="J205" s="293">
        <f>ROUND(I205*H205,2)</f>
        <v>0</v>
      </c>
      <c r="K205" s="295"/>
      <c r="L205" s="296"/>
      <c r="M205" s="297" t="s">
        <v>1</v>
      </c>
      <c r="N205" s="298" t="s">
        <v>40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239</v>
      </c>
      <c r="AT205" s="239" t="s">
        <v>396</v>
      </c>
      <c r="AU205" s="239" t="s">
        <v>84</v>
      </c>
      <c r="AY205" s="18" t="s">
        <v>181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82</v>
      </c>
      <c r="BK205" s="240">
        <f>ROUND(I205*H205,2)</f>
        <v>0</v>
      </c>
      <c r="BL205" s="18" t="s">
        <v>188</v>
      </c>
      <c r="BM205" s="239" t="s">
        <v>1013</v>
      </c>
    </row>
    <row r="206" s="2" customFormat="1" ht="24.15" customHeight="1">
      <c r="A206" s="39"/>
      <c r="B206" s="40"/>
      <c r="C206" s="289" t="s">
        <v>614</v>
      </c>
      <c r="D206" s="289" t="s">
        <v>396</v>
      </c>
      <c r="E206" s="290" t="s">
        <v>3180</v>
      </c>
      <c r="F206" s="291" t="s">
        <v>3181</v>
      </c>
      <c r="G206" s="292" t="s">
        <v>260</v>
      </c>
      <c r="H206" s="293">
        <v>6</v>
      </c>
      <c r="I206" s="294"/>
      <c r="J206" s="293">
        <f>ROUND(I206*H206,2)</f>
        <v>0</v>
      </c>
      <c r="K206" s="295"/>
      <c r="L206" s="296"/>
      <c r="M206" s="297" t="s">
        <v>1</v>
      </c>
      <c r="N206" s="298" t="s">
        <v>40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239</v>
      </c>
      <c r="AT206" s="239" t="s">
        <v>396</v>
      </c>
      <c r="AU206" s="239" t="s">
        <v>84</v>
      </c>
      <c r="AY206" s="18" t="s">
        <v>181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82</v>
      </c>
      <c r="BK206" s="240">
        <f>ROUND(I206*H206,2)</f>
        <v>0</v>
      </c>
      <c r="BL206" s="18" t="s">
        <v>188</v>
      </c>
      <c r="BM206" s="239" t="s">
        <v>1025</v>
      </c>
    </row>
    <row r="207" s="2" customFormat="1" ht="24.15" customHeight="1">
      <c r="A207" s="39"/>
      <c r="B207" s="40"/>
      <c r="C207" s="228" t="s">
        <v>620</v>
      </c>
      <c r="D207" s="228" t="s">
        <v>184</v>
      </c>
      <c r="E207" s="229" t="s">
        <v>3182</v>
      </c>
      <c r="F207" s="230" t="s">
        <v>3183</v>
      </c>
      <c r="G207" s="231" t="s">
        <v>260</v>
      </c>
      <c r="H207" s="232">
        <v>6</v>
      </c>
      <c r="I207" s="233"/>
      <c r="J207" s="232">
        <f>ROUND(I207*H207,2)</f>
        <v>0</v>
      </c>
      <c r="K207" s="234"/>
      <c r="L207" s="45"/>
      <c r="M207" s="235" t="s">
        <v>1</v>
      </c>
      <c r="N207" s="236" t="s">
        <v>40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188</v>
      </c>
      <c r="AT207" s="239" t="s">
        <v>184</v>
      </c>
      <c r="AU207" s="239" t="s">
        <v>84</v>
      </c>
      <c r="AY207" s="18" t="s">
        <v>181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82</v>
      </c>
      <c r="BK207" s="240">
        <f>ROUND(I207*H207,2)</f>
        <v>0</v>
      </c>
      <c r="BL207" s="18" t="s">
        <v>188</v>
      </c>
      <c r="BM207" s="239" t="s">
        <v>1035</v>
      </c>
    </row>
    <row r="208" s="2" customFormat="1" ht="24.15" customHeight="1">
      <c r="A208" s="39"/>
      <c r="B208" s="40"/>
      <c r="C208" s="228" t="s">
        <v>624</v>
      </c>
      <c r="D208" s="228" t="s">
        <v>184</v>
      </c>
      <c r="E208" s="229" t="s">
        <v>3184</v>
      </c>
      <c r="F208" s="230" t="s">
        <v>3185</v>
      </c>
      <c r="G208" s="231" t="s">
        <v>260</v>
      </c>
      <c r="H208" s="232">
        <v>6</v>
      </c>
      <c r="I208" s="233"/>
      <c r="J208" s="232">
        <f>ROUND(I208*H208,2)</f>
        <v>0</v>
      </c>
      <c r="K208" s="234"/>
      <c r="L208" s="45"/>
      <c r="M208" s="235" t="s">
        <v>1</v>
      </c>
      <c r="N208" s="236" t="s">
        <v>40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188</v>
      </c>
      <c r="AT208" s="239" t="s">
        <v>184</v>
      </c>
      <c r="AU208" s="239" t="s">
        <v>84</v>
      </c>
      <c r="AY208" s="18" t="s">
        <v>181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82</v>
      </c>
      <c r="BK208" s="240">
        <f>ROUND(I208*H208,2)</f>
        <v>0</v>
      </c>
      <c r="BL208" s="18" t="s">
        <v>188</v>
      </c>
      <c r="BM208" s="239" t="s">
        <v>1048</v>
      </c>
    </row>
    <row r="209" s="2" customFormat="1" ht="24.15" customHeight="1">
      <c r="A209" s="39"/>
      <c r="B209" s="40"/>
      <c r="C209" s="228" t="s">
        <v>631</v>
      </c>
      <c r="D209" s="228" t="s">
        <v>184</v>
      </c>
      <c r="E209" s="229" t="s">
        <v>3186</v>
      </c>
      <c r="F209" s="230" t="s">
        <v>3187</v>
      </c>
      <c r="G209" s="231" t="s">
        <v>260</v>
      </c>
      <c r="H209" s="232">
        <v>1</v>
      </c>
      <c r="I209" s="233"/>
      <c r="J209" s="232">
        <f>ROUND(I209*H209,2)</f>
        <v>0</v>
      </c>
      <c r="K209" s="234"/>
      <c r="L209" s="45"/>
      <c r="M209" s="235" t="s">
        <v>1</v>
      </c>
      <c r="N209" s="236" t="s">
        <v>40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188</v>
      </c>
      <c r="AT209" s="239" t="s">
        <v>184</v>
      </c>
      <c r="AU209" s="239" t="s">
        <v>84</v>
      </c>
      <c r="AY209" s="18" t="s">
        <v>181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82</v>
      </c>
      <c r="BK209" s="240">
        <f>ROUND(I209*H209,2)</f>
        <v>0</v>
      </c>
      <c r="BL209" s="18" t="s">
        <v>188</v>
      </c>
      <c r="BM209" s="239" t="s">
        <v>1056</v>
      </c>
    </row>
    <row r="210" s="2" customFormat="1" ht="24.15" customHeight="1">
      <c r="A210" s="39"/>
      <c r="B210" s="40"/>
      <c r="C210" s="228" t="s">
        <v>638</v>
      </c>
      <c r="D210" s="228" t="s">
        <v>184</v>
      </c>
      <c r="E210" s="229" t="s">
        <v>3188</v>
      </c>
      <c r="F210" s="230" t="s">
        <v>3189</v>
      </c>
      <c r="G210" s="231" t="s">
        <v>260</v>
      </c>
      <c r="H210" s="232">
        <v>4</v>
      </c>
      <c r="I210" s="233"/>
      <c r="J210" s="232">
        <f>ROUND(I210*H210,2)</f>
        <v>0</v>
      </c>
      <c r="K210" s="234"/>
      <c r="L210" s="45"/>
      <c r="M210" s="235" t="s">
        <v>1</v>
      </c>
      <c r="N210" s="236" t="s">
        <v>40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188</v>
      </c>
      <c r="AT210" s="239" t="s">
        <v>184</v>
      </c>
      <c r="AU210" s="239" t="s">
        <v>84</v>
      </c>
      <c r="AY210" s="18" t="s">
        <v>181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82</v>
      </c>
      <c r="BK210" s="240">
        <f>ROUND(I210*H210,2)</f>
        <v>0</v>
      </c>
      <c r="BL210" s="18" t="s">
        <v>188</v>
      </c>
      <c r="BM210" s="239" t="s">
        <v>1067</v>
      </c>
    </row>
    <row r="211" s="2" customFormat="1" ht="24.15" customHeight="1">
      <c r="A211" s="39"/>
      <c r="B211" s="40"/>
      <c r="C211" s="289" t="s">
        <v>644</v>
      </c>
      <c r="D211" s="289" t="s">
        <v>396</v>
      </c>
      <c r="E211" s="290" t="s">
        <v>3190</v>
      </c>
      <c r="F211" s="291" t="s">
        <v>3191</v>
      </c>
      <c r="G211" s="292" t="s">
        <v>260</v>
      </c>
      <c r="H211" s="293">
        <v>4</v>
      </c>
      <c r="I211" s="294"/>
      <c r="J211" s="293">
        <f>ROUND(I211*H211,2)</f>
        <v>0</v>
      </c>
      <c r="K211" s="295"/>
      <c r="L211" s="296"/>
      <c r="M211" s="297" t="s">
        <v>1</v>
      </c>
      <c r="N211" s="298" t="s">
        <v>40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239</v>
      </c>
      <c r="AT211" s="239" t="s">
        <v>396</v>
      </c>
      <c r="AU211" s="239" t="s">
        <v>84</v>
      </c>
      <c r="AY211" s="18" t="s">
        <v>181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82</v>
      </c>
      <c r="BK211" s="240">
        <f>ROUND(I211*H211,2)</f>
        <v>0</v>
      </c>
      <c r="BL211" s="18" t="s">
        <v>188</v>
      </c>
      <c r="BM211" s="239" t="s">
        <v>1079</v>
      </c>
    </row>
    <row r="212" s="2" customFormat="1" ht="21.75" customHeight="1">
      <c r="A212" s="39"/>
      <c r="B212" s="40"/>
      <c r="C212" s="228" t="s">
        <v>652</v>
      </c>
      <c r="D212" s="228" t="s">
        <v>184</v>
      </c>
      <c r="E212" s="229" t="s">
        <v>3192</v>
      </c>
      <c r="F212" s="230" t="s">
        <v>3193</v>
      </c>
      <c r="G212" s="231" t="s">
        <v>260</v>
      </c>
      <c r="H212" s="232">
        <v>4</v>
      </c>
      <c r="I212" s="233"/>
      <c r="J212" s="232">
        <f>ROUND(I212*H212,2)</f>
        <v>0</v>
      </c>
      <c r="K212" s="234"/>
      <c r="L212" s="45"/>
      <c r="M212" s="235" t="s">
        <v>1</v>
      </c>
      <c r="N212" s="236" t="s">
        <v>40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188</v>
      </c>
      <c r="AT212" s="239" t="s">
        <v>184</v>
      </c>
      <c r="AU212" s="239" t="s">
        <v>84</v>
      </c>
      <c r="AY212" s="18" t="s">
        <v>181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82</v>
      </c>
      <c r="BK212" s="240">
        <f>ROUND(I212*H212,2)</f>
        <v>0</v>
      </c>
      <c r="BL212" s="18" t="s">
        <v>188</v>
      </c>
      <c r="BM212" s="239" t="s">
        <v>1086</v>
      </c>
    </row>
    <row r="213" s="2" customFormat="1" ht="16.5" customHeight="1">
      <c r="A213" s="39"/>
      <c r="B213" s="40"/>
      <c r="C213" s="228" t="s">
        <v>657</v>
      </c>
      <c r="D213" s="228" t="s">
        <v>184</v>
      </c>
      <c r="E213" s="229" t="s">
        <v>3194</v>
      </c>
      <c r="F213" s="230" t="s">
        <v>3195</v>
      </c>
      <c r="G213" s="231" t="s">
        <v>260</v>
      </c>
      <c r="H213" s="232">
        <v>2</v>
      </c>
      <c r="I213" s="233"/>
      <c r="J213" s="232">
        <f>ROUND(I213*H213,2)</f>
        <v>0</v>
      </c>
      <c r="K213" s="234"/>
      <c r="L213" s="45"/>
      <c r="M213" s="235" t="s">
        <v>1</v>
      </c>
      <c r="N213" s="236" t="s">
        <v>40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188</v>
      </c>
      <c r="AT213" s="239" t="s">
        <v>184</v>
      </c>
      <c r="AU213" s="239" t="s">
        <v>84</v>
      </c>
      <c r="AY213" s="18" t="s">
        <v>181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82</v>
      </c>
      <c r="BK213" s="240">
        <f>ROUND(I213*H213,2)</f>
        <v>0</v>
      </c>
      <c r="BL213" s="18" t="s">
        <v>188</v>
      </c>
      <c r="BM213" s="239" t="s">
        <v>1095</v>
      </c>
    </row>
    <row r="214" s="2" customFormat="1" ht="33" customHeight="1">
      <c r="A214" s="39"/>
      <c r="B214" s="40"/>
      <c r="C214" s="289" t="s">
        <v>668</v>
      </c>
      <c r="D214" s="289" t="s">
        <v>396</v>
      </c>
      <c r="E214" s="290" t="s">
        <v>3196</v>
      </c>
      <c r="F214" s="291" t="s">
        <v>3197</v>
      </c>
      <c r="G214" s="292" t="s">
        <v>260</v>
      </c>
      <c r="H214" s="293">
        <v>2</v>
      </c>
      <c r="I214" s="294"/>
      <c r="J214" s="293">
        <f>ROUND(I214*H214,2)</f>
        <v>0</v>
      </c>
      <c r="K214" s="295"/>
      <c r="L214" s="296"/>
      <c r="M214" s="297" t="s">
        <v>1</v>
      </c>
      <c r="N214" s="298" t="s">
        <v>40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239</v>
      </c>
      <c r="AT214" s="239" t="s">
        <v>396</v>
      </c>
      <c r="AU214" s="239" t="s">
        <v>84</v>
      </c>
      <c r="AY214" s="18" t="s">
        <v>181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82</v>
      </c>
      <c r="BK214" s="240">
        <f>ROUND(I214*H214,2)</f>
        <v>0</v>
      </c>
      <c r="BL214" s="18" t="s">
        <v>188</v>
      </c>
      <c r="BM214" s="239" t="s">
        <v>1106</v>
      </c>
    </row>
    <row r="215" s="12" customFormat="1" ht="22.8" customHeight="1">
      <c r="A215" s="12"/>
      <c r="B215" s="212"/>
      <c r="C215" s="213"/>
      <c r="D215" s="214" t="s">
        <v>74</v>
      </c>
      <c r="E215" s="226" t="s">
        <v>3198</v>
      </c>
      <c r="F215" s="226" t="s">
        <v>3199</v>
      </c>
      <c r="G215" s="213"/>
      <c r="H215" s="213"/>
      <c r="I215" s="216"/>
      <c r="J215" s="227">
        <f>BK215</f>
        <v>0</v>
      </c>
      <c r="K215" s="213"/>
      <c r="L215" s="218"/>
      <c r="M215" s="219"/>
      <c r="N215" s="220"/>
      <c r="O215" s="220"/>
      <c r="P215" s="221">
        <f>SUM(P216:P244)</f>
        <v>0</v>
      </c>
      <c r="Q215" s="220"/>
      <c r="R215" s="221">
        <f>SUM(R216:R244)</f>
        <v>0</v>
      </c>
      <c r="S215" s="220"/>
      <c r="T215" s="222">
        <f>SUM(T216:T244)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3" t="s">
        <v>82</v>
      </c>
      <c r="AT215" s="224" t="s">
        <v>74</v>
      </c>
      <c r="AU215" s="224" t="s">
        <v>82</v>
      </c>
      <c r="AY215" s="223" t="s">
        <v>181</v>
      </c>
      <c r="BK215" s="225">
        <f>SUM(BK216:BK244)</f>
        <v>0</v>
      </c>
    </row>
    <row r="216" s="2" customFormat="1" ht="24.15" customHeight="1">
      <c r="A216" s="39"/>
      <c r="B216" s="40"/>
      <c r="C216" s="228" t="s">
        <v>675</v>
      </c>
      <c r="D216" s="228" t="s">
        <v>184</v>
      </c>
      <c r="E216" s="229" t="s">
        <v>3200</v>
      </c>
      <c r="F216" s="230" t="s">
        <v>3201</v>
      </c>
      <c r="G216" s="231" t="s">
        <v>320</v>
      </c>
      <c r="H216" s="232">
        <v>300</v>
      </c>
      <c r="I216" s="233"/>
      <c r="J216" s="232">
        <f>ROUND(I216*H216,2)</f>
        <v>0</v>
      </c>
      <c r="K216" s="234"/>
      <c r="L216" s="45"/>
      <c r="M216" s="235" t="s">
        <v>1</v>
      </c>
      <c r="N216" s="236" t="s">
        <v>40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188</v>
      </c>
      <c r="AT216" s="239" t="s">
        <v>184</v>
      </c>
      <c r="AU216" s="239" t="s">
        <v>84</v>
      </c>
      <c r="AY216" s="18" t="s">
        <v>181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82</v>
      </c>
      <c r="BK216" s="240">
        <f>ROUND(I216*H216,2)</f>
        <v>0</v>
      </c>
      <c r="BL216" s="18" t="s">
        <v>188</v>
      </c>
      <c r="BM216" s="239" t="s">
        <v>1116</v>
      </c>
    </row>
    <row r="217" s="2" customFormat="1" ht="37.8" customHeight="1">
      <c r="A217" s="39"/>
      <c r="B217" s="40"/>
      <c r="C217" s="289" t="s">
        <v>680</v>
      </c>
      <c r="D217" s="289" t="s">
        <v>396</v>
      </c>
      <c r="E217" s="290" t="s">
        <v>3202</v>
      </c>
      <c r="F217" s="291" t="s">
        <v>3203</v>
      </c>
      <c r="G217" s="292" t="s">
        <v>320</v>
      </c>
      <c r="H217" s="293">
        <v>360</v>
      </c>
      <c r="I217" s="294"/>
      <c r="J217" s="293">
        <f>ROUND(I217*H217,2)</f>
        <v>0</v>
      </c>
      <c r="K217" s="295"/>
      <c r="L217" s="296"/>
      <c r="M217" s="297" t="s">
        <v>1</v>
      </c>
      <c r="N217" s="298" t="s">
        <v>40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239</v>
      </c>
      <c r="AT217" s="239" t="s">
        <v>396</v>
      </c>
      <c r="AU217" s="239" t="s">
        <v>84</v>
      </c>
      <c r="AY217" s="18" t="s">
        <v>181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82</v>
      </c>
      <c r="BK217" s="240">
        <f>ROUND(I217*H217,2)</f>
        <v>0</v>
      </c>
      <c r="BL217" s="18" t="s">
        <v>188</v>
      </c>
      <c r="BM217" s="239" t="s">
        <v>1126</v>
      </c>
    </row>
    <row r="218" s="2" customFormat="1">
      <c r="A218" s="39"/>
      <c r="B218" s="40"/>
      <c r="C218" s="41"/>
      <c r="D218" s="243" t="s">
        <v>199</v>
      </c>
      <c r="E218" s="41"/>
      <c r="F218" s="263" t="s">
        <v>3204</v>
      </c>
      <c r="G218" s="41"/>
      <c r="H218" s="41"/>
      <c r="I218" s="264"/>
      <c r="J218" s="41"/>
      <c r="K218" s="41"/>
      <c r="L218" s="45"/>
      <c r="M218" s="265"/>
      <c r="N218" s="266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199</v>
      </c>
      <c r="AU218" s="18" t="s">
        <v>84</v>
      </c>
    </row>
    <row r="219" s="2" customFormat="1" ht="24.15" customHeight="1">
      <c r="A219" s="39"/>
      <c r="B219" s="40"/>
      <c r="C219" s="228" t="s">
        <v>684</v>
      </c>
      <c r="D219" s="228" t="s">
        <v>184</v>
      </c>
      <c r="E219" s="229" t="s">
        <v>3003</v>
      </c>
      <c r="F219" s="230" t="s">
        <v>3004</v>
      </c>
      <c r="G219" s="231" t="s">
        <v>320</v>
      </c>
      <c r="H219" s="232">
        <v>820</v>
      </c>
      <c r="I219" s="233"/>
      <c r="J219" s="232">
        <f>ROUND(I219*H219,2)</f>
        <v>0</v>
      </c>
      <c r="K219" s="234"/>
      <c r="L219" s="45"/>
      <c r="M219" s="235" t="s">
        <v>1</v>
      </c>
      <c r="N219" s="236" t="s">
        <v>40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188</v>
      </c>
      <c r="AT219" s="239" t="s">
        <v>184</v>
      </c>
      <c r="AU219" s="239" t="s">
        <v>84</v>
      </c>
      <c r="AY219" s="18" t="s">
        <v>181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82</v>
      </c>
      <c r="BK219" s="240">
        <f>ROUND(I219*H219,2)</f>
        <v>0</v>
      </c>
      <c r="BL219" s="18" t="s">
        <v>188</v>
      </c>
      <c r="BM219" s="239" t="s">
        <v>1135</v>
      </c>
    </row>
    <row r="220" s="2" customFormat="1" ht="33" customHeight="1">
      <c r="A220" s="39"/>
      <c r="B220" s="40"/>
      <c r="C220" s="289" t="s">
        <v>693</v>
      </c>
      <c r="D220" s="289" t="s">
        <v>396</v>
      </c>
      <c r="E220" s="290" t="s">
        <v>3205</v>
      </c>
      <c r="F220" s="291" t="s">
        <v>3206</v>
      </c>
      <c r="G220" s="292" t="s">
        <v>320</v>
      </c>
      <c r="H220" s="293">
        <v>744</v>
      </c>
      <c r="I220" s="294"/>
      <c r="J220" s="293">
        <f>ROUND(I220*H220,2)</f>
        <v>0</v>
      </c>
      <c r="K220" s="295"/>
      <c r="L220" s="296"/>
      <c r="M220" s="297" t="s">
        <v>1</v>
      </c>
      <c r="N220" s="298" t="s">
        <v>40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239</v>
      </c>
      <c r="AT220" s="239" t="s">
        <v>396</v>
      </c>
      <c r="AU220" s="239" t="s">
        <v>84</v>
      </c>
      <c r="AY220" s="18" t="s">
        <v>181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82</v>
      </c>
      <c r="BK220" s="240">
        <f>ROUND(I220*H220,2)</f>
        <v>0</v>
      </c>
      <c r="BL220" s="18" t="s">
        <v>188</v>
      </c>
      <c r="BM220" s="239" t="s">
        <v>1146</v>
      </c>
    </row>
    <row r="221" s="2" customFormat="1">
      <c r="A221" s="39"/>
      <c r="B221" s="40"/>
      <c r="C221" s="41"/>
      <c r="D221" s="243" t="s">
        <v>199</v>
      </c>
      <c r="E221" s="41"/>
      <c r="F221" s="263" t="s">
        <v>3207</v>
      </c>
      <c r="G221" s="41"/>
      <c r="H221" s="41"/>
      <c r="I221" s="264"/>
      <c r="J221" s="41"/>
      <c r="K221" s="41"/>
      <c r="L221" s="45"/>
      <c r="M221" s="265"/>
      <c r="N221" s="266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199</v>
      </c>
      <c r="AU221" s="18" t="s">
        <v>84</v>
      </c>
    </row>
    <row r="222" s="2" customFormat="1" ht="24.15" customHeight="1">
      <c r="A222" s="39"/>
      <c r="B222" s="40"/>
      <c r="C222" s="289" t="s">
        <v>698</v>
      </c>
      <c r="D222" s="289" t="s">
        <v>396</v>
      </c>
      <c r="E222" s="290" t="s">
        <v>3208</v>
      </c>
      <c r="F222" s="291" t="s">
        <v>3209</v>
      </c>
      <c r="G222" s="292" t="s">
        <v>320</v>
      </c>
      <c r="H222" s="293">
        <v>240</v>
      </c>
      <c r="I222" s="294"/>
      <c r="J222" s="293">
        <f>ROUND(I222*H222,2)</f>
        <v>0</v>
      </c>
      <c r="K222" s="295"/>
      <c r="L222" s="296"/>
      <c r="M222" s="297" t="s">
        <v>1</v>
      </c>
      <c r="N222" s="298" t="s">
        <v>40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239</v>
      </c>
      <c r="AT222" s="239" t="s">
        <v>396</v>
      </c>
      <c r="AU222" s="239" t="s">
        <v>84</v>
      </c>
      <c r="AY222" s="18" t="s">
        <v>181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82</v>
      </c>
      <c r="BK222" s="240">
        <f>ROUND(I222*H222,2)</f>
        <v>0</v>
      </c>
      <c r="BL222" s="18" t="s">
        <v>188</v>
      </c>
      <c r="BM222" s="239" t="s">
        <v>1159</v>
      </c>
    </row>
    <row r="223" s="2" customFormat="1">
      <c r="A223" s="39"/>
      <c r="B223" s="40"/>
      <c r="C223" s="41"/>
      <c r="D223" s="243" t="s">
        <v>199</v>
      </c>
      <c r="E223" s="41"/>
      <c r="F223" s="263" t="s">
        <v>3210</v>
      </c>
      <c r="G223" s="41"/>
      <c r="H223" s="41"/>
      <c r="I223" s="264"/>
      <c r="J223" s="41"/>
      <c r="K223" s="41"/>
      <c r="L223" s="45"/>
      <c r="M223" s="265"/>
      <c r="N223" s="266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199</v>
      </c>
      <c r="AU223" s="18" t="s">
        <v>84</v>
      </c>
    </row>
    <row r="224" s="2" customFormat="1" ht="24.15" customHeight="1">
      <c r="A224" s="39"/>
      <c r="B224" s="40"/>
      <c r="C224" s="228" t="s">
        <v>705</v>
      </c>
      <c r="D224" s="228" t="s">
        <v>184</v>
      </c>
      <c r="E224" s="229" t="s">
        <v>3211</v>
      </c>
      <c r="F224" s="230" t="s">
        <v>3212</v>
      </c>
      <c r="G224" s="231" t="s">
        <v>260</v>
      </c>
      <c r="H224" s="232">
        <v>20</v>
      </c>
      <c r="I224" s="233"/>
      <c r="J224" s="232">
        <f>ROUND(I224*H224,2)</f>
        <v>0</v>
      </c>
      <c r="K224" s="234"/>
      <c r="L224" s="45"/>
      <c r="M224" s="235" t="s">
        <v>1</v>
      </c>
      <c r="N224" s="236" t="s">
        <v>40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188</v>
      </c>
      <c r="AT224" s="239" t="s">
        <v>184</v>
      </c>
      <c r="AU224" s="239" t="s">
        <v>84</v>
      </c>
      <c r="AY224" s="18" t="s">
        <v>181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82</v>
      </c>
      <c r="BK224" s="240">
        <f>ROUND(I224*H224,2)</f>
        <v>0</v>
      </c>
      <c r="BL224" s="18" t="s">
        <v>188</v>
      </c>
      <c r="BM224" s="239" t="s">
        <v>1170</v>
      </c>
    </row>
    <row r="225" s="2" customFormat="1" ht="24.15" customHeight="1">
      <c r="A225" s="39"/>
      <c r="B225" s="40"/>
      <c r="C225" s="228" t="s">
        <v>710</v>
      </c>
      <c r="D225" s="228" t="s">
        <v>184</v>
      </c>
      <c r="E225" s="229" t="s">
        <v>3213</v>
      </c>
      <c r="F225" s="230" t="s">
        <v>3214</v>
      </c>
      <c r="G225" s="231" t="s">
        <v>320</v>
      </c>
      <c r="H225" s="232">
        <v>300</v>
      </c>
      <c r="I225" s="233"/>
      <c r="J225" s="232">
        <f>ROUND(I225*H225,2)</f>
        <v>0</v>
      </c>
      <c r="K225" s="234"/>
      <c r="L225" s="45"/>
      <c r="M225" s="235" t="s">
        <v>1</v>
      </c>
      <c r="N225" s="236" t="s">
        <v>40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188</v>
      </c>
      <c r="AT225" s="239" t="s">
        <v>184</v>
      </c>
      <c r="AU225" s="239" t="s">
        <v>84</v>
      </c>
      <c r="AY225" s="18" t="s">
        <v>181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82</v>
      </c>
      <c r="BK225" s="240">
        <f>ROUND(I225*H225,2)</f>
        <v>0</v>
      </c>
      <c r="BL225" s="18" t="s">
        <v>188</v>
      </c>
      <c r="BM225" s="239" t="s">
        <v>1184</v>
      </c>
    </row>
    <row r="226" s="2" customFormat="1" ht="21.75" customHeight="1">
      <c r="A226" s="39"/>
      <c r="B226" s="40"/>
      <c r="C226" s="289" t="s">
        <v>714</v>
      </c>
      <c r="D226" s="289" t="s">
        <v>396</v>
      </c>
      <c r="E226" s="290" t="s">
        <v>3215</v>
      </c>
      <c r="F226" s="291" t="s">
        <v>3216</v>
      </c>
      <c r="G226" s="292" t="s">
        <v>320</v>
      </c>
      <c r="H226" s="293">
        <v>315</v>
      </c>
      <c r="I226" s="294"/>
      <c r="J226" s="293">
        <f>ROUND(I226*H226,2)</f>
        <v>0</v>
      </c>
      <c r="K226" s="295"/>
      <c r="L226" s="296"/>
      <c r="M226" s="297" t="s">
        <v>1</v>
      </c>
      <c r="N226" s="298" t="s">
        <v>40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239</v>
      </c>
      <c r="AT226" s="239" t="s">
        <v>396</v>
      </c>
      <c r="AU226" s="239" t="s">
        <v>84</v>
      </c>
      <c r="AY226" s="18" t="s">
        <v>181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82</v>
      </c>
      <c r="BK226" s="240">
        <f>ROUND(I226*H226,2)</f>
        <v>0</v>
      </c>
      <c r="BL226" s="18" t="s">
        <v>188</v>
      </c>
      <c r="BM226" s="239" t="s">
        <v>1195</v>
      </c>
    </row>
    <row r="227" s="2" customFormat="1">
      <c r="A227" s="39"/>
      <c r="B227" s="40"/>
      <c r="C227" s="41"/>
      <c r="D227" s="243" t="s">
        <v>199</v>
      </c>
      <c r="E227" s="41"/>
      <c r="F227" s="263" t="s">
        <v>3217</v>
      </c>
      <c r="G227" s="41"/>
      <c r="H227" s="41"/>
      <c r="I227" s="264"/>
      <c r="J227" s="41"/>
      <c r="K227" s="41"/>
      <c r="L227" s="45"/>
      <c r="M227" s="265"/>
      <c r="N227" s="266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199</v>
      </c>
      <c r="AU227" s="18" t="s">
        <v>84</v>
      </c>
    </row>
    <row r="228" s="2" customFormat="1" ht="24.15" customHeight="1">
      <c r="A228" s="39"/>
      <c r="B228" s="40"/>
      <c r="C228" s="228" t="s">
        <v>719</v>
      </c>
      <c r="D228" s="228" t="s">
        <v>184</v>
      </c>
      <c r="E228" s="229" t="s">
        <v>3218</v>
      </c>
      <c r="F228" s="230" t="s">
        <v>3219</v>
      </c>
      <c r="G228" s="231" t="s">
        <v>320</v>
      </c>
      <c r="H228" s="232">
        <v>80</v>
      </c>
      <c r="I228" s="233"/>
      <c r="J228" s="232">
        <f>ROUND(I228*H228,2)</f>
        <v>0</v>
      </c>
      <c r="K228" s="234"/>
      <c r="L228" s="45"/>
      <c r="M228" s="235" t="s">
        <v>1</v>
      </c>
      <c r="N228" s="236" t="s">
        <v>40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188</v>
      </c>
      <c r="AT228" s="239" t="s">
        <v>184</v>
      </c>
      <c r="AU228" s="239" t="s">
        <v>84</v>
      </c>
      <c r="AY228" s="18" t="s">
        <v>181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82</v>
      </c>
      <c r="BK228" s="240">
        <f>ROUND(I228*H228,2)</f>
        <v>0</v>
      </c>
      <c r="BL228" s="18" t="s">
        <v>188</v>
      </c>
      <c r="BM228" s="239" t="s">
        <v>1206</v>
      </c>
    </row>
    <row r="229" s="2" customFormat="1" ht="21.75" customHeight="1">
      <c r="A229" s="39"/>
      <c r="B229" s="40"/>
      <c r="C229" s="289" t="s">
        <v>723</v>
      </c>
      <c r="D229" s="289" t="s">
        <v>396</v>
      </c>
      <c r="E229" s="290" t="s">
        <v>3220</v>
      </c>
      <c r="F229" s="291" t="s">
        <v>3221</v>
      </c>
      <c r="G229" s="292" t="s">
        <v>320</v>
      </c>
      <c r="H229" s="293">
        <v>84</v>
      </c>
      <c r="I229" s="294"/>
      <c r="J229" s="293">
        <f>ROUND(I229*H229,2)</f>
        <v>0</v>
      </c>
      <c r="K229" s="295"/>
      <c r="L229" s="296"/>
      <c r="M229" s="297" t="s">
        <v>1</v>
      </c>
      <c r="N229" s="298" t="s">
        <v>40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239</v>
      </c>
      <c r="AT229" s="239" t="s">
        <v>396</v>
      </c>
      <c r="AU229" s="239" t="s">
        <v>84</v>
      </c>
      <c r="AY229" s="18" t="s">
        <v>181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82</v>
      </c>
      <c r="BK229" s="240">
        <f>ROUND(I229*H229,2)</f>
        <v>0</v>
      </c>
      <c r="BL229" s="18" t="s">
        <v>188</v>
      </c>
      <c r="BM229" s="239" t="s">
        <v>1218</v>
      </c>
    </row>
    <row r="230" s="2" customFormat="1">
      <c r="A230" s="39"/>
      <c r="B230" s="40"/>
      <c r="C230" s="41"/>
      <c r="D230" s="243" t="s">
        <v>199</v>
      </c>
      <c r="E230" s="41"/>
      <c r="F230" s="263" t="s">
        <v>3222</v>
      </c>
      <c r="G230" s="41"/>
      <c r="H230" s="41"/>
      <c r="I230" s="264"/>
      <c r="J230" s="41"/>
      <c r="K230" s="41"/>
      <c r="L230" s="45"/>
      <c r="M230" s="265"/>
      <c r="N230" s="266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199</v>
      </c>
      <c r="AU230" s="18" t="s">
        <v>84</v>
      </c>
    </row>
    <row r="231" s="2" customFormat="1" ht="16.5" customHeight="1">
      <c r="A231" s="39"/>
      <c r="B231" s="40"/>
      <c r="C231" s="228" t="s">
        <v>729</v>
      </c>
      <c r="D231" s="228" t="s">
        <v>184</v>
      </c>
      <c r="E231" s="229" t="s">
        <v>3223</v>
      </c>
      <c r="F231" s="230" t="s">
        <v>3224</v>
      </c>
      <c r="G231" s="231" t="s">
        <v>320</v>
      </c>
      <c r="H231" s="232">
        <v>75</v>
      </c>
      <c r="I231" s="233"/>
      <c r="J231" s="232">
        <f>ROUND(I231*H231,2)</f>
        <v>0</v>
      </c>
      <c r="K231" s="234"/>
      <c r="L231" s="45"/>
      <c r="M231" s="235" t="s">
        <v>1</v>
      </c>
      <c r="N231" s="236" t="s">
        <v>40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188</v>
      </c>
      <c r="AT231" s="239" t="s">
        <v>184</v>
      </c>
      <c r="AU231" s="239" t="s">
        <v>84</v>
      </c>
      <c r="AY231" s="18" t="s">
        <v>181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82</v>
      </c>
      <c r="BK231" s="240">
        <f>ROUND(I231*H231,2)</f>
        <v>0</v>
      </c>
      <c r="BL231" s="18" t="s">
        <v>188</v>
      </c>
      <c r="BM231" s="239" t="s">
        <v>1227</v>
      </c>
    </row>
    <row r="232" s="2" customFormat="1" ht="16.5" customHeight="1">
      <c r="A232" s="39"/>
      <c r="B232" s="40"/>
      <c r="C232" s="289" t="s">
        <v>733</v>
      </c>
      <c r="D232" s="289" t="s">
        <v>396</v>
      </c>
      <c r="E232" s="290" t="s">
        <v>3225</v>
      </c>
      <c r="F232" s="291" t="s">
        <v>3226</v>
      </c>
      <c r="G232" s="292" t="s">
        <v>320</v>
      </c>
      <c r="H232" s="293">
        <v>78.75</v>
      </c>
      <c r="I232" s="294"/>
      <c r="J232" s="293">
        <f>ROUND(I232*H232,2)</f>
        <v>0</v>
      </c>
      <c r="K232" s="295"/>
      <c r="L232" s="296"/>
      <c r="M232" s="297" t="s">
        <v>1</v>
      </c>
      <c r="N232" s="298" t="s">
        <v>40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239</v>
      </c>
      <c r="AT232" s="239" t="s">
        <v>396</v>
      </c>
      <c r="AU232" s="239" t="s">
        <v>84</v>
      </c>
      <c r="AY232" s="18" t="s">
        <v>181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82</v>
      </c>
      <c r="BK232" s="240">
        <f>ROUND(I232*H232,2)</f>
        <v>0</v>
      </c>
      <c r="BL232" s="18" t="s">
        <v>188</v>
      </c>
      <c r="BM232" s="239" t="s">
        <v>1238</v>
      </c>
    </row>
    <row r="233" s="2" customFormat="1" ht="16.5" customHeight="1">
      <c r="A233" s="39"/>
      <c r="B233" s="40"/>
      <c r="C233" s="228" t="s">
        <v>740</v>
      </c>
      <c r="D233" s="228" t="s">
        <v>184</v>
      </c>
      <c r="E233" s="229" t="s">
        <v>3227</v>
      </c>
      <c r="F233" s="230" t="s">
        <v>3228</v>
      </c>
      <c r="G233" s="231" t="s">
        <v>320</v>
      </c>
      <c r="H233" s="232">
        <v>1000</v>
      </c>
      <c r="I233" s="233"/>
      <c r="J233" s="232">
        <f>ROUND(I233*H233,2)</f>
        <v>0</v>
      </c>
      <c r="K233" s="234"/>
      <c r="L233" s="45"/>
      <c r="M233" s="235" t="s">
        <v>1</v>
      </c>
      <c r="N233" s="236" t="s">
        <v>40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188</v>
      </c>
      <c r="AT233" s="239" t="s">
        <v>184</v>
      </c>
      <c r="AU233" s="239" t="s">
        <v>84</v>
      </c>
      <c r="AY233" s="18" t="s">
        <v>181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82</v>
      </c>
      <c r="BK233" s="240">
        <f>ROUND(I233*H233,2)</f>
        <v>0</v>
      </c>
      <c r="BL233" s="18" t="s">
        <v>188</v>
      </c>
      <c r="BM233" s="239" t="s">
        <v>1253</v>
      </c>
    </row>
    <row r="234" s="2" customFormat="1" ht="24.15" customHeight="1">
      <c r="A234" s="39"/>
      <c r="B234" s="40"/>
      <c r="C234" s="228" t="s">
        <v>410</v>
      </c>
      <c r="D234" s="228" t="s">
        <v>184</v>
      </c>
      <c r="E234" s="229" t="s">
        <v>3229</v>
      </c>
      <c r="F234" s="230" t="s">
        <v>3230</v>
      </c>
      <c r="G234" s="231" t="s">
        <v>320</v>
      </c>
      <c r="H234" s="232">
        <v>75</v>
      </c>
      <c r="I234" s="233"/>
      <c r="J234" s="232">
        <f>ROUND(I234*H234,2)</f>
        <v>0</v>
      </c>
      <c r="K234" s="234"/>
      <c r="L234" s="45"/>
      <c r="M234" s="235" t="s">
        <v>1</v>
      </c>
      <c r="N234" s="236" t="s">
        <v>40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188</v>
      </c>
      <c r="AT234" s="239" t="s">
        <v>184</v>
      </c>
      <c r="AU234" s="239" t="s">
        <v>84</v>
      </c>
      <c r="AY234" s="18" t="s">
        <v>181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82</v>
      </c>
      <c r="BK234" s="240">
        <f>ROUND(I234*H234,2)</f>
        <v>0</v>
      </c>
      <c r="BL234" s="18" t="s">
        <v>188</v>
      </c>
      <c r="BM234" s="239" t="s">
        <v>1265</v>
      </c>
    </row>
    <row r="235" s="2" customFormat="1" ht="24.15" customHeight="1">
      <c r="A235" s="39"/>
      <c r="B235" s="40"/>
      <c r="C235" s="228" t="s">
        <v>750</v>
      </c>
      <c r="D235" s="228" t="s">
        <v>184</v>
      </c>
      <c r="E235" s="229" t="s">
        <v>3231</v>
      </c>
      <c r="F235" s="230" t="s">
        <v>3232</v>
      </c>
      <c r="G235" s="231" t="s">
        <v>430</v>
      </c>
      <c r="H235" s="232">
        <v>1</v>
      </c>
      <c r="I235" s="233"/>
      <c r="J235" s="232">
        <f>ROUND(I235*H235,2)</f>
        <v>0</v>
      </c>
      <c r="K235" s="234"/>
      <c r="L235" s="45"/>
      <c r="M235" s="235" t="s">
        <v>1</v>
      </c>
      <c r="N235" s="236" t="s">
        <v>40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188</v>
      </c>
      <c r="AT235" s="239" t="s">
        <v>184</v>
      </c>
      <c r="AU235" s="239" t="s">
        <v>84</v>
      </c>
      <c r="AY235" s="18" t="s">
        <v>181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82</v>
      </c>
      <c r="BK235" s="240">
        <f>ROUND(I235*H235,2)</f>
        <v>0</v>
      </c>
      <c r="BL235" s="18" t="s">
        <v>188</v>
      </c>
      <c r="BM235" s="239" t="s">
        <v>1277</v>
      </c>
    </row>
    <row r="236" s="2" customFormat="1" ht="33" customHeight="1">
      <c r="A236" s="39"/>
      <c r="B236" s="40"/>
      <c r="C236" s="228" t="s">
        <v>755</v>
      </c>
      <c r="D236" s="228" t="s">
        <v>184</v>
      </c>
      <c r="E236" s="229" t="s">
        <v>3233</v>
      </c>
      <c r="F236" s="230" t="s">
        <v>3234</v>
      </c>
      <c r="G236" s="231" t="s">
        <v>3032</v>
      </c>
      <c r="H236" s="232">
        <v>16</v>
      </c>
      <c r="I236" s="233"/>
      <c r="J236" s="232">
        <f>ROUND(I236*H236,2)</f>
        <v>0</v>
      </c>
      <c r="K236" s="234"/>
      <c r="L236" s="45"/>
      <c r="M236" s="235" t="s">
        <v>1</v>
      </c>
      <c r="N236" s="236" t="s">
        <v>40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188</v>
      </c>
      <c r="AT236" s="239" t="s">
        <v>184</v>
      </c>
      <c r="AU236" s="239" t="s">
        <v>84</v>
      </c>
      <c r="AY236" s="18" t="s">
        <v>181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82</v>
      </c>
      <c r="BK236" s="240">
        <f>ROUND(I236*H236,2)</f>
        <v>0</v>
      </c>
      <c r="BL236" s="18" t="s">
        <v>188</v>
      </c>
      <c r="BM236" s="239" t="s">
        <v>1293</v>
      </c>
    </row>
    <row r="237" s="2" customFormat="1" ht="37.8" customHeight="1">
      <c r="A237" s="39"/>
      <c r="B237" s="40"/>
      <c r="C237" s="228" t="s">
        <v>760</v>
      </c>
      <c r="D237" s="228" t="s">
        <v>184</v>
      </c>
      <c r="E237" s="229" t="s">
        <v>3035</v>
      </c>
      <c r="F237" s="230" t="s">
        <v>3235</v>
      </c>
      <c r="G237" s="231" t="s">
        <v>3032</v>
      </c>
      <c r="H237" s="232">
        <v>16</v>
      </c>
      <c r="I237" s="233"/>
      <c r="J237" s="232">
        <f>ROUND(I237*H237,2)</f>
        <v>0</v>
      </c>
      <c r="K237" s="234"/>
      <c r="L237" s="45"/>
      <c r="M237" s="235" t="s">
        <v>1</v>
      </c>
      <c r="N237" s="236" t="s">
        <v>40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188</v>
      </c>
      <c r="AT237" s="239" t="s">
        <v>184</v>
      </c>
      <c r="AU237" s="239" t="s">
        <v>84</v>
      </c>
      <c r="AY237" s="18" t="s">
        <v>181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82</v>
      </c>
      <c r="BK237" s="240">
        <f>ROUND(I237*H237,2)</f>
        <v>0</v>
      </c>
      <c r="BL237" s="18" t="s">
        <v>188</v>
      </c>
      <c r="BM237" s="239" t="s">
        <v>1302</v>
      </c>
    </row>
    <row r="238" s="2" customFormat="1" ht="24.15" customHeight="1">
      <c r="A238" s="39"/>
      <c r="B238" s="40"/>
      <c r="C238" s="228" t="s">
        <v>666</v>
      </c>
      <c r="D238" s="228" t="s">
        <v>184</v>
      </c>
      <c r="E238" s="229" t="s">
        <v>3236</v>
      </c>
      <c r="F238" s="230" t="s">
        <v>3237</v>
      </c>
      <c r="G238" s="231" t="s">
        <v>3032</v>
      </c>
      <c r="H238" s="232">
        <v>8</v>
      </c>
      <c r="I238" s="233"/>
      <c r="J238" s="232">
        <f>ROUND(I238*H238,2)</f>
        <v>0</v>
      </c>
      <c r="K238" s="234"/>
      <c r="L238" s="45"/>
      <c r="M238" s="235" t="s">
        <v>1</v>
      </c>
      <c r="N238" s="236" t="s">
        <v>40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188</v>
      </c>
      <c r="AT238" s="239" t="s">
        <v>184</v>
      </c>
      <c r="AU238" s="239" t="s">
        <v>84</v>
      </c>
      <c r="AY238" s="18" t="s">
        <v>181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82</v>
      </c>
      <c r="BK238" s="240">
        <f>ROUND(I238*H238,2)</f>
        <v>0</v>
      </c>
      <c r="BL238" s="18" t="s">
        <v>188</v>
      </c>
      <c r="BM238" s="239" t="s">
        <v>1314</v>
      </c>
    </row>
    <row r="239" s="2" customFormat="1" ht="37.8" customHeight="1">
      <c r="A239" s="39"/>
      <c r="B239" s="40"/>
      <c r="C239" s="228" t="s">
        <v>691</v>
      </c>
      <c r="D239" s="228" t="s">
        <v>184</v>
      </c>
      <c r="E239" s="229" t="s">
        <v>3238</v>
      </c>
      <c r="F239" s="230" t="s">
        <v>3239</v>
      </c>
      <c r="G239" s="231" t="s">
        <v>3032</v>
      </c>
      <c r="H239" s="232">
        <v>16</v>
      </c>
      <c r="I239" s="233"/>
      <c r="J239" s="232">
        <f>ROUND(I239*H239,2)</f>
        <v>0</v>
      </c>
      <c r="K239" s="234"/>
      <c r="L239" s="45"/>
      <c r="M239" s="235" t="s">
        <v>1</v>
      </c>
      <c r="N239" s="236" t="s">
        <v>40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188</v>
      </c>
      <c r="AT239" s="239" t="s">
        <v>184</v>
      </c>
      <c r="AU239" s="239" t="s">
        <v>84</v>
      </c>
      <c r="AY239" s="18" t="s">
        <v>181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82</v>
      </c>
      <c r="BK239" s="240">
        <f>ROUND(I239*H239,2)</f>
        <v>0</v>
      </c>
      <c r="BL239" s="18" t="s">
        <v>188</v>
      </c>
      <c r="BM239" s="239" t="s">
        <v>1329</v>
      </c>
    </row>
    <row r="240" s="2" customFormat="1" ht="24.15" customHeight="1">
      <c r="A240" s="39"/>
      <c r="B240" s="40"/>
      <c r="C240" s="228" t="s">
        <v>769</v>
      </c>
      <c r="D240" s="228" t="s">
        <v>184</v>
      </c>
      <c r="E240" s="229" t="s">
        <v>3240</v>
      </c>
      <c r="F240" s="230" t="s">
        <v>3241</v>
      </c>
      <c r="G240" s="231" t="s">
        <v>3032</v>
      </c>
      <c r="H240" s="232">
        <v>16</v>
      </c>
      <c r="I240" s="233"/>
      <c r="J240" s="232">
        <f>ROUND(I240*H240,2)</f>
        <v>0</v>
      </c>
      <c r="K240" s="234"/>
      <c r="L240" s="45"/>
      <c r="M240" s="235" t="s">
        <v>1</v>
      </c>
      <c r="N240" s="236" t="s">
        <v>40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188</v>
      </c>
      <c r="AT240" s="239" t="s">
        <v>184</v>
      </c>
      <c r="AU240" s="239" t="s">
        <v>84</v>
      </c>
      <c r="AY240" s="18" t="s">
        <v>181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82</v>
      </c>
      <c r="BK240" s="240">
        <f>ROUND(I240*H240,2)</f>
        <v>0</v>
      </c>
      <c r="BL240" s="18" t="s">
        <v>188</v>
      </c>
      <c r="BM240" s="239" t="s">
        <v>1342</v>
      </c>
    </row>
    <row r="241" s="2" customFormat="1" ht="24.15" customHeight="1">
      <c r="A241" s="39"/>
      <c r="B241" s="40"/>
      <c r="C241" s="228" t="s">
        <v>780</v>
      </c>
      <c r="D241" s="228" t="s">
        <v>184</v>
      </c>
      <c r="E241" s="229" t="s">
        <v>3242</v>
      </c>
      <c r="F241" s="230" t="s">
        <v>3243</v>
      </c>
      <c r="G241" s="231" t="s">
        <v>3032</v>
      </c>
      <c r="H241" s="232">
        <v>8</v>
      </c>
      <c r="I241" s="233"/>
      <c r="J241" s="232">
        <f>ROUND(I241*H241,2)</f>
        <v>0</v>
      </c>
      <c r="K241" s="234"/>
      <c r="L241" s="45"/>
      <c r="M241" s="235" t="s">
        <v>1</v>
      </c>
      <c r="N241" s="236" t="s">
        <v>40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188</v>
      </c>
      <c r="AT241" s="239" t="s">
        <v>184</v>
      </c>
      <c r="AU241" s="239" t="s">
        <v>84</v>
      </c>
      <c r="AY241" s="18" t="s">
        <v>181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82</v>
      </c>
      <c r="BK241" s="240">
        <f>ROUND(I241*H241,2)</f>
        <v>0</v>
      </c>
      <c r="BL241" s="18" t="s">
        <v>188</v>
      </c>
      <c r="BM241" s="239" t="s">
        <v>1352</v>
      </c>
    </row>
    <row r="242" s="2" customFormat="1" ht="16.5" customHeight="1">
      <c r="A242" s="39"/>
      <c r="B242" s="40"/>
      <c r="C242" s="228" t="s">
        <v>786</v>
      </c>
      <c r="D242" s="228" t="s">
        <v>184</v>
      </c>
      <c r="E242" s="229" t="s">
        <v>3244</v>
      </c>
      <c r="F242" s="230" t="s">
        <v>3245</v>
      </c>
      <c r="G242" s="231" t="s">
        <v>3246</v>
      </c>
      <c r="H242" s="232">
        <v>1</v>
      </c>
      <c r="I242" s="233"/>
      <c r="J242" s="232">
        <f>ROUND(I242*H242,2)</f>
        <v>0</v>
      </c>
      <c r="K242" s="234"/>
      <c r="L242" s="45"/>
      <c r="M242" s="235" t="s">
        <v>1</v>
      </c>
      <c r="N242" s="236" t="s">
        <v>40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188</v>
      </c>
      <c r="AT242" s="239" t="s">
        <v>184</v>
      </c>
      <c r="AU242" s="239" t="s">
        <v>84</v>
      </c>
      <c r="AY242" s="18" t="s">
        <v>181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82</v>
      </c>
      <c r="BK242" s="240">
        <f>ROUND(I242*H242,2)</f>
        <v>0</v>
      </c>
      <c r="BL242" s="18" t="s">
        <v>188</v>
      </c>
      <c r="BM242" s="239" t="s">
        <v>1364</v>
      </c>
    </row>
    <row r="243" s="2" customFormat="1" ht="16.5" customHeight="1">
      <c r="A243" s="39"/>
      <c r="B243" s="40"/>
      <c r="C243" s="228" t="s">
        <v>792</v>
      </c>
      <c r="D243" s="228" t="s">
        <v>184</v>
      </c>
      <c r="E243" s="229" t="s">
        <v>3247</v>
      </c>
      <c r="F243" s="230" t="s">
        <v>3248</v>
      </c>
      <c r="G243" s="231" t="s">
        <v>3246</v>
      </c>
      <c r="H243" s="232">
        <v>1</v>
      </c>
      <c r="I243" s="233"/>
      <c r="J243" s="232">
        <f>ROUND(I243*H243,2)</f>
        <v>0</v>
      </c>
      <c r="K243" s="234"/>
      <c r="L243" s="45"/>
      <c r="M243" s="235" t="s">
        <v>1</v>
      </c>
      <c r="N243" s="236" t="s">
        <v>40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188</v>
      </c>
      <c r="AT243" s="239" t="s">
        <v>184</v>
      </c>
      <c r="AU243" s="239" t="s">
        <v>84</v>
      </c>
      <c r="AY243" s="18" t="s">
        <v>181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82</v>
      </c>
      <c r="BK243" s="240">
        <f>ROUND(I243*H243,2)</f>
        <v>0</v>
      </c>
      <c r="BL243" s="18" t="s">
        <v>188</v>
      </c>
      <c r="BM243" s="239" t="s">
        <v>1377</v>
      </c>
    </row>
    <row r="244" s="2" customFormat="1" ht="44.25" customHeight="1">
      <c r="A244" s="39"/>
      <c r="B244" s="40"/>
      <c r="C244" s="228" t="s">
        <v>799</v>
      </c>
      <c r="D244" s="228" t="s">
        <v>184</v>
      </c>
      <c r="E244" s="229" t="s">
        <v>3249</v>
      </c>
      <c r="F244" s="230" t="s">
        <v>3250</v>
      </c>
      <c r="G244" s="231" t="s">
        <v>3251</v>
      </c>
      <c r="H244" s="233"/>
      <c r="I244" s="233"/>
      <c r="J244" s="232">
        <f>ROUND(I244*H244,2)</f>
        <v>0</v>
      </c>
      <c r="K244" s="234"/>
      <c r="L244" s="45"/>
      <c r="M244" s="299" t="s">
        <v>1</v>
      </c>
      <c r="N244" s="300" t="s">
        <v>40</v>
      </c>
      <c r="O244" s="301"/>
      <c r="P244" s="302">
        <f>O244*H244</f>
        <v>0</v>
      </c>
      <c r="Q244" s="302">
        <v>0</v>
      </c>
      <c r="R244" s="302">
        <f>Q244*H244</f>
        <v>0</v>
      </c>
      <c r="S244" s="302">
        <v>0</v>
      </c>
      <c r="T244" s="30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188</v>
      </c>
      <c r="AT244" s="239" t="s">
        <v>184</v>
      </c>
      <c r="AU244" s="239" t="s">
        <v>84</v>
      </c>
      <c r="AY244" s="18" t="s">
        <v>181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82</v>
      </c>
      <c r="BK244" s="240">
        <f>ROUND(I244*H244,2)</f>
        <v>0</v>
      </c>
      <c r="BL244" s="18" t="s">
        <v>188</v>
      </c>
      <c r="BM244" s="239" t="s">
        <v>1388</v>
      </c>
    </row>
    <row r="245" s="2" customFormat="1" ht="6.96" customHeight="1">
      <c r="A245" s="39"/>
      <c r="B245" s="67"/>
      <c r="C245" s="68"/>
      <c r="D245" s="68"/>
      <c r="E245" s="68"/>
      <c r="F245" s="68"/>
      <c r="G245" s="68"/>
      <c r="H245" s="68"/>
      <c r="I245" s="68"/>
      <c r="J245" s="68"/>
      <c r="K245" s="68"/>
      <c r="L245" s="45"/>
      <c r="M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</sheetData>
  <sheetProtection sheet="1" autoFilter="0" formatColumns="0" formatRows="0" objects="1" scenarios="1" spinCount="100000" saltValue="GBUR4mGyefDm67P5mLRN386kboE4tu0qVOmhelJqKqVNv1/r4noz5JXCf3SeTfmMHdVzKpvM/eqUJc0Z8umaWg==" hashValue="A6dbCMEnQsa6aF8Q7mamv0kX23YPXgAnJBwGJuU6oTPT3LuyfsXgcTsyrlxkLjsiyEuVK++gCEajL07e8mJ0cA==" algorithmName="SHA-512" password="CC35"/>
  <autoFilter ref="C126:K24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84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15</v>
      </c>
      <c r="L6" s="21"/>
    </row>
    <row r="7" s="1" customFormat="1" ht="26.25" customHeight="1">
      <c r="B7" s="21"/>
      <c r="E7" s="152" t="str">
        <f>'Rekapitulace stavby'!K6</f>
        <v>SPRAVEDLIVÁ TRANSFORMACE - proj.Odb.učebny GASTRO - stavební část - celková rekapitulace</v>
      </c>
      <c r="F7" s="151"/>
      <c r="G7" s="151"/>
      <c r="H7" s="151"/>
      <c r="L7" s="21"/>
    </row>
    <row r="8" s="1" customFormat="1" ht="12" customHeight="1">
      <c r="B8" s="21"/>
      <c r="D8" s="151" t="s">
        <v>121</v>
      </c>
      <c r="L8" s="21"/>
    </row>
    <row r="9" s="2" customFormat="1" ht="16.5" customHeight="1">
      <c r="A9" s="39"/>
      <c r="B9" s="45"/>
      <c r="C9" s="39"/>
      <c r="D9" s="39"/>
      <c r="E9" s="152" t="s">
        <v>122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3252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17</v>
      </c>
      <c r="E13" s="39"/>
      <c r="F13" s="142" t="s">
        <v>1</v>
      </c>
      <c r="G13" s="39"/>
      <c r="H13" s="39"/>
      <c r="I13" s="151" t="s">
        <v>18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19</v>
      </c>
      <c r="E14" s="39"/>
      <c r="F14" s="142" t="s">
        <v>20</v>
      </c>
      <c r="G14" s="39"/>
      <c r="H14" s="39"/>
      <c r="I14" s="151" t="s">
        <v>21</v>
      </c>
      <c r="J14" s="154" t="str">
        <f>'Rekapitulace stavby'!AN8</f>
        <v>14. 12. 2023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23</v>
      </c>
      <c r="E16" s="39"/>
      <c r="F16" s="39"/>
      <c r="G16" s="39"/>
      <c r="H16" s="39"/>
      <c r="I16" s="151" t="s">
        <v>24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SŠSS Karlovy Vary</v>
      </c>
      <c r="F17" s="39"/>
      <c r="G17" s="39"/>
      <c r="H17" s="39"/>
      <c r="I17" s="151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27</v>
      </c>
      <c r="E19" s="39"/>
      <c r="F19" s="39"/>
      <c r="G19" s="39"/>
      <c r="H19" s="39"/>
      <c r="I19" s="151" t="s">
        <v>24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29</v>
      </c>
      <c r="E22" s="39"/>
      <c r="F22" s="39"/>
      <c r="G22" s="39"/>
      <c r="H22" s="39"/>
      <c r="I22" s="151" t="s">
        <v>24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DPT projekty Ostrov</v>
      </c>
      <c r="F23" s="39"/>
      <c r="G23" s="39"/>
      <c r="H23" s="39"/>
      <c r="I23" s="151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32</v>
      </c>
      <c r="E25" s="39"/>
      <c r="F25" s="39"/>
      <c r="G25" s="39"/>
      <c r="H25" s="39"/>
      <c r="I25" s="151" t="s">
        <v>24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Neubauerová Soňa, SK-Projekt Ostrov</v>
      </c>
      <c r="F26" s="39"/>
      <c r="G26" s="39"/>
      <c r="H26" s="39"/>
      <c r="I26" s="151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35</v>
      </c>
      <c r="E32" s="39"/>
      <c r="F32" s="39"/>
      <c r="G32" s="39"/>
      <c r="H32" s="39"/>
      <c r="I32" s="39"/>
      <c r="J32" s="161">
        <f>ROUND(J121,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37</v>
      </c>
      <c r="G34" s="39"/>
      <c r="H34" s="39"/>
      <c r="I34" s="162" t="s">
        <v>36</v>
      </c>
      <c r="J34" s="162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39</v>
      </c>
      <c r="E35" s="151" t="s">
        <v>40</v>
      </c>
      <c r="F35" s="164">
        <f>ROUND((SUM(BE121:BE135)),  2)</f>
        <v>0</v>
      </c>
      <c r="G35" s="39"/>
      <c r="H35" s="39"/>
      <c r="I35" s="165">
        <v>0.20999999999999999</v>
      </c>
      <c r="J35" s="164">
        <f>ROUND(((SUM(BE121:BE135))*I35),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41</v>
      </c>
      <c r="F36" s="164">
        <f>ROUND((SUM(BF121:BF135)),  2)</f>
        <v>0</v>
      </c>
      <c r="G36" s="39"/>
      <c r="H36" s="39"/>
      <c r="I36" s="165">
        <v>0.12</v>
      </c>
      <c r="J36" s="164">
        <f>ROUND(((SUM(BF121:BF135))*I36),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ROUND((SUM(BG121:BG135)),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43</v>
      </c>
      <c r="F38" s="164">
        <f>ROUND((SUM(BH121:BH135)),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44</v>
      </c>
      <c r="F39" s="164">
        <f>ROUND((SUM(BI121:BI135)),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45</v>
      </c>
      <c r="E41" s="168"/>
      <c r="F41" s="168"/>
      <c r="G41" s="169" t="s">
        <v>46</v>
      </c>
      <c r="H41" s="170" t="s">
        <v>47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SPRAVEDLIVÁ TRANSFORMACE - proj.Odb.učebny GASTRO - stavební část - celková rekapitulace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122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07 - Vedlejší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 xml:space="preserve"> </v>
      </c>
      <c r="G91" s="41"/>
      <c r="H91" s="41"/>
      <c r="I91" s="33" t="s">
        <v>21</v>
      </c>
      <c r="J91" s="80" t="str">
        <f>IF(J14="","",J14)</f>
        <v>14. 12. 2023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23</v>
      </c>
      <c r="D93" s="41"/>
      <c r="E93" s="41"/>
      <c r="F93" s="28" t="str">
        <f>E17</f>
        <v>SŠSS Karlovy Vary</v>
      </c>
      <c r="G93" s="41"/>
      <c r="H93" s="41"/>
      <c r="I93" s="33" t="s">
        <v>29</v>
      </c>
      <c r="J93" s="37" t="str">
        <f>E23</f>
        <v>DPT projekty Ostrov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>Neubauerová Soňa, SK-Projekt Ostrov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127</v>
      </c>
      <c r="D96" s="186"/>
      <c r="E96" s="186"/>
      <c r="F96" s="186"/>
      <c r="G96" s="186"/>
      <c r="H96" s="186"/>
      <c r="I96" s="186"/>
      <c r="J96" s="187" t="s">
        <v>128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129</v>
      </c>
      <c r="D98" s="41"/>
      <c r="E98" s="41"/>
      <c r="F98" s="41"/>
      <c r="G98" s="41"/>
      <c r="H98" s="41"/>
      <c r="I98" s="41"/>
      <c r="J98" s="111">
        <f>J121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130</v>
      </c>
    </row>
    <row r="99" s="9" customFormat="1" ht="24.96" customHeight="1">
      <c r="A99" s="9"/>
      <c r="B99" s="189"/>
      <c r="C99" s="190"/>
      <c r="D99" s="191" t="s">
        <v>3253</v>
      </c>
      <c r="E99" s="192"/>
      <c r="F99" s="192"/>
      <c r="G99" s="192"/>
      <c r="H99" s="192"/>
      <c r="I99" s="192"/>
      <c r="J99" s="193">
        <f>J122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166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6.25" customHeight="1">
      <c r="A109" s="39"/>
      <c r="B109" s="40"/>
      <c r="C109" s="41"/>
      <c r="D109" s="41"/>
      <c r="E109" s="184" t="str">
        <f>E7</f>
        <v>SPRAVEDLIVÁ TRANSFORMACE - proj.Odb.učebny GASTRO - stavební část - celková rekapitulace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121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4" t="s">
        <v>122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123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E11</f>
        <v>07 - Vedlejší náklady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19</v>
      </c>
      <c r="D115" s="41"/>
      <c r="E115" s="41"/>
      <c r="F115" s="28" t="str">
        <f>F14</f>
        <v xml:space="preserve"> </v>
      </c>
      <c r="G115" s="41"/>
      <c r="H115" s="41"/>
      <c r="I115" s="33" t="s">
        <v>21</v>
      </c>
      <c r="J115" s="80" t="str">
        <f>IF(J14="","",J14)</f>
        <v>14. 12. 2023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23</v>
      </c>
      <c r="D117" s="41"/>
      <c r="E117" s="41"/>
      <c r="F117" s="28" t="str">
        <f>E17</f>
        <v>SŠSS Karlovy Vary</v>
      </c>
      <c r="G117" s="41"/>
      <c r="H117" s="41"/>
      <c r="I117" s="33" t="s">
        <v>29</v>
      </c>
      <c r="J117" s="37" t="str">
        <f>E23</f>
        <v>DPT projekty Ostrov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27</v>
      </c>
      <c r="D118" s="41"/>
      <c r="E118" s="41"/>
      <c r="F118" s="28" t="str">
        <f>IF(E20="","",E20)</f>
        <v>Vyplň údaj</v>
      </c>
      <c r="G118" s="41"/>
      <c r="H118" s="41"/>
      <c r="I118" s="33" t="s">
        <v>32</v>
      </c>
      <c r="J118" s="37" t="str">
        <f>E26</f>
        <v>Neubauerová Soňa, SK-Projekt Ostrov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0"/>
      <c r="B120" s="201"/>
      <c r="C120" s="202" t="s">
        <v>167</v>
      </c>
      <c r="D120" s="203" t="s">
        <v>60</v>
      </c>
      <c r="E120" s="203" t="s">
        <v>56</v>
      </c>
      <c r="F120" s="203" t="s">
        <v>57</v>
      </c>
      <c r="G120" s="203" t="s">
        <v>168</v>
      </c>
      <c r="H120" s="203" t="s">
        <v>169</v>
      </c>
      <c r="I120" s="203" t="s">
        <v>170</v>
      </c>
      <c r="J120" s="204" t="s">
        <v>128</v>
      </c>
      <c r="K120" s="205" t="s">
        <v>171</v>
      </c>
      <c r="L120" s="206"/>
      <c r="M120" s="101" t="s">
        <v>1</v>
      </c>
      <c r="N120" s="102" t="s">
        <v>39</v>
      </c>
      <c r="O120" s="102" t="s">
        <v>172</v>
      </c>
      <c r="P120" s="102" t="s">
        <v>173</v>
      </c>
      <c r="Q120" s="102" t="s">
        <v>174</v>
      </c>
      <c r="R120" s="102" t="s">
        <v>175</v>
      </c>
      <c r="S120" s="102" t="s">
        <v>176</v>
      </c>
      <c r="T120" s="103" t="s">
        <v>177</v>
      </c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</row>
    <row r="121" s="2" customFormat="1" ht="22.8" customHeight="1">
      <c r="A121" s="39"/>
      <c r="B121" s="40"/>
      <c r="C121" s="108" t="s">
        <v>178</v>
      </c>
      <c r="D121" s="41"/>
      <c r="E121" s="41"/>
      <c r="F121" s="41"/>
      <c r="G121" s="41"/>
      <c r="H121" s="41"/>
      <c r="I121" s="41"/>
      <c r="J121" s="207">
        <f>BK121</f>
        <v>0</v>
      </c>
      <c r="K121" s="41"/>
      <c r="L121" s="45"/>
      <c r="M121" s="104"/>
      <c r="N121" s="208"/>
      <c r="O121" s="105"/>
      <c r="P121" s="209">
        <f>P122</f>
        <v>0</v>
      </c>
      <c r="Q121" s="105"/>
      <c r="R121" s="209">
        <f>R122</f>
        <v>0</v>
      </c>
      <c r="S121" s="105"/>
      <c r="T121" s="210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74</v>
      </c>
      <c r="AU121" s="18" t="s">
        <v>130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74</v>
      </c>
      <c r="E122" s="215" t="s">
        <v>3254</v>
      </c>
      <c r="F122" s="215" t="s">
        <v>3255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SUM(P123:P135)</f>
        <v>0</v>
      </c>
      <c r="Q122" s="220"/>
      <c r="R122" s="221">
        <f>SUM(R123:R135)</f>
        <v>0</v>
      </c>
      <c r="S122" s="220"/>
      <c r="T122" s="222">
        <f>SUM(T123:T135)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213</v>
      </c>
      <c r="AT122" s="224" t="s">
        <v>74</v>
      </c>
      <c r="AU122" s="224" t="s">
        <v>75</v>
      </c>
      <c r="AY122" s="223" t="s">
        <v>181</v>
      </c>
      <c r="BK122" s="225">
        <f>SUM(BK123:BK135)</f>
        <v>0</v>
      </c>
    </row>
    <row r="123" s="2" customFormat="1" ht="24.15" customHeight="1">
      <c r="A123" s="39"/>
      <c r="B123" s="40"/>
      <c r="C123" s="228" t="s">
        <v>82</v>
      </c>
      <c r="D123" s="228" t="s">
        <v>184</v>
      </c>
      <c r="E123" s="229" t="s">
        <v>3256</v>
      </c>
      <c r="F123" s="230" t="s">
        <v>3257</v>
      </c>
      <c r="G123" s="231" t="s">
        <v>430</v>
      </c>
      <c r="H123" s="232">
        <v>1</v>
      </c>
      <c r="I123" s="233"/>
      <c r="J123" s="232">
        <f>ROUND(I123*H123,2)</f>
        <v>0</v>
      </c>
      <c r="K123" s="234"/>
      <c r="L123" s="45"/>
      <c r="M123" s="235" t="s">
        <v>1</v>
      </c>
      <c r="N123" s="236" t="s">
        <v>40</v>
      </c>
      <c r="O123" s="92"/>
      <c r="P123" s="237">
        <f>O123*H123</f>
        <v>0</v>
      </c>
      <c r="Q123" s="237">
        <v>0</v>
      </c>
      <c r="R123" s="237">
        <f>Q123*H123</f>
        <v>0</v>
      </c>
      <c r="S123" s="237">
        <v>0</v>
      </c>
      <c r="T123" s="238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9" t="s">
        <v>3258</v>
      </c>
      <c r="AT123" s="239" t="s">
        <v>184</v>
      </c>
      <c r="AU123" s="239" t="s">
        <v>82</v>
      </c>
      <c r="AY123" s="18" t="s">
        <v>181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82</v>
      </c>
      <c r="BK123" s="240">
        <f>ROUND(I123*H123,2)</f>
        <v>0</v>
      </c>
      <c r="BL123" s="18" t="s">
        <v>3258</v>
      </c>
      <c r="BM123" s="239" t="s">
        <v>3259</v>
      </c>
    </row>
    <row r="124" s="2" customFormat="1">
      <c r="A124" s="39"/>
      <c r="B124" s="40"/>
      <c r="C124" s="41"/>
      <c r="D124" s="243" t="s">
        <v>199</v>
      </c>
      <c r="E124" s="41"/>
      <c r="F124" s="263" t="s">
        <v>1039</v>
      </c>
      <c r="G124" s="41"/>
      <c r="H124" s="41"/>
      <c r="I124" s="264"/>
      <c r="J124" s="41"/>
      <c r="K124" s="41"/>
      <c r="L124" s="45"/>
      <c r="M124" s="265"/>
      <c r="N124" s="266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199</v>
      </c>
      <c r="AU124" s="18" t="s">
        <v>82</v>
      </c>
    </row>
    <row r="125" s="2" customFormat="1" ht="24.15" customHeight="1">
      <c r="A125" s="39"/>
      <c r="B125" s="40"/>
      <c r="C125" s="228" t="s">
        <v>84</v>
      </c>
      <c r="D125" s="228" t="s">
        <v>184</v>
      </c>
      <c r="E125" s="229" t="s">
        <v>3260</v>
      </c>
      <c r="F125" s="230" t="s">
        <v>3261</v>
      </c>
      <c r="G125" s="231" t="s">
        <v>430</v>
      </c>
      <c r="H125" s="232">
        <v>1</v>
      </c>
      <c r="I125" s="233"/>
      <c r="J125" s="232">
        <f>ROUND(I125*H125,2)</f>
        <v>0</v>
      </c>
      <c r="K125" s="234"/>
      <c r="L125" s="45"/>
      <c r="M125" s="235" t="s">
        <v>1</v>
      </c>
      <c r="N125" s="236" t="s">
        <v>40</v>
      </c>
      <c r="O125" s="92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3258</v>
      </c>
      <c r="AT125" s="239" t="s">
        <v>184</v>
      </c>
      <c r="AU125" s="239" t="s">
        <v>82</v>
      </c>
      <c r="AY125" s="18" t="s">
        <v>181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82</v>
      </c>
      <c r="BK125" s="240">
        <f>ROUND(I125*H125,2)</f>
        <v>0</v>
      </c>
      <c r="BL125" s="18" t="s">
        <v>3258</v>
      </c>
      <c r="BM125" s="239" t="s">
        <v>3262</v>
      </c>
    </row>
    <row r="126" s="2" customFormat="1" ht="16.5" customHeight="1">
      <c r="A126" s="39"/>
      <c r="B126" s="40"/>
      <c r="C126" s="228" t="s">
        <v>182</v>
      </c>
      <c r="D126" s="228" t="s">
        <v>184</v>
      </c>
      <c r="E126" s="229" t="s">
        <v>3263</v>
      </c>
      <c r="F126" s="230" t="s">
        <v>3264</v>
      </c>
      <c r="G126" s="231" t="s">
        <v>430</v>
      </c>
      <c r="H126" s="232">
        <v>1</v>
      </c>
      <c r="I126" s="233"/>
      <c r="J126" s="232">
        <f>ROUND(I126*H126,2)</f>
        <v>0</v>
      </c>
      <c r="K126" s="234"/>
      <c r="L126" s="45"/>
      <c r="M126" s="235" t="s">
        <v>1</v>
      </c>
      <c r="N126" s="236" t="s">
        <v>40</v>
      </c>
      <c r="O126" s="92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3258</v>
      </c>
      <c r="AT126" s="239" t="s">
        <v>184</v>
      </c>
      <c r="AU126" s="239" t="s">
        <v>82</v>
      </c>
      <c r="AY126" s="18" t="s">
        <v>181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82</v>
      </c>
      <c r="BK126" s="240">
        <f>ROUND(I126*H126,2)</f>
        <v>0</v>
      </c>
      <c r="BL126" s="18" t="s">
        <v>3258</v>
      </c>
      <c r="BM126" s="239" t="s">
        <v>3265</v>
      </c>
    </row>
    <row r="127" s="2" customFormat="1" ht="24.15" customHeight="1">
      <c r="A127" s="39"/>
      <c r="B127" s="40"/>
      <c r="C127" s="228" t="s">
        <v>188</v>
      </c>
      <c r="D127" s="228" t="s">
        <v>184</v>
      </c>
      <c r="E127" s="229" t="s">
        <v>3266</v>
      </c>
      <c r="F127" s="230" t="s">
        <v>3267</v>
      </c>
      <c r="G127" s="231" t="s">
        <v>430</v>
      </c>
      <c r="H127" s="232">
        <v>1</v>
      </c>
      <c r="I127" s="233"/>
      <c r="J127" s="232">
        <f>ROUND(I127*H127,2)</f>
        <v>0</v>
      </c>
      <c r="K127" s="234"/>
      <c r="L127" s="45"/>
      <c r="M127" s="235" t="s">
        <v>1</v>
      </c>
      <c r="N127" s="236" t="s">
        <v>40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3258</v>
      </c>
      <c r="AT127" s="239" t="s">
        <v>184</v>
      </c>
      <c r="AU127" s="239" t="s">
        <v>82</v>
      </c>
      <c r="AY127" s="18" t="s">
        <v>181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82</v>
      </c>
      <c r="BK127" s="240">
        <f>ROUND(I127*H127,2)</f>
        <v>0</v>
      </c>
      <c r="BL127" s="18" t="s">
        <v>3258</v>
      </c>
      <c r="BM127" s="239" t="s">
        <v>3268</v>
      </c>
    </row>
    <row r="128" s="2" customFormat="1">
      <c r="A128" s="39"/>
      <c r="B128" s="40"/>
      <c r="C128" s="41"/>
      <c r="D128" s="243" t="s">
        <v>199</v>
      </c>
      <c r="E128" s="41"/>
      <c r="F128" s="263" t="s">
        <v>1039</v>
      </c>
      <c r="G128" s="41"/>
      <c r="H128" s="41"/>
      <c r="I128" s="264"/>
      <c r="J128" s="41"/>
      <c r="K128" s="41"/>
      <c r="L128" s="45"/>
      <c r="M128" s="265"/>
      <c r="N128" s="266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199</v>
      </c>
      <c r="AU128" s="18" t="s">
        <v>82</v>
      </c>
    </row>
    <row r="129" s="2" customFormat="1" ht="21.75" customHeight="1">
      <c r="A129" s="39"/>
      <c r="B129" s="40"/>
      <c r="C129" s="228" t="s">
        <v>213</v>
      </c>
      <c r="D129" s="228" t="s">
        <v>184</v>
      </c>
      <c r="E129" s="229" t="s">
        <v>3269</v>
      </c>
      <c r="F129" s="230" t="s">
        <v>3270</v>
      </c>
      <c r="G129" s="231" t="s">
        <v>430</v>
      </c>
      <c r="H129" s="232">
        <v>1</v>
      </c>
      <c r="I129" s="233"/>
      <c r="J129" s="232">
        <f>ROUND(I129*H129,2)</f>
        <v>0</v>
      </c>
      <c r="K129" s="234"/>
      <c r="L129" s="45"/>
      <c r="M129" s="235" t="s">
        <v>1</v>
      </c>
      <c r="N129" s="236" t="s">
        <v>40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3258</v>
      </c>
      <c r="AT129" s="239" t="s">
        <v>184</v>
      </c>
      <c r="AU129" s="239" t="s">
        <v>82</v>
      </c>
      <c r="AY129" s="18" t="s">
        <v>181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82</v>
      </c>
      <c r="BK129" s="240">
        <f>ROUND(I129*H129,2)</f>
        <v>0</v>
      </c>
      <c r="BL129" s="18" t="s">
        <v>3258</v>
      </c>
      <c r="BM129" s="239" t="s">
        <v>3271</v>
      </c>
    </row>
    <row r="130" s="2" customFormat="1" ht="16.5" customHeight="1">
      <c r="A130" s="39"/>
      <c r="B130" s="40"/>
      <c r="C130" s="228" t="s">
        <v>224</v>
      </c>
      <c r="D130" s="228" t="s">
        <v>184</v>
      </c>
      <c r="E130" s="229" t="s">
        <v>3272</v>
      </c>
      <c r="F130" s="230" t="s">
        <v>3248</v>
      </c>
      <c r="G130" s="231" t="s">
        <v>430</v>
      </c>
      <c r="H130" s="232">
        <v>1</v>
      </c>
      <c r="I130" s="233"/>
      <c r="J130" s="232">
        <f>ROUND(I130*H130,2)</f>
        <v>0</v>
      </c>
      <c r="K130" s="234"/>
      <c r="L130" s="45"/>
      <c r="M130" s="235" t="s">
        <v>1</v>
      </c>
      <c r="N130" s="236" t="s">
        <v>40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3258</v>
      </c>
      <c r="AT130" s="239" t="s">
        <v>184</v>
      </c>
      <c r="AU130" s="239" t="s">
        <v>82</v>
      </c>
      <c r="AY130" s="18" t="s">
        <v>181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82</v>
      </c>
      <c r="BK130" s="240">
        <f>ROUND(I130*H130,2)</f>
        <v>0</v>
      </c>
      <c r="BL130" s="18" t="s">
        <v>3258</v>
      </c>
      <c r="BM130" s="239" t="s">
        <v>3273</v>
      </c>
    </row>
    <row r="131" s="2" customFormat="1" ht="16.5" customHeight="1">
      <c r="A131" s="39"/>
      <c r="B131" s="40"/>
      <c r="C131" s="228" t="s">
        <v>235</v>
      </c>
      <c r="D131" s="228" t="s">
        <v>184</v>
      </c>
      <c r="E131" s="229" t="s">
        <v>3274</v>
      </c>
      <c r="F131" s="230" t="s">
        <v>3275</v>
      </c>
      <c r="G131" s="231" t="s">
        <v>430</v>
      </c>
      <c r="H131" s="232">
        <v>1</v>
      </c>
      <c r="I131" s="233"/>
      <c r="J131" s="232">
        <f>ROUND(I131*H131,2)</f>
        <v>0</v>
      </c>
      <c r="K131" s="234"/>
      <c r="L131" s="45"/>
      <c r="M131" s="235" t="s">
        <v>1</v>
      </c>
      <c r="N131" s="236" t="s">
        <v>40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3258</v>
      </c>
      <c r="AT131" s="239" t="s">
        <v>184</v>
      </c>
      <c r="AU131" s="239" t="s">
        <v>82</v>
      </c>
      <c r="AY131" s="18" t="s">
        <v>181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82</v>
      </c>
      <c r="BK131" s="240">
        <f>ROUND(I131*H131,2)</f>
        <v>0</v>
      </c>
      <c r="BL131" s="18" t="s">
        <v>3258</v>
      </c>
      <c r="BM131" s="239" t="s">
        <v>3276</v>
      </c>
    </row>
    <row r="132" s="2" customFormat="1" ht="16.5" customHeight="1">
      <c r="A132" s="39"/>
      <c r="B132" s="40"/>
      <c r="C132" s="228" t="s">
        <v>239</v>
      </c>
      <c r="D132" s="228" t="s">
        <v>184</v>
      </c>
      <c r="E132" s="229" t="s">
        <v>3277</v>
      </c>
      <c r="F132" s="230" t="s">
        <v>3278</v>
      </c>
      <c r="G132" s="231" t="s">
        <v>430</v>
      </c>
      <c r="H132" s="232">
        <v>1</v>
      </c>
      <c r="I132" s="233"/>
      <c r="J132" s="232">
        <f>ROUND(I132*H132,2)</f>
        <v>0</v>
      </c>
      <c r="K132" s="234"/>
      <c r="L132" s="45"/>
      <c r="M132" s="235" t="s">
        <v>1</v>
      </c>
      <c r="N132" s="236" t="s">
        <v>40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3258</v>
      </c>
      <c r="AT132" s="239" t="s">
        <v>184</v>
      </c>
      <c r="AU132" s="239" t="s">
        <v>82</v>
      </c>
      <c r="AY132" s="18" t="s">
        <v>181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82</v>
      </c>
      <c r="BK132" s="240">
        <f>ROUND(I132*H132,2)</f>
        <v>0</v>
      </c>
      <c r="BL132" s="18" t="s">
        <v>3258</v>
      </c>
      <c r="BM132" s="239" t="s">
        <v>3279</v>
      </c>
    </row>
    <row r="133" s="2" customFormat="1" ht="16.5" customHeight="1">
      <c r="A133" s="39"/>
      <c r="B133" s="40"/>
      <c r="C133" s="228" t="s">
        <v>246</v>
      </c>
      <c r="D133" s="228" t="s">
        <v>184</v>
      </c>
      <c r="E133" s="229" t="s">
        <v>3280</v>
      </c>
      <c r="F133" s="230" t="s">
        <v>3281</v>
      </c>
      <c r="G133" s="231" t="s">
        <v>430</v>
      </c>
      <c r="H133" s="232">
        <v>1</v>
      </c>
      <c r="I133" s="233"/>
      <c r="J133" s="232">
        <f>ROUND(I133*H133,2)</f>
        <v>0</v>
      </c>
      <c r="K133" s="234"/>
      <c r="L133" s="45"/>
      <c r="M133" s="235" t="s">
        <v>1</v>
      </c>
      <c r="N133" s="236" t="s">
        <v>40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3258</v>
      </c>
      <c r="AT133" s="239" t="s">
        <v>184</v>
      </c>
      <c r="AU133" s="239" t="s">
        <v>82</v>
      </c>
      <c r="AY133" s="18" t="s">
        <v>181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82</v>
      </c>
      <c r="BK133" s="240">
        <f>ROUND(I133*H133,2)</f>
        <v>0</v>
      </c>
      <c r="BL133" s="18" t="s">
        <v>3258</v>
      </c>
      <c r="BM133" s="239" t="s">
        <v>3282</v>
      </c>
    </row>
    <row r="134" s="2" customFormat="1" ht="16.5" customHeight="1">
      <c r="A134" s="39"/>
      <c r="B134" s="40"/>
      <c r="C134" s="228" t="s">
        <v>251</v>
      </c>
      <c r="D134" s="228" t="s">
        <v>184</v>
      </c>
      <c r="E134" s="229" t="s">
        <v>3283</v>
      </c>
      <c r="F134" s="230" t="s">
        <v>3284</v>
      </c>
      <c r="G134" s="231" t="s">
        <v>430</v>
      </c>
      <c r="H134" s="232">
        <v>1</v>
      </c>
      <c r="I134" s="233"/>
      <c r="J134" s="232">
        <f>ROUND(I134*H134,2)</f>
        <v>0</v>
      </c>
      <c r="K134" s="234"/>
      <c r="L134" s="45"/>
      <c r="M134" s="235" t="s">
        <v>1</v>
      </c>
      <c r="N134" s="236" t="s">
        <v>40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3258</v>
      </c>
      <c r="AT134" s="239" t="s">
        <v>184</v>
      </c>
      <c r="AU134" s="239" t="s">
        <v>82</v>
      </c>
      <c r="AY134" s="18" t="s">
        <v>181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82</v>
      </c>
      <c r="BK134" s="240">
        <f>ROUND(I134*H134,2)</f>
        <v>0</v>
      </c>
      <c r="BL134" s="18" t="s">
        <v>3258</v>
      </c>
      <c r="BM134" s="239" t="s">
        <v>3285</v>
      </c>
    </row>
    <row r="135" s="2" customFormat="1" ht="16.5" customHeight="1">
      <c r="A135" s="39"/>
      <c r="B135" s="40"/>
      <c r="C135" s="228" t="s">
        <v>257</v>
      </c>
      <c r="D135" s="228" t="s">
        <v>184</v>
      </c>
      <c r="E135" s="229" t="s">
        <v>3286</v>
      </c>
      <c r="F135" s="230" t="s">
        <v>3287</v>
      </c>
      <c r="G135" s="231" t="s">
        <v>430</v>
      </c>
      <c r="H135" s="232">
        <v>1</v>
      </c>
      <c r="I135" s="233"/>
      <c r="J135" s="232">
        <f>ROUND(I135*H135,2)</f>
        <v>0</v>
      </c>
      <c r="K135" s="234"/>
      <c r="L135" s="45"/>
      <c r="M135" s="299" t="s">
        <v>1</v>
      </c>
      <c r="N135" s="300" t="s">
        <v>40</v>
      </c>
      <c r="O135" s="301"/>
      <c r="P135" s="302">
        <f>O135*H135</f>
        <v>0</v>
      </c>
      <c r="Q135" s="302">
        <v>0</v>
      </c>
      <c r="R135" s="302">
        <f>Q135*H135</f>
        <v>0</v>
      </c>
      <c r="S135" s="302">
        <v>0</v>
      </c>
      <c r="T135" s="30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3258</v>
      </c>
      <c r="AT135" s="239" t="s">
        <v>184</v>
      </c>
      <c r="AU135" s="239" t="s">
        <v>82</v>
      </c>
      <c r="AY135" s="18" t="s">
        <v>181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82</v>
      </c>
      <c r="BK135" s="240">
        <f>ROUND(I135*H135,2)</f>
        <v>0</v>
      </c>
      <c r="BL135" s="18" t="s">
        <v>3258</v>
      </c>
      <c r="BM135" s="239" t="s">
        <v>3288</v>
      </c>
    </row>
    <row r="136" s="2" customFormat="1" ht="6.96" customHeight="1">
      <c r="A136" s="39"/>
      <c r="B136" s="67"/>
      <c r="C136" s="68"/>
      <c r="D136" s="68"/>
      <c r="E136" s="68"/>
      <c r="F136" s="68"/>
      <c r="G136" s="68"/>
      <c r="H136" s="68"/>
      <c r="I136" s="68"/>
      <c r="J136" s="68"/>
      <c r="K136" s="68"/>
      <c r="L136" s="45"/>
      <c r="M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</sheetData>
  <sheetProtection sheet="1" autoFilter="0" formatColumns="0" formatRows="0" objects="1" scenarios="1" spinCount="100000" saltValue="71+wmS/+F0+lOm4m2zZpMghVKSuO9Fqd/jnCYSI7uBHaU2ulj4y3CLyPuWpJpPDLsPeClRHcDPD0cky3IurFkA==" hashValue="ceqIOdR7AHoUx5+GS24Rc+fjcaExeca8zOMb5CrwJ1CLHpr2bYXkrwUvctfIFVpdebQ6RLABMljb9+a4SUg4sg==" algorithmName="SHA-512" password="CC35"/>
  <autoFilter ref="C120:K13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84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15</v>
      </c>
      <c r="L6" s="21"/>
    </row>
    <row r="7" s="1" customFormat="1" ht="26.25" customHeight="1">
      <c r="B7" s="21"/>
      <c r="E7" s="152" t="str">
        <f>'Rekapitulace stavby'!K6</f>
        <v>SPRAVEDLIVÁ TRANSFORMACE - proj.Odb.učebny GASTRO - stavební část - celková rekapitulace</v>
      </c>
      <c r="F7" s="151"/>
      <c r="G7" s="151"/>
      <c r="H7" s="151"/>
      <c r="L7" s="21"/>
    </row>
    <row r="8" s="1" customFormat="1" ht="12" customHeight="1">
      <c r="B8" s="21"/>
      <c r="D8" s="151" t="s">
        <v>121</v>
      </c>
      <c r="L8" s="21"/>
    </row>
    <row r="9" s="2" customFormat="1" ht="16.5" customHeight="1">
      <c r="A9" s="39"/>
      <c r="B9" s="45"/>
      <c r="C9" s="39"/>
      <c r="D9" s="39"/>
      <c r="E9" s="152" t="s">
        <v>3289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124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17</v>
      </c>
      <c r="E13" s="39"/>
      <c r="F13" s="142" t="s">
        <v>1</v>
      </c>
      <c r="G13" s="39"/>
      <c r="H13" s="39"/>
      <c r="I13" s="151" t="s">
        <v>18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19</v>
      </c>
      <c r="E14" s="39"/>
      <c r="F14" s="142" t="s">
        <v>20</v>
      </c>
      <c r="G14" s="39"/>
      <c r="H14" s="39"/>
      <c r="I14" s="151" t="s">
        <v>21</v>
      </c>
      <c r="J14" s="154" t="str">
        <f>'Rekapitulace stavby'!AN8</f>
        <v>14. 12. 2023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23</v>
      </c>
      <c r="E16" s="39"/>
      <c r="F16" s="39"/>
      <c r="G16" s="39"/>
      <c r="H16" s="39"/>
      <c r="I16" s="151" t="s">
        <v>24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125</v>
      </c>
      <c r="F17" s="39"/>
      <c r="G17" s="39"/>
      <c r="H17" s="39"/>
      <c r="I17" s="151" t="s">
        <v>26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27</v>
      </c>
      <c r="E19" s="39"/>
      <c r="F19" s="39"/>
      <c r="G19" s="39"/>
      <c r="H19" s="39"/>
      <c r="I19" s="151" t="s">
        <v>24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29</v>
      </c>
      <c r="E22" s="39"/>
      <c r="F22" s="39"/>
      <c r="G22" s="39"/>
      <c r="H22" s="39"/>
      <c r="I22" s="151" t="s">
        <v>24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30</v>
      </c>
      <c r="F23" s="39"/>
      <c r="G23" s="39"/>
      <c r="H23" s="39"/>
      <c r="I23" s="151" t="s">
        <v>26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32</v>
      </c>
      <c r="E25" s="39"/>
      <c r="F25" s="39"/>
      <c r="G25" s="39"/>
      <c r="H25" s="39"/>
      <c r="I25" s="151" t="s">
        <v>24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33</v>
      </c>
      <c r="F26" s="39"/>
      <c r="G26" s="39"/>
      <c r="H26" s="39"/>
      <c r="I26" s="151" t="s">
        <v>26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35</v>
      </c>
      <c r="E32" s="39"/>
      <c r="F32" s="39"/>
      <c r="G32" s="39"/>
      <c r="H32" s="39"/>
      <c r="I32" s="39"/>
      <c r="J32" s="161">
        <f>ROUND(J134,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37</v>
      </c>
      <c r="G34" s="39"/>
      <c r="H34" s="39"/>
      <c r="I34" s="162" t="s">
        <v>36</v>
      </c>
      <c r="J34" s="162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39</v>
      </c>
      <c r="E35" s="151" t="s">
        <v>40</v>
      </c>
      <c r="F35" s="164">
        <f>ROUND((SUM(BE134:BE219)),  2)</f>
        <v>0</v>
      </c>
      <c r="G35" s="39"/>
      <c r="H35" s="39"/>
      <c r="I35" s="165">
        <v>0.20999999999999999</v>
      </c>
      <c r="J35" s="164">
        <f>ROUND(((SUM(BE134:BE219))*I35),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41</v>
      </c>
      <c r="F36" s="164">
        <f>ROUND((SUM(BF134:BF219)),  2)</f>
        <v>0</v>
      </c>
      <c r="G36" s="39"/>
      <c r="H36" s="39"/>
      <c r="I36" s="165">
        <v>0.12</v>
      </c>
      <c r="J36" s="164">
        <f>ROUND(((SUM(BF134:BF219))*I36),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ROUND((SUM(BG134:BG219)),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43</v>
      </c>
      <c r="F38" s="164">
        <f>ROUND((SUM(BH134:BH219)),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44</v>
      </c>
      <c r="F39" s="164">
        <f>ROUND((SUM(BI134:BI219)),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45</v>
      </c>
      <c r="E41" s="168"/>
      <c r="F41" s="168"/>
      <c r="G41" s="169" t="s">
        <v>46</v>
      </c>
      <c r="H41" s="170" t="s">
        <v>47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SPRAVEDLIVÁ TRANSFORMACE - proj.Odb.učebny GASTRO - stavební část - celková rekapitulace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3289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01 - Stavební část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 xml:space="preserve"> </v>
      </c>
      <c r="G91" s="41"/>
      <c r="H91" s="41"/>
      <c r="I91" s="33" t="s">
        <v>21</v>
      </c>
      <c r="J91" s="80" t="str">
        <f>IF(J14="","",J14)</f>
        <v>14. 12. 2023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23</v>
      </c>
      <c r="D93" s="41"/>
      <c r="E93" s="41"/>
      <c r="F93" s="28" t="str">
        <f>E17</f>
        <v>Střední škola stravování a služeb K.Vary</v>
      </c>
      <c r="G93" s="41"/>
      <c r="H93" s="41"/>
      <c r="I93" s="33" t="s">
        <v>29</v>
      </c>
      <c r="J93" s="37" t="str">
        <f>E23</f>
        <v>DPT projekty Ostrov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>Neubauerová Soňa, SK-Projekt Ostrov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127</v>
      </c>
      <c r="D96" s="186"/>
      <c r="E96" s="186"/>
      <c r="F96" s="186"/>
      <c r="G96" s="186"/>
      <c r="H96" s="186"/>
      <c r="I96" s="186"/>
      <c r="J96" s="187" t="s">
        <v>128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129</v>
      </c>
      <c r="D98" s="41"/>
      <c r="E98" s="41"/>
      <c r="F98" s="41"/>
      <c r="G98" s="41"/>
      <c r="H98" s="41"/>
      <c r="I98" s="41"/>
      <c r="J98" s="111">
        <f>J134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130</v>
      </c>
    </row>
    <row r="99" s="9" customFormat="1" ht="24.96" customHeight="1">
      <c r="A99" s="9"/>
      <c r="B99" s="189"/>
      <c r="C99" s="190"/>
      <c r="D99" s="191" t="s">
        <v>131</v>
      </c>
      <c r="E99" s="192"/>
      <c r="F99" s="192"/>
      <c r="G99" s="192"/>
      <c r="H99" s="192"/>
      <c r="I99" s="192"/>
      <c r="J99" s="193">
        <f>J135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135</v>
      </c>
      <c r="E100" s="197"/>
      <c r="F100" s="197"/>
      <c r="G100" s="197"/>
      <c r="H100" s="197"/>
      <c r="I100" s="197"/>
      <c r="J100" s="198">
        <f>J136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137</v>
      </c>
      <c r="E101" s="197"/>
      <c r="F101" s="197"/>
      <c r="G101" s="197"/>
      <c r="H101" s="197"/>
      <c r="I101" s="197"/>
      <c r="J101" s="198">
        <f>J145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138</v>
      </c>
      <c r="E102" s="197"/>
      <c r="F102" s="197"/>
      <c r="G102" s="197"/>
      <c r="H102" s="197"/>
      <c r="I102" s="197"/>
      <c r="J102" s="198">
        <f>J150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139</v>
      </c>
      <c r="E103" s="197"/>
      <c r="F103" s="197"/>
      <c r="G103" s="197"/>
      <c r="H103" s="197"/>
      <c r="I103" s="197"/>
      <c r="J103" s="198">
        <f>J154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142</v>
      </c>
      <c r="E104" s="197"/>
      <c r="F104" s="197"/>
      <c r="G104" s="197"/>
      <c r="H104" s="197"/>
      <c r="I104" s="197"/>
      <c r="J104" s="198">
        <f>J157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143</v>
      </c>
      <c r="E105" s="197"/>
      <c r="F105" s="197"/>
      <c r="G105" s="197"/>
      <c r="H105" s="197"/>
      <c r="I105" s="197"/>
      <c r="J105" s="198">
        <f>J167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9"/>
      <c r="C106" s="190"/>
      <c r="D106" s="191" t="s">
        <v>145</v>
      </c>
      <c r="E106" s="192"/>
      <c r="F106" s="192"/>
      <c r="G106" s="192"/>
      <c r="H106" s="192"/>
      <c r="I106" s="192"/>
      <c r="J106" s="193">
        <f>J169</f>
        <v>0</v>
      </c>
      <c r="K106" s="190"/>
      <c r="L106" s="19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5"/>
      <c r="C107" s="134"/>
      <c r="D107" s="196" t="s">
        <v>155</v>
      </c>
      <c r="E107" s="197"/>
      <c r="F107" s="197"/>
      <c r="G107" s="197"/>
      <c r="H107" s="197"/>
      <c r="I107" s="197"/>
      <c r="J107" s="198">
        <f>J170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157</v>
      </c>
      <c r="E108" s="197"/>
      <c r="F108" s="197"/>
      <c r="G108" s="197"/>
      <c r="H108" s="197"/>
      <c r="I108" s="197"/>
      <c r="J108" s="198">
        <f>J174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158</v>
      </c>
      <c r="E109" s="197"/>
      <c r="F109" s="197"/>
      <c r="G109" s="197"/>
      <c r="H109" s="197"/>
      <c r="I109" s="197"/>
      <c r="J109" s="198">
        <f>J188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160</v>
      </c>
      <c r="E110" s="197"/>
      <c r="F110" s="197"/>
      <c r="G110" s="197"/>
      <c r="H110" s="197"/>
      <c r="I110" s="197"/>
      <c r="J110" s="198">
        <f>J198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162</v>
      </c>
      <c r="E111" s="197"/>
      <c r="F111" s="197"/>
      <c r="G111" s="197"/>
      <c r="H111" s="197"/>
      <c r="I111" s="197"/>
      <c r="J111" s="198">
        <f>J206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4"/>
      <c r="D112" s="196" t="s">
        <v>163</v>
      </c>
      <c r="E112" s="197"/>
      <c r="F112" s="197"/>
      <c r="G112" s="197"/>
      <c r="H112" s="197"/>
      <c r="I112" s="197"/>
      <c r="J112" s="198">
        <f>J213</f>
        <v>0</v>
      </c>
      <c r="K112" s="13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166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15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6.25" customHeight="1">
      <c r="A122" s="39"/>
      <c r="B122" s="40"/>
      <c r="C122" s="41"/>
      <c r="D122" s="41"/>
      <c r="E122" s="184" t="str">
        <f>E7</f>
        <v>SPRAVEDLIVÁ TRANSFORMACE - proj.Odb.učebny GASTRO - stavební část - celková rekapitulace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" customFormat="1" ht="12" customHeight="1">
      <c r="B123" s="22"/>
      <c r="C123" s="33" t="s">
        <v>121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2" customFormat="1" ht="16.5" customHeight="1">
      <c r="A124" s="39"/>
      <c r="B124" s="40"/>
      <c r="C124" s="41"/>
      <c r="D124" s="41"/>
      <c r="E124" s="184" t="s">
        <v>3289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123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77" t="str">
        <f>E11</f>
        <v>01 - Stavební část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19</v>
      </c>
      <c r="D128" s="41"/>
      <c r="E128" s="41"/>
      <c r="F128" s="28" t="str">
        <f>F14</f>
        <v xml:space="preserve"> </v>
      </c>
      <c r="G128" s="41"/>
      <c r="H128" s="41"/>
      <c r="I128" s="33" t="s">
        <v>21</v>
      </c>
      <c r="J128" s="80" t="str">
        <f>IF(J14="","",J14)</f>
        <v>14. 12. 2023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23</v>
      </c>
      <c r="D130" s="41"/>
      <c r="E130" s="41"/>
      <c r="F130" s="28" t="str">
        <f>E17</f>
        <v>Střední škola stravování a služeb K.Vary</v>
      </c>
      <c r="G130" s="41"/>
      <c r="H130" s="41"/>
      <c r="I130" s="33" t="s">
        <v>29</v>
      </c>
      <c r="J130" s="37" t="str">
        <f>E23</f>
        <v>DPT projekty Ostrov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25.65" customHeight="1">
      <c r="A131" s="39"/>
      <c r="B131" s="40"/>
      <c r="C131" s="33" t="s">
        <v>27</v>
      </c>
      <c r="D131" s="41"/>
      <c r="E131" s="41"/>
      <c r="F131" s="28" t="str">
        <f>IF(E20="","",E20)</f>
        <v>Vyplň údaj</v>
      </c>
      <c r="G131" s="41"/>
      <c r="H131" s="41"/>
      <c r="I131" s="33" t="s">
        <v>32</v>
      </c>
      <c r="J131" s="37" t="str">
        <f>E26</f>
        <v>Neubauerová Soňa, SK-Projekt Ostrov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00"/>
      <c r="B133" s="201"/>
      <c r="C133" s="202" t="s">
        <v>167</v>
      </c>
      <c r="D133" s="203" t="s">
        <v>60</v>
      </c>
      <c r="E133" s="203" t="s">
        <v>56</v>
      </c>
      <c r="F133" s="203" t="s">
        <v>57</v>
      </c>
      <c r="G133" s="203" t="s">
        <v>168</v>
      </c>
      <c r="H133" s="203" t="s">
        <v>169</v>
      </c>
      <c r="I133" s="203" t="s">
        <v>170</v>
      </c>
      <c r="J133" s="204" t="s">
        <v>128</v>
      </c>
      <c r="K133" s="205" t="s">
        <v>171</v>
      </c>
      <c r="L133" s="206"/>
      <c r="M133" s="101" t="s">
        <v>1</v>
      </c>
      <c r="N133" s="102" t="s">
        <v>39</v>
      </c>
      <c r="O133" s="102" t="s">
        <v>172</v>
      </c>
      <c r="P133" s="102" t="s">
        <v>173</v>
      </c>
      <c r="Q133" s="102" t="s">
        <v>174</v>
      </c>
      <c r="R133" s="102" t="s">
        <v>175</v>
      </c>
      <c r="S133" s="102" t="s">
        <v>176</v>
      </c>
      <c r="T133" s="103" t="s">
        <v>177</v>
      </c>
      <c r="U133" s="200"/>
      <c r="V133" s="200"/>
      <c r="W133" s="200"/>
      <c r="X133" s="200"/>
      <c r="Y133" s="200"/>
      <c r="Z133" s="200"/>
      <c r="AA133" s="200"/>
      <c r="AB133" s="200"/>
      <c r="AC133" s="200"/>
      <c r="AD133" s="200"/>
      <c r="AE133" s="200"/>
    </row>
    <row r="134" s="2" customFormat="1" ht="22.8" customHeight="1">
      <c r="A134" s="39"/>
      <c r="B134" s="40"/>
      <c r="C134" s="108" t="s">
        <v>178</v>
      </c>
      <c r="D134" s="41"/>
      <c r="E134" s="41"/>
      <c r="F134" s="41"/>
      <c r="G134" s="41"/>
      <c r="H134" s="41"/>
      <c r="I134" s="41"/>
      <c r="J134" s="207">
        <f>BK134</f>
        <v>0</v>
      </c>
      <c r="K134" s="41"/>
      <c r="L134" s="45"/>
      <c r="M134" s="104"/>
      <c r="N134" s="208"/>
      <c r="O134" s="105"/>
      <c r="P134" s="209">
        <f>P135+P169</f>
        <v>0</v>
      </c>
      <c r="Q134" s="105"/>
      <c r="R134" s="209">
        <f>R135+R169</f>
        <v>4.0737100000000002</v>
      </c>
      <c r="S134" s="105"/>
      <c r="T134" s="210">
        <f>T135+T169</f>
        <v>0.12494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74</v>
      </c>
      <c r="AU134" s="18" t="s">
        <v>130</v>
      </c>
      <c r="BK134" s="211">
        <f>BK135+BK169</f>
        <v>0</v>
      </c>
    </row>
    <row r="135" s="12" customFormat="1" ht="25.92" customHeight="1">
      <c r="A135" s="12"/>
      <c r="B135" s="212"/>
      <c r="C135" s="213"/>
      <c r="D135" s="214" t="s">
        <v>74</v>
      </c>
      <c r="E135" s="215" t="s">
        <v>179</v>
      </c>
      <c r="F135" s="215" t="s">
        <v>180</v>
      </c>
      <c r="G135" s="213"/>
      <c r="H135" s="213"/>
      <c r="I135" s="216"/>
      <c r="J135" s="217">
        <f>BK135</f>
        <v>0</v>
      </c>
      <c r="K135" s="213"/>
      <c r="L135" s="218"/>
      <c r="M135" s="219"/>
      <c r="N135" s="220"/>
      <c r="O135" s="220"/>
      <c r="P135" s="221">
        <f>P136+P145+P150+P154+P157+P167</f>
        <v>0</v>
      </c>
      <c r="Q135" s="220"/>
      <c r="R135" s="221">
        <f>R136+R145+R150+R154+R157+R167</f>
        <v>2.522138</v>
      </c>
      <c r="S135" s="220"/>
      <c r="T135" s="222">
        <f>T136+T145+T150+T154+T157+T167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82</v>
      </c>
      <c r="AT135" s="224" t="s">
        <v>74</v>
      </c>
      <c r="AU135" s="224" t="s">
        <v>75</v>
      </c>
      <c r="AY135" s="223" t="s">
        <v>181</v>
      </c>
      <c r="BK135" s="225">
        <f>BK136+BK145+BK150+BK154+BK157+BK167</f>
        <v>0</v>
      </c>
    </row>
    <row r="136" s="12" customFormat="1" ht="22.8" customHeight="1">
      <c r="A136" s="12"/>
      <c r="B136" s="212"/>
      <c r="C136" s="213"/>
      <c r="D136" s="214" t="s">
        <v>74</v>
      </c>
      <c r="E136" s="226" t="s">
        <v>402</v>
      </c>
      <c r="F136" s="226" t="s">
        <v>403</v>
      </c>
      <c r="G136" s="213"/>
      <c r="H136" s="213"/>
      <c r="I136" s="216"/>
      <c r="J136" s="227">
        <f>BK136</f>
        <v>0</v>
      </c>
      <c r="K136" s="213"/>
      <c r="L136" s="218"/>
      <c r="M136" s="219"/>
      <c r="N136" s="220"/>
      <c r="O136" s="220"/>
      <c r="P136" s="221">
        <f>SUM(P137:P144)</f>
        <v>0</v>
      </c>
      <c r="Q136" s="220"/>
      <c r="R136" s="221">
        <f>SUM(R137:R144)</f>
        <v>2.0865</v>
      </c>
      <c r="S136" s="220"/>
      <c r="T136" s="222">
        <f>SUM(T137:T144)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82</v>
      </c>
      <c r="AT136" s="224" t="s">
        <v>74</v>
      </c>
      <c r="AU136" s="224" t="s">
        <v>82</v>
      </c>
      <c r="AY136" s="223" t="s">
        <v>181</v>
      </c>
      <c r="BK136" s="225">
        <f>SUM(BK137:BK144)</f>
        <v>0</v>
      </c>
    </row>
    <row r="137" s="2" customFormat="1" ht="37.8" customHeight="1">
      <c r="A137" s="39"/>
      <c r="B137" s="40"/>
      <c r="C137" s="228" t="s">
        <v>344</v>
      </c>
      <c r="D137" s="228" t="s">
        <v>184</v>
      </c>
      <c r="E137" s="229" t="s">
        <v>3290</v>
      </c>
      <c r="F137" s="230" t="s">
        <v>3291</v>
      </c>
      <c r="G137" s="231" t="s">
        <v>197</v>
      </c>
      <c r="H137" s="232">
        <v>29</v>
      </c>
      <c r="I137" s="233"/>
      <c r="J137" s="232">
        <f>ROUND(I137*H137,2)</f>
        <v>0</v>
      </c>
      <c r="K137" s="234"/>
      <c r="L137" s="45"/>
      <c r="M137" s="235" t="s">
        <v>1</v>
      </c>
      <c r="N137" s="236" t="s">
        <v>40</v>
      </c>
      <c r="O137" s="92"/>
      <c r="P137" s="237">
        <f>O137*H137</f>
        <v>0</v>
      </c>
      <c r="Q137" s="237">
        <v>0.021000000000000001</v>
      </c>
      <c r="R137" s="237">
        <f>Q137*H137</f>
        <v>0.60899999999999999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188</v>
      </c>
      <c r="AT137" s="239" t="s">
        <v>184</v>
      </c>
      <c r="AU137" s="239" t="s">
        <v>84</v>
      </c>
      <c r="AY137" s="18" t="s">
        <v>181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82</v>
      </c>
      <c r="BK137" s="240">
        <f>ROUND(I137*H137,2)</f>
        <v>0</v>
      </c>
      <c r="BL137" s="18" t="s">
        <v>188</v>
      </c>
      <c r="BM137" s="239" t="s">
        <v>3292</v>
      </c>
    </row>
    <row r="138" s="13" customFormat="1">
      <c r="A138" s="13"/>
      <c r="B138" s="241"/>
      <c r="C138" s="242"/>
      <c r="D138" s="243" t="s">
        <v>190</v>
      </c>
      <c r="E138" s="244" t="s">
        <v>1</v>
      </c>
      <c r="F138" s="245" t="s">
        <v>3293</v>
      </c>
      <c r="G138" s="242"/>
      <c r="H138" s="244" t="s">
        <v>1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190</v>
      </c>
      <c r="AU138" s="251" t="s">
        <v>84</v>
      </c>
      <c r="AV138" s="13" t="s">
        <v>82</v>
      </c>
      <c r="AW138" s="13" t="s">
        <v>31</v>
      </c>
      <c r="AX138" s="13" t="s">
        <v>75</v>
      </c>
      <c r="AY138" s="251" t="s">
        <v>181</v>
      </c>
    </row>
    <row r="139" s="13" customFormat="1">
      <c r="A139" s="13"/>
      <c r="B139" s="241"/>
      <c r="C139" s="242"/>
      <c r="D139" s="243" t="s">
        <v>190</v>
      </c>
      <c r="E139" s="244" t="s">
        <v>1</v>
      </c>
      <c r="F139" s="245" t="s">
        <v>820</v>
      </c>
      <c r="G139" s="242"/>
      <c r="H139" s="244" t="s">
        <v>1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190</v>
      </c>
      <c r="AU139" s="251" t="s">
        <v>84</v>
      </c>
      <c r="AV139" s="13" t="s">
        <v>82</v>
      </c>
      <c r="AW139" s="13" t="s">
        <v>31</v>
      </c>
      <c r="AX139" s="13" t="s">
        <v>75</v>
      </c>
      <c r="AY139" s="251" t="s">
        <v>181</v>
      </c>
    </row>
    <row r="140" s="14" customFormat="1">
      <c r="A140" s="14"/>
      <c r="B140" s="252"/>
      <c r="C140" s="253"/>
      <c r="D140" s="243" t="s">
        <v>190</v>
      </c>
      <c r="E140" s="254" t="s">
        <v>1</v>
      </c>
      <c r="F140" s="255" t="s">
        <v>365</v>
      </c>
      <c r="G140" s="253"/>
      <c r="H140" s="256">
        <v>29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2" t="s">
        <v>190</v>
      </c>
      <c r="AU140" s="262" t="s">
        <v>84</v>
      </c>
      <c r="AV140" s="14" t="s">
        <v>84</v>
      </c>
      <c r="AW140" s="14" t="s">
        <v>31</v>
      </c>
      <c r="AX140" s="14" t="s">
        <v>82</v>
      </c>
      <c r="AY140" s="262" t="s">
        <v>181</v>
      </c>
    </row>
    <row r="141" s="2" customFormat="1" ht="37.8" customHeight="1">
      <c r="A141" s="39"/>
      <c r="B141" s="40"/>
      <c r="C141" s="228" t="s">
        <v>82</v>
      </c>
      <c r="D141" s="228" t="s">
        <v>184</v>
      </c>
      <c r="E141" s="229" t="s">
        <v>3294</v>
      </c>
      <c r="F141" s="230" t="s">
        <v>3295</v>
      </c>
      <c r="G141" s="231" t="s">
        <v>197</v>
      </c>
      <c r="H141" s="232">
        <v>75</v>
      </c>
      <c r="I141" s="233"/>
      <c r="J141" s="232">
        <f>ROUND(I141*H141,2)</f>
        <v>0</v>
      </c>
      <c r="K141" s="234"/>
      <c r="L141" s="45"/>
      <c r="M141" s="235" t="s">
        <v>1</v>
      </c>
      <c r="N141" s="236" t="s">
        <v>40</v>
      </c>
      <c r="O141" s="92"/>
      <c r="P141" s="237">
        <f>O141*H141</f>
        <v>0</v>
      </c>
      <c r="Q141" s="237">
        <v>0.019699999999999999</v>
      </c>
      <c r="R141" s="237">
        <f>Q141*H141</f>
        <v>1.4774999999999998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188</v>
      </c>
      <c r="AT141" s="239" t="s">
        <v>184</v>
      </c>
      <c r="AU141" s="239" t="s">
        <v>84</v>
      </c>
      <c r="AY141" s="18" t="s">
        <v>181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82</v>
      </c>
      <c r="BK141" s="240">
        <f>ROUND(I141*H141,2)</f>
        <v>0</v>
      </c>
      <c r="BL141" s="18" t="s">
        <v>188</v>
      </c>
      <c r="BM141" s="239" t="s">
        <v>3296</v>
      </c>
    </row>
    <row r="142" s="13" customFormat="1">
      <c r="A142" s="13"/>
      <c r="B142" s="241"/>
      <c r="C142" s="242"/>
      <c r="D142" s="243" t="s">
        <v>190</v>
      </c>
      <c r="E142" s="244" t="s">
        <v>1</v>
      </c>
      <c r="F142" s="245" t="s">
        <v>3293</v>
      </c>
      <c r="G142" s="242"/>
      <c r="H142" s="244" t="s">
        <v>1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190</v>
      </c>
      <c r="AU142" s="251" t="s">
        <v>84</v>
      </c>
      <c r="AV142" s="13" t="s">
        <v>82</v>
      </c>
      <c r="AW142" s="13" t="s">
        <v>31</v>
      </c>
      <c r="AX142" s="13" t="s">
        <v>75</v>
      </c>
      <c r="AY142" s="251" t="s">
        <v>181</v>
      </c>
    </row>
    <row r="143" s="13" customFormat="1">
      <c r="A143" s="13"/>
      <c r="B143" s="241"/>
      <c r="C143" s="242"/>
      <c r="D143" s="243" t="s">
        <v>190</v>
      </c>
      <c r="E143" s="244" t="s">
        <v>1</v>
      </c>
      <c r="F143" s="245" t="s">
        <v>820</v>
      </c>
      <c r="G143" s="242"/>
      <c r="H143" s="244" t="s">
        <v>1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190</v>
      </c>
      <c r="AU143" s="251" t="s">
        <v>84</v>
      </c>
      <c r="AV143" s="13" t="s">
        <v>82</v>
      </c>
      <c r="AW143" s="13" t="s">
        <v>31</v>
      </c>
      <c r="AX143" s="13" t="s">
        <v>75</v>
      </c>
      <c r="AY143" s="251" t="s">
        <v>181</v>
      </c>
    </row>
    <row r="144" s="14" customFormat="1">
      <c r="A144" s="14"/>
      <c r="B144" s="252"/>
      <c r="C144" s="253"/>
      <c r="D144" s="243" t="s">
        <v>190</v>
      </c>
      <c r="E144" s="254" t="s">
        <v>1</v>
      </c>
      <c r="F144" s="255" t="s">
        <v>657</v>
      </c>
      <c r="G144" s="253"/>
      <c r="H144" s="256">
        <v>75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2" t="s">
        <v>190</v>
      </c>
      <c r="AU144" s="262" t="s">
        <v>84</v>
      </c>
      <c r="AV144" s="14" t="s">
        <v>84</v>
      </c>
      <c r="AW144" s="14" t="s">
        <v>31</v>
      </c>
      <c r="AX144" s="14" t="s">
        <v>82</v>
      </c>
      <c r="AY144" s="262" t="s">
        <v>181</v>
      </c>
    </row>
    <row r="145" s="12" customFormat="1" ht="22.8" customHeight="1">
      <c r="A145" s="12"/>
      <c r="B145" s="212"/>
      <c r="C145" s="213"/>
      <c r="D145" s="214" t="s">
        <v>74</v>
      </c>
      <c r="E145" s="226" t="s">
        <v>588</v>
      </c>
      <c r="F145" s="226" t="s">
        <v>592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SUM(P146:P149)</f>
        <v>0</v>
      </c>
      <c r="Q145" s="220"/>
      <c r="R145" s="221">
        <f>SUM(R146:R149)</f>
        <v>0.43070800000000004</v>
      </c>
      <c r="S145" s="220"/>
      <c r="T145" s="222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82</v>
      </c>
      <c r="AT145" s="224" t="s">
        <v>74</v>
      </c>
      <c r="AU145" s="224" t="s">
        <v>82</v>
      </c>
      <c r="AY145" s="223" t="s">
        <v>181</v>
      </c>
      <c r="BK145" s="225">
        <f>SUM(BK146:BK149)</f>
        <v>0</v>
      </c>
    </row>
    <row r="146" s="2" customFormat="1" ht="24.15" customHeight="1">
      <c r="A146" s="39"/>
      <c r="B146" s="40"/>
      <c r="C146" s="228" t="s">
        <v>84</v>
      </c>
      <c r="D146" s="228" t="s">
        <v>184</v>
      </c>
      <c r="E146" s="229" t="s">
        <v>3297</v>
      </c>
      <c r="F146" s="230" t="s">
        <v>3298</v>
      </c>
      <c r="G146" s="231" t="s">
        <v>197</v>
      </c>
      <c r="H146" s="232">
        <v>5.7999999999999998</v>
      </c>
      <c r="I146" s="233"/>
      <c r="J146" s="232">
        <f>ROUND(I146*H146,2)</f>
        <v>0</v>
      </c>
      <c r="K146" s="234"/>
      <c r="L146" s="45"/>
      <c r="M146" s="235" t="s">
        <v>1</v>
      </c>
      <c r="N146" s="236" t="s">
        <v>40</v>
      </c>
      <c r="O146" s="92"/>
      <c r="P146" s="237">
        <f>O146*H146</f>
        <v>0</v>
      </c>
      <c r="Q146" s="237">
        <v>0.074260000000000007</v>
      </c>
      <c r="R146" s="237">
        <f>Q146*H146</f>
        <v>0.43070800000000004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188</v>
      </c>
      <c r="AT146" s="239" t="s">
        <v>184</v>
      </c>
      <c r="AU146" s="239" t="s">
        <v>84</v>
      </c>
      <c r="AY146" s="18" t="s">
        <v>181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82</v>
      </c>
      <c r="BK146" s="240">
        <f>ROUND(I146*H146,2)</f>
        <v>0</v>
      </c>
      <c r="BL146" s="18" t="s">
        <v>188</v>
      </c>
      <c r="BM146" s="239" t="s">
        <v>3299</v>
      </c>
    </row>
    <row r="147" s="13" customFormat="1">
      <c r="A147" s="13"/>
      <c r="B147" s="241"/>
      <c r="C147" s="242"/>
      <c r="D147" s="243" t="s">
        <v>190</v>
      </c>
      <c r="E147" s="244" t="s">
        <v>1</v>
      </c>
      <c r="F147" s="245" t="s">
        <v>3300</v>
      </c>
      <c r="G147" s="242"/>
      <c r="H147" s="244" t="s">
        <v>1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190</v>
      </c>
      <c r="AU147" s="251" t="s">
        <v>84</v>
      </c>
      <c r="AV147" s="13" t="s">
        <v>82</v>
      </c>
      <c r="AW147" s="13" t="s">
        <v>31</v>
      </c>
      <c r="AX147" s="13" t="s">
        <v>75</v>
      </c>
      <c r="AY147" s="251" t="s">
        <v>181</v>
      </c>
    </row>
    <row r="148" s="13" customFormat="1">
      <c r="A148" s="13"/>
      <c r="B148" s="241"/>
      <c r="C148" s="242"/>
      <c r="D148" s="243" t="s">
        <v>190</v>
      </c>
      <c r="E148" s="244" t="s">
        <v>1</v>
      </c>
      <c r="F148" s="245" t="s">
        <v>3301</v>
      </c>
      <c r="G148" s="242"/>
      <c r="H148" s="244" t="s">
        <v>1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190</v>
      </c>
      <c r="AU148" s="251" t="s">
        <v>84</v>
      </c>
      <c r="AV148" s="13" t="s">
        <v>82</v>
      </c>
      <c r="AW148" s="13" t="s">
        <v>31</v>
      </c>
      <c r="AX148" s="13" t="s">
        <v>75</v>
      </c>
      <c r="AY148" s="251" t="s">
        <v>181</v>
      </c>
    </row>
    <row r="149" s="14" customFormat="1">
      <c r="A149" s="14"/>
      <c r="B149" s="252"/>
      <c r="C149" s="253"/>
      <c r="D149" s="243" t="s">
        <v>190</v>
      </c>
      <c r="E149" s="254" t="s">
        <v>1</v>
      </c>
      <c r="F149" s="255" t="s">
        <v>3302</v>
      </c>
      <c r="G149" s="253"/>
      <c r="H149" s="256">
        <v>5.7999999999999998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190</v>
      </c>
      <c r="AU149" s="262" t="s">
        <v>84</v>
      </c>
      <c r="AV149" s="14" t="s">
        <v>84</v>
      </c>
      <c r="AW149" s="14" t="s">
        <v>31</v>
      </c>
      <c r="AX149" s="14" t="s">
        <v>82</v>
      </c>
      <c r="AY149" s="262" t="s">
        <v>181</v>
      </c>
    </row>
    <row r="150" s="12" customFormat="1" ht="22.8" customHeight="1">
      <c r="A150" s="12"/>
      <c r="B150" s="212"/>
      <c r="C150" s="213"/>
      <c r="D150" s="214" t="s">
        <v>74</v>
      </c>
      <c r="E150" s="226" t="s">
        <v>666</v>
      </c>
      <c r="F150" s="226" t="s">
        <v>667</v>
      </c>
      <c r="G150" s="213"/>
      <c r="H150" s="213"/>
      <c r="I150" s="216"/>
      <c r="J150" s="227">
        <f>BK150</f>
        <v>0</v>
      </c>
      <c r="K150" s="213"/>
      <c r="L150" s="218"/>
      <c r="M150" s="219"/>
      <c r="N150" s="220"/>
      <c r="O150" s="220"/>
      <c r="P150" s="221">
        <f>SUM(P151:P153)</f>
        <v>0</v>
      </c>
      <c r="Q150" s="220"/>
      <c r="R150" s="221">
        <f>SUM(R151:R153)</f>
        <v>0.0037699999999999995</v>
      </c>
      <c r="S150" s="220"/>
      <c r="T150" s="222">
        <f>SUM(T151:T153)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3" t="s">
        <v>82</v>
      </c>
      <c r="AT150" s="224" t="s">
        <v>74</v>
      </c>
      <c r="AU150" s="224" t="s">
        <v>82</v>
      </c>
      <c r="AY150" s="223" t="s">
        <v>181</v>
      </c>
      <c r="BK150" s="225">
        <f>SUM(BK151:BK153)</f>
        <v>0</v>
      </c>
    </row>
    <row r="151" s="2" customFormat="1" ht="33" customHeight="1">
      <c r="A151" s="39"/>
      <c r="B151" s="40"/>
      <c r="C151" s="228" t="s">
        <v>182</v>
      </c>
      <c r="D151" s="228" t="s">
        <v>184</v>
      </c>
      <c r="E151" s="229" t="s">
        <v>685</v>
      </c>
      <c r="F151" s="230" t="s">
        <v>686</v>
      </c>
      <c r="G151" s="231" t="s">
        <v>197</v>
      </c>
      <c r="H151" s="232">
        <v>29</v>
      </c>
      <c r="I151" s="233"/>
      <c r="J151" s="232">
        <f>ROUND(I151*H151,2)</f>
        <v>0</v>
      </c>
      <c r="K151" s="234"/>
      <c r="L151" s="45"/>
      <c r="M151" s="235" t="s">
        <v>1</v>
      </c>
      <c r="N151" s="236" t="s">
        <v>40</v>
      </c>
      <c r="O151" s="92"/>
      <c r="P151" s="237">
        <f>O151*H151</f>
        <v>0</v>
      </c>
      <c r="Q151" s="237">
        <v>0.00012999999999999999</v>
      </c>
      <c r="R151" s="237">
        <f>Q151*H151</f>
        <v>0.0037699999999999995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188</v>
      </c>
      <c r="AT151" s="239" t="s">
        <v>184</v>
      </c>
      <c r="AU151" s="239" t="s">
        <v>84</v>
      </c>
      <c r="AY151" s="18" t="s">
        <v>181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82</v>
      </c>
      <c r="BK151" s="240">
        <f>ROUND(I151*H151,2)</f>
        <v>0</v>
      </c>
      <c r="BL151" s="18" t="s">
        <v>188</v>
      </c>
      <c r="BM151" s="239" t="s">
        <v>3303</v>
      </c>
    </row>
    <row r="152" s="13" customFormat="1">
      <c r="A152" s="13"/>
      <c r="B152" s="241"/>
      <c r="C152" s="242"/>
      <c r="D152" s="243" t="s">
        <v>190</v>
      </c>
      <c r="E152" s="244" t="s">
        <v>1</v>
      </c>
      <c r="F152" s="245" t="s">
        <v>688</v>
      </c>
      <c r="G152" s="242"/>
      <c r="H152" s="244" t="s">
        <v>1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190</v>
      </c>
      <c r="AU152" s="251" t="s">
        <v>84</v>
      </c>
      <c r="AV152" s="13" t="s">
        <v>82</v>
      </c>
      <c r="AW152" s="13" t="s">
        <v>31</v>
      </c>
      <c r="AX152" s="13" t="s">
        <v>75</v>
      </c>
      <c r="AY152" s="251" t="s">
        <v>181</v>
      </c>
    </row>
    <row r="153" s="14" customFormat="1">
      <c r="A153" s="14"/>
      <c r="B153" s="252"/>
      <c r="C153" s="253"/>
      <c r="D153" s="243" t="s">
        <v>190</v>
      </c>
      <c r="E153" s="254" t="s">
        <v>1</v>
      </c>
      <c r="F153" s="255" t="s">
        <v>365</v>
      </c>
      <c r="G153" s="253"/>
      <c r="H153" s="256">
        <v>29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2" t="s">
        <v>190</v>
      </c>
      <c r="AU153" s="262" t="s">
        <v>84</v>
      </c>
      <c r="AV153" s="14" t="s">
        <v>84</v>
      </c>
      <c r="AW153" s="14" t="s">
        <v>31</v>
      </c>
      <c r="AX153" s="14" t="s">
        <v>82</v>
      </c>
      <c r="AY153" s="262" t="s">
        <v>181</v>
      </c>
    </row>
    <row r="154" s="12" customFormat="1" ht="22.8" customHeight="1">
      <c r="A154" s="12"/>
      <c r="B154" s="212"/>
      <c r="C154" s="213"/>
      <c r="D154" s="214" t="s">
        <v>74</v>
      </c>
      <c r="E154" s="226" t="s">
        <v>691</v>
      </c>
      <c r="F154" s="226" t="s">
        <v>692</v>
      </c>
      <c r="G154" s="213"/>
      <c r="H154" s="213"/>
      <c r="I154" s="216"/>
      <c r="J154" s="227">
        <f>BK154</f>
        <v>0</v>
      </c>
      <c r="K154" s="213"/>
      <c r="L154" s="218"/>
      <c r="M154" s="219"/>
      <c r="N154" s="220"/>
      <c r="O154" s="220"/>
      <c r="P154" s="221">
        <f>SUM(P155:P156)</f>
        <v>0</v>
      </c>
      <c r="Q154" s="220"/>
      <c r="R154" s="221">
        <f>SUM(R155:R156)</f>
        <v>0.00116</v>
      </c>
      <c r="S154" s="220"/>
      <c r="T154" s="222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82</v>
      </c>
      <c r="AT154" s="224" t="s">
        <v>74</v>
      </c>
      <c r="AU154" s="224" t="s">
        <v>82</v>
      </c>
      <c r="AY154" s="223" t="s">
        <v>181</v>
      </c>
      <c r="BK154" s="225">
        <f>SUM(BK155:BK156)</f>
        <v>0</v>
      </c>
    </row>
    <row r="155" s="2" customFormat="1" ht="24.15" customHeight="1">
      <c r="A155" s="39"/>
      <c r="B155" s="40"/>
      <c r="C155" s="228" t="s">
        <v>188</v>
      </c>
      <c r="D155" s="228" t="s">
        <v>184</v>
      </c>
      <c r="E155" s="229" t="s">
        <v>764</v>
      </c>
      <c r="F155" s="230" t="s">
        <v>765</v>
      </c>
      <c r="G155" s="231" t="s">
        <v>197</v>
      </c>
      <c r="H155" s="232">
        <v>29</v>
      </c>
      <c r="I155" s="233"/>
      <c r="J155" s="232">
        <f>ROUND(I155*H155,2)</f>
        <v>0</v>
      </c>
      <c r="K155" s="234"/>
      <c r="L155" s="45"/>
      <c r="M155" s="235" t="s">
        <v>1</v>
      </c>
      <c r="N155" s="236" t="s">
        <v>40</v>
      </c>
      <c r="O155" s="92"/>
      <c r="P155" s="237">
        <f>O155*H155</f>
        <v>0</v>
      </c>
      <c r="Q155" s="237">
        <v>4.0000000000000003E-05</v>
      </c>
      <c r="R155" s="237">
        <f>Q155*H155</f>
        <v>0.00116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188</v>
      </c>
      <c r="AT155" s="239" t="s">
        <v>184</v>
      </c>
      <c r="AU155" s="239" t="s">
        <v>84</v>
      </c>
      <c r="AY155" s="18" t="s">
        <v>181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82</v>
      </c>
      <c r="BK155" s="240">
        <f>ROUND(I155*H155,2)</f>
        <v>0</v>
      </c>
      <c r="BL155" s="18" t="s">
        <v>188</v>
      </c>
      <c r="BM155" s="239" t="s">
        <v>3304</v>
      </c>
    </row>
    <row r="156" s="14" customFormat="1">
      <c r="A156" s="14"/>
      <c r="B156" s="252"/>
      <c r="C156" s="253"/>
      <c r="D156" s="243" t="s">
        <v>190</v>
      </c>
      <c r="E156" s="254" t="s">
        <v>1</v>
      </c>
      <c r="F156" s="255" t="s">
        <v>365</v>
      </c>
      <c r="G156" s="253"/>
      <c r="H156" s="256">
        <v>29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2" t="s">
        <v>190</v>
      </c>
      <c r="AU156" s="262" t="s">
        <v>84</v>
      </c>
      <c r="AV156" s="14" t="s">
        <v>84</v>
      </c>
      <c r="AW156" s="14" t="s">
        <v>31</v>
      </c>
      <c r="AX156" s="14" t="s">
        <v>82</v>
      </c>
      <c r="AY156" s="262" t="s">
        <v>181</v>
      </c>
    </row>
    <row r="157" s="12" customFormat="1" ht="22.8" customHeight="1">
      <c r="A157" s="12"/>
      <c r="B157" s="212"/>
      <c r="C157" s="213"/>
      <c r="D157" s="214" t="s">
        <v>74</v>
      </c>
      <c r="E157" s="226" t="s">
        <v>896</v>
      </c>
      <c r="F157" s="226" t="s">
        <v>897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SUM(P158:P166)</f>
        <v>0</v>
      </c>
      <c r="Q157" s="220"/>
      <c r="R157" s="221">
        <f>SUM(R158:R166)</f>
        <v>0</v>
      </c>
      <c r="S157" s="220"/>
      <c r="T157" s="222">
        <f>SUM(T158:T166)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82</v>
      </c>
      <c r="AT157" s="224" t="s">
        <v>74</v>
      </c>
      <c r="AU157" s="224" t="s">
        <v>82</v>
      </c>
      <c r="AY157" s="223" t="s">
        <v>181</v>
      </c>
      <c r="BK157" s="225">
        <f>SUM(BK158:BK166)</f>
        <v>0</v>
      </c>
    </row>
    <row r="158" s="2" customFormat="1" ht="33" customHeight="1">
      <c r="A158" s="39"/>
      <c r="B158" s="40"/>
      <c r="C158" s="228" t="s">
        <v>213</v>
      </c>
      <c r="D158" s="228" t="s">
        <v>184</v>
      </c>
      <c r="E158" s="229" t="s">
        <v>3305</v>
      </c>
      <c r="F158" s="230" t="s">
        <v>3306</v>
      </c>
      <c r="G158" s="231" t="s">
        <v>242</v>
      </c>
      <c r="H158" s="232">
        <v>0.12</v>
      </c>
      <c r="I158" s="233"/>
      <c r="J158" s="232">
        <f>ROUND(I158*H158,2)</f>
        <v>0</v>
      </c>
      <c r="K158" s="234"/>
      <c r="L158" s="45"/>
      <c r="M158" s="235" t="s">
        <v>1</v>
      </c>
      <c r="N158" s="236" t="s">
        <v>40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188</v>
      </c>
      <c r="AT158" s="239" t="s">
        <v>184</v>
      </c>
      <c r="AU158" s="239" t="s">
        <v>84</v>
      </c>
      <c r="AY158" s="18" t="s">
        <v>181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82</v>
      </c>
      <c r="BK158" s="240">
        <f>ROUND(I158*H158,2)</f>
        <v>0</v>
      </c>
      <c r="BL158" s="18" t="s">
        <v>188</v>
      </c>
      <c r="BM158" s="239" t="s">
        <v>3307</v>
      </c>
    </row>
    <row r="159" s="14" customFormat="1">
      <c r="A159" s="14"/>
      <c r="B159" s="252"/>
      <c r="C159" s="253"/>
      <c r="D159" s="243" t="s">
        <v>190</v>
      </c>
      <c r="E159" s="254" t="s">
        <v>1</v>
      </c>
      <c r="F159" s="255" t="s">
        <v>3308</v>
      </c>
      <c r="G159" s="253"/>
      <c r="H159" s="256">
        <v>0.12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2" t="s">
        <v>190</v>
      </c>
      <c r="AU159" s="262" t="s">
        <v>84</v>
      </c>
      <c r="AV159" s="14" t="s">
        <v>84</v>
      </c>
      <c r="AW159" s="14" t="s">
        <v>31</v>
      </c>
      <c r="AX159" s="14" t="s">
        <v>82</v>
      </c>
      <c r="AY159" s="262" t="s">
        <v>181</v>
      </c>
    </row>
    <row r="160" s="2" customFormat="1" ht="24.15" customHeight="1">
      <c r="A160" s="39"/>
      <c r="B160" s="40"/>
      <c r="C160" s="228" t="s">
        <v>224</v>
      </c>
      <c r="D160" s="228" t="s">
        <v>184</v>
      </c>
      <c r="E160" s="229" t="s">
        <v>902</v>
      </c>
      <c r="F160" s="230" t="s">
        <v>903</v>
      </c>
      <c r="G160" s="231" t="s">
        <v>242</v>
      </c>
      <c r="H160" s="232">
        <v>0.12</v>
      </c>
      <c r="I160" s="233"/>
      <c r="J160" s="232">
        <f>ROUND(I160*H160,2)</f>
        <v>0</v>
      </c>
      <c r="K160" s="234"/>
      <c r="L160" s="45"/>
      <c r="M160" s="235" t="s">
        <v>1</v>
      </c>
      <c r="N160" s="236" t="s">
        <v>40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188</v>
      </c>
      <c r="AT160" s="239" t="s">
        <v>184</v>
      </c>
      <c r="AU160" s="239" t="s">
        <v>84</v>
      </c>
      <c r="AY160" s="18" t="s">
        <v>181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82</v>
      </c>
      <c r="BK160" s="240">
        <f>ROUND(I160*H160,2)</f>
        <v>0</v>
      </c>
      <c r="BL160" s="18" t="s">
        <v>188</v>
      </c>
      <c r="BM160" s="239" t="s">
        <v>3309</v>
      </c>
    </row>
    <row r="161" s="13" customFormat="1">
      <c r="A161" s="13"/>
      <c r="B161" s="241"/>
      <c r="C161" s="242"/>
      <c r="D161" s="243" t="s">
        <v>190</v>
      </c>
      <c r="E161" s="244" t="s">
        <v>1</v>
      </c>
      <c r="F161" s="245" t="s">
        <v>909</v>
      </c>
      <c r="G161" s="242"/>
      <c r="H161" s="244" t="s">
        <v>1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190</v>
      </c>
      <c r="AU161" s="251" t="s">
        <v>84</v>
      </c>
      <c r="AV161" s="13" t="s">
        <v>82</v>
      </c>
      <c r="AW161" s="13" t="s">
        <v>31</v>
      </c>
      <c r="AX161" s="13" t="s">
        <v>75</v>
      </c>
      <c r="AY161" s="251" t="s">
        <v>181</v>
      </c>
    </row>
    <row r="162" s="14" customFormat="1">
      <c r="A162" s="14"/>
      <c r="B162" s="252"/>
      <c r="C162" s="253"/>
      <c r="D162" s="243" t="s">
        <v>190</v>
      </c>
      <c r="E162" s="254" t="s">
        <v>1</v>
      </c>
      <c r="F162" s="255" t="s">
        <v>3308</v>
      </c>
      <c r="G162" s="253"/>
      <c r="H162" s="256">
        <v>0.12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2" t="s">
        <v>190</v>
      </c>
      <c r="AU162" s="262" t="s">
        <v>84</v>
      </c>
      <c r="AV162" s="14" t="s">
        <v>84</v>
      </c>
      <c r="AW162" s="14" t="s">
        <v>31</v>
      </c>
      <c r="AX162" s="14" t="s">
        <v>82</v>
      </c>
      <c r="AY162" s="262" t="s">
        <v>181</v>
      </c>
    </row>
    <row r="163" s="2" customFormat="1" ht="24.15" customHeight="1">
      <c r="A163" s="39"/>
      <c r="B163" s="40"/>
      <c r="C163" s="228" t="s">
        <v>235</v>
      </c>
      <c r="D163" s="228" t="s">
        <v>184</v>
      </c>
      <c r="E163" s="229" t="s">
        <v>912</v>
      </c>
      <c r="F163" s="230" t="s">
        <v>913</v>
      </c>
      <c r="G163" s="231" t="s">
        <v>242</v>
      </c>
      <c r="H163" s="232">
        <v>1.6799999999999999</v>
      </c>
      <c r="I163" s="233"/>
      <c r="J163" s="232">
        <f>ROUND(I163*H163,2)</f>
        <v>0</v>
      </c>
      <c r="K163" s="234"/>
      <c r="L163" s="45"/>
      <c r="M163" s="235" t="s">
        <v>1</v>
      </c>
      <c r="N163" s="236" t="s">
        <v>40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188</v>
      </c>
      <c r="AT163" s="239" t="s">
        <v>184</v>
      </c>
      <c r="AU163" s="239" t="s">
        <v>84</v>
      </c>
      <c r="AY163" s="18" t="s">
        <v>181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82</v>
      </c>
      <c r="BK163" s="240">
        <f>ROUND(I163*H163,2)</f>
        <v>0</v>
      </c>
      <c r="BL163" s="18" t="s">
        <v>188</v>
      </c>
      <c r="BM163" s="239" t="s">
        <v>3310</v>
      </c>
    </row>
    <row r="164" s="13" customFormat="1">
      <c r="A164" s="13"/>
      <c r="B164" s="241"/>
      <c r="C164" s="242"/>
      <c r="D164" s="243" t="s">
        <v>190</v>
      </c>
      <c r="E164" s="244" t="s">
        <v>1</v>
      </c>
      <c r="F164" s="245" t="s">
        <v>909</v>
      </c>
      <c r="G164" s="242"/>
      <c r="H164" s="244" t="s">
        <v>1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190</v>
      </c>
      <c r="AU164" s="251" t="s">
        <v>84</v>
      </c>
      <c r="AV164" s="13" t="s">
        <v>82</v>
      </c>
      <c r="AW164" s="13" t="s">
        <v>31</v>
      </c>
      <c r="AX164" s="13" t="s">
        <v>75</v>
      </c>
      <c r="AY164" s="251" t="s">
        <v>181</v>
      </c>
    </row>
    <row r="165" s="14" customFormat="1">
      <c r="A165" s="14"/>
      <c r="B165" s="252"/>
      <c r="C165" s="253"/>
      <c r="D165" s="243" t="s">
        <v>190</v>
      </c>
      <c r="E165" s="254" t="s">
        <v>1</v>
      </c>
      <c r="F165" s="255" t="s">
        <v>3311</v>
      </c>
      <c r="G165" s="253"/>
      <c r="H165" s="256">
        <v>1.6799999999999999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2" t="s">
        <v>190</v>
      </c>
      <c r="AU165" s="262" t="s">
        <v>84</v>
      </c>
      <c r="AV165" s="14" t="s">
        <v>84</v>
      </c>
      <c r="AW165" s="14" t="s">
        <v>31</v>
      </c>
      <c r="AX165" s="14" t="s">
        <v>82</v>
      </c>
      <c r="AY165" s="262" t="s">
        <v>181</v>
      </c>
    </row>
    <row r="166" s="2" customFormat="1" ht="33" customHeight="1">
      <c r="A166" s="39"/>
      <c r="B166" s="40"/>
      <c r="C166" s="228" t="s">
        <v>239</v>
      </c>
      <c r="D166" s="228" t="s">
        <v>184</v>
      </c>
      <c r="E166" s="229" t="s">
        <v>918</v>
      </c>
      <c r="F166" s="230" t="s">
        <v>919</v>
      </c>
      <c r="G166" s="231" t="s">
        <v>242</v>
      </c>
      <c r="H166" s="232">
        <v>0.12</v>
      </c>
      <c r="I166" s="233"/>
      <c r="J166" s="232">
        <f>ROUND(I166*H166,2)</f>
        <v>0</v>
      </c>
      <c r="K166" s="234"/>
      <c r="L166" s="45"/>
      <c r="M166" s="235" t="s">
        <v>1</v>
      </c>
      <c r="N166" s="236" t="s">
        <v>40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188</v>
      </c>
      <c r="AT166" s="239" t="s">
        <v>184</v>
      </c>
      <c r="AU166" s="239" t="s">
        <v>84</v>
      </c>
      <c r="AY166" s="18" t="s">
        <v>181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82</v>
      </c>
      <c r="BK166" s="240">
        <f>ROUND(I166*H166,2)</f>
        <v>0</v>
      </c>
      <c r="BL166" s="18" t="s">
        <v>188</v>
      </c>
      <c r="BM166" s="239" t="s">
        <v>3312</v>
      </c>
    </row>
    <row r="167" s="12" customFormat="1" ht="22.8" customHeight="1">
      <c r="A167" s="12"/>
      <c r="B167" s="212"/>
      <c r="C167" s="213"/>
      <c r="D167" s="214" t="s">
        <v>74</v>
      </c>
      <c r="E167" s="226" t="s">
        <v>926</v>
      </c>
      <c r="F167" s="226" t="s">
        <v>927</v>
      </c>
      <c r="G167" s="213"/>
      <c r="H167" s="213"/>
      <c r="I167" s="216"/>
      <c r="J167" s="227">
        <f>BK167</f>
        <v>0</v>
      </c>
      <c r="K167" s="213"/>
      <c r="L167" s="218"/>
      <c r="M167" s="219"/>
      <c r="N167" s="220"/>
      <c r="O167" s="220"/>
      <c r="P167" s="221">
        <f>P168</f>
        <v>0</v>
      </c>
      <c r="Q167" s="220"/>
      <c r="R167" s="221">
        <f>R168</f>
        <v>0</v>
      </c>
      <c r="S167" s="220"/>
      <c r="T167" s="222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3" t="s">
        <v>82</v>
      </c>
      <c r="AT167" s="224" t="s">
        <v>74</v>
      </c>
      <c r="AU167" s="224" t="s">
        <v>82</v>
      </c>
      <c r="AY167" s="223" t="s">
        <v>181</v>
      </c>
      <c r="BK167" s="225">
        <f>BK168</f>
        <v>0</v>
      </c>
    </row>
    <row r="168" s="2" customFormat="1" ht="24.15" customHeight="1">
      <c r="A168" s="39"/>
      <c r="B168" s="40"/>
      <c r="C168" s="228" t="s">
        <v>246</v>
      </c>
      <c r="D168" s="228" t="s">
        <v>184</v>
      </c>
      <c r="E168" s="229" t="s">
        <v>3313</v>
      </c>
      <c r="F168" s="230" t="s">
        <v>3314</v>
      </c>
      <c r="G168" s="231" t="s">
        <v>242</v>
      </c>
      <c r="H168" s="232">
        <v>2.52</v>
      </c>
      <c r="I168" s="233"/>
      <c r="J168" s="232">
        <f>ROUND(I168*H168,2)</f>
        <v>0</v>
      </c>
      <c r="K168" s="234"/>
      <c r="L168" s="45"/>
      <c r="M168" s="235" t="s">
        <v>1</v>
      </c>
      <c r="N168" s="236" t="s">
        <v>40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188</v>
      </c>
      <c r="AT168" s="239" t="s">
        <v>184</v>
      </c>
      <c r="AU168" s="239" t="s">
        <v>84</v>
      </c>
      <c r="AY168" s="18" t="s">
        <v>181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82</v>
      </c>
      <c r="BK168" s="240">
        <f>ROUND(I168*H168,2)</f>
        <v>0</v>
      </c>
      <c r="BL168" s="18" t="s">
        <v>188</v>
      </c>
      <c r="BM168" s="239" t="s">
        <v>3315</v>
      </c>
    </row>
    <row r="169" s="12" customFormat="1" ht="25.92" customHeight="1">
      <c r="A169" s="12"/>
      <c r="B169" s="212"/>
      <c r="C169" s="213"/>
      <c r="D169" s="214" t="s">
        <v>74</v>
      </c>
      <c r="E169" s="215" t="s">
        <v>938</v>
      </c>
      <c r="F169" s="215" t="s">
        <v>939</v>
      </c>
      <c r="G169" s="213"/>
      <c r="H169" s="213"/>
      <c r="I169" s="216"/>
      <c r="J169" s="217">
        <f>BK169</f>
        <v>0</v>
      </c>
      <c r="K169" s="213"/>
      <c r="L169" s="218"/>
      <c r="M169" s="219"/>
      <c r="N169" s="220"/>
      <c r="O169" s="220"/>
      <c r="P169" s="221">
        <f>P170+P174+P188+P198+P206+P213</f>
        <v>0</v>
      </c>
      <c r="Q169" s="220"/>
      <c r="R169" s="221">
        <f>R170+R174+R188+R198+R206+R213</f>
        <v>1.5515719999999997</v>
      </c>
      <c r="S169" s="220"/>
      <c r="T169" s="222">
        <f>T170+T174+T188+T198+T206+T213</f>
        <v>0.12494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3" t="s">
        <v>84</v>
      </c>
      <c r="AT169" s="224" t="s">
        <v>74</v>
      </c>
      <c r="AU169" s="224" t="s">
        <v>75</v>
      </c>
      <c r="AY169" s="223" t="s">
        <v>181</v>
      </c>
      <c r="BK169" s="225">
        <f>BK170+BK174+BK188+BK198+BK206+BK213</f>
        <v>0</v>
      </c>
    </row>
    <row r="170" s="12" customFormat="1" ht="22.8" customHeight="1">
      <c r="A170" s="12"/>
      <c r="B170" s="212"/>
      <c r="C170" s="213"/>
      <c r="D170" s="214" t="s">
        <v>74</v>
      </c>
      <c r="E170" s="226" t="s">
        <v>1423</v>
      </c>
      <c r="F170" s="226" t="s">
        <v>1424</v>
      </c>
      <c r="G170" s="213"/>
      <c r="H170" s="213"/>
      <c r="I170" s="216"/>
      <c r="J170" s="227">
        <f>BK170</f>
        <v>0</v>
      </c>
      <c r="K170" s="213"/>
      <c r="L170" s="218"/>
      <c r="M170" s="219"/>
      <c r="N170" s="220"/>
      <c r="O170" s="220"/>
      <c r="P170" s="221">
        <f>SUM(P171:P173)</f>
        <v>0</v>
      </c>
      <c r="Q170" s="220"/>
      <c r="R170" s="221">
        <f>SUM(R171:R173)</f>
        <v>0</v>
      </c>
      <c r="S170" s="220"/>
      <c r="T170" s="222">
        <f>SUM(T171:T173)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84</v>
      </c>
      <c r="AT170" s="224" t="s">
        <v>74</v>
      </c>
      <c r="AU170" s="224" t="s">
        <v>82</v>
      </c>
      <c r="AY170" s="223" t="s">
        <v>181</v>
      </c>
      <c r="BK170" s="225">
        <f>SUM(BK171:BK173)</f>
        <v>0</v>
      </c>
    </row>
    <row r="171" s="2" customFormat="1" ht="24.15" customHeight="1">
      <c r="A171" s="39"/>
      <c r="B171" s="40"/>
      <c r="C171" s="228" t="s">
        <v>251</v>
      </c>
      <c r="D171" s="228" t="s">
        <v>184</v>
      </c>
      <c r="E171" s="229" t="s">
        <v>1432</v>
      </c>
      <c r="F171" s="230" t="s">
        <v>3316</v>
      </c>
      <c r="G171" s="231" t="s">
        <v>320</v>
      </c>
      <c r="H171" s="232">
        <v>22</v>
      </c>
      <c r="I171" s="233"/>
      <c r="J171" s="232">
        <f>ROUND(I171*H171,2)</f>
        <v>0</v>
      </c>
      <c r="K171" s="234"/>
      <c r="L171" s="45"/>
      <c r="M171" s="235" t="s">
        <v>1</v>
      </c>
      <c r="N171" s="236" t="s">
        <v>40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283</v>
      </c>
      <c r="AT171" s="239" t="s">
        <v>184</v>
      </c>
      <c r="AU171" s="239" t="s">
        <v>84</v>
      </c>
      <c r="AY171" s="18" t="s">
        <v>181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82</v>
      </c>
      <c r="BK171" s="240">
        <f>ROUND(I171*H171,2)</f>
        <v>0</v>
      </c>
      <c r="BL171" s="18" t="s">
        <v>283</v>
      </c>
      <c r="BM171" s="239" t="s">
        <v>3317</v>
      </c>
    </row>
    <row r="172" s="13" customFormat="1">
      <c r="A172" s="13"/>
      <c r="B172" s="241"/>
      <c r="C172" s="242"/>
      <c r="D172" s="243" t="s">
        <v>190</v>
      </c>
      <c r="E172" s="244" t="s">
        <v>1</v>
      </c>
      <c r="F172" s="245" t="s">
        <v>3301</v>
      </c>
      <c r="G172" s="242"/>
      <c r="H172" s="244" t="s">
        <v>1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1" t="s">
        <v>190</v>
      </c>
      <c r="AU172" s="251" t="s">
        <v>84</v>
      </c>
      <c r="AV172" s="13" t="s">
        <v>82</v>
      </c>
      <c r="AW172" s="13" t="s">
        <v>31</v>
      </c>
      <c r="AX172" s="13" t="s">
        <v>75</v>
      </c>
      <c r="AY172" s="251" t="s">
        <v>181</v>
      </c>
    </row>
    <row r="173" s="14" customFormat="1">
      <c r="A173" s="14"/>
      <c r="B173" s="252"/>
      <c r="C173" s="253"/>
      <c r="D173" s="243" t="s">
        <v>190</v>
      </c>
      <c r="E173" s="254" t="s">
        <v>1</v>
      </c>
      <c r="F173" s="255" t="s">
        <v>312</v>
      </c>
      <c r="G173" s="253"/>
      <c r="H173" s="256">
        <v>22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2" t="s">
        <v>190</v>
      </c>
      <c r="AU173" s="262" t="s">
        <v>84</v>
      </c>
      <c r="AV173" s="14" t="s">
        <v>84</v>
      </c>
      <c r="AW173" s="14" t="s">
        <v>31</v>
      </c>
      <c r="AX173" s="14" t="s">
        <v>82</v>
      </c>
      <c r="AY173" s="262" t="s">
        <v>181</v>
      </c>
    </row>
    <row r="174" s="12" customFormat="1" ht="22.8" customHeight="1">
      <c r="A174" s="12"/>
      <c r="B174" s="212"/>
      <c r="C174" s="213"/>
      <c r="D174" s="214" t="s">
        <v>74</v>
      </c>
      <c r="E174" s="226" t="s">
        <v>1558</v>
      </c>
      <c r="F174" s="226" t="s">
        <v>1559</v>
      </c>
      <c r="G174" s="213"/>
      <c r="H174" s="213"/>
      <c r="I174" s="216"/>
      <c r="J174" s="227">
        <f>BK174</f>
        <v>0</v>
      </c>
      <c r="K174" s="213"/>
      <c r="L174" s="218"/>
      <c r="M174" s="219"/>
      <c r="N174" s="220"/>
      <c r="O174" s="220"/>
      <c r="P174" s="221">
        <f>SUM(P175:P187)</f>
        <v>0</v>
      </c>
      <c r="Q174" s="220"/>
      <c r="R174" s="221">
        <f>SUM(R175:R187)</f>
        <v>1.3484599999999998</v>
      </c>
      <c r="S174" s="220"/>
      <c r="T174" s="222">
        <f>SUM(T175:T187)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3" t="s">
        <v>84</v>
      </c>
      <c r="AT174" s="224" t="s">
        <v>74</v>
      </c>
      <c r="AU174" s="224" t="s">
        <v>82</v>
      </c>
      <c r="AY174" s="223" t="s">
        <v>181</v>
      </c>
      <c r="BK174" s="225">
        <f>SUM(BK175:BK187)</f>
        <v>0</v>
      </c>
    </row>
    <row r="175" s="2" customFormat="1" ht="16.5" customHeight="1">
      <c r="A175" s="39"/>
      <c r="B175" s="40"/>
      <c r="C175" s="228" t="s">
        <v>257</v>
      </c>
      <c r="D175" s="228" t="s">
        <v>184</v>
      </c>
      <c r="E175" s="229" t="s">
        <v>1567</v>
      </c>
      <c r="F175" s="230" t="s">
        <v>1568</v>
      </c>
      <c r="G175" s="231" t="s">
        <v>197</v>
      </c>
      <c r="H175" s="232">
        <v>28.699999999999999</v>
      </c>
      <c r="I175" s="233"/>
      <c r="J175" s="232">
        <f>ROUND(I175*H175,2)</f>
        <v>0</v>
      </c>
      <c r="K175" s="234"/>
      <c r="L175" s="45"/>
      <c r="M175" s="235" t="s">
        <v>1</v>
      </c>
      <c r="N175" s="236" t="s">
        <v>40</v>
      </c>
      <c r="O175" s="92"/>
      <c r="P175" s="237">
        <f>O175*H175</f>
        <v>0</v>
      </c>
      <c r="Q175" s="237">
        <v>0.00029999999999999997</v>
      </c>
      <c r="R175" s="237">
        <f>Q175*H175</f>
        <v>0.0086099999999999996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283</v>
      </c>
      <c r="AT175" s="239" t="s">
        <v>184</v>
      </c>
      <c r="AU175" s="239" t="s">
        <v>84</v>
      </c>
      <c r="AY175" s="18" t="s">
        <v>181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82</v>
      </c>
      <c r="BK175" s="240">
        <f>ROUND(I175*H175,2)</f>
        <v>0</v>
      </c>
      <c r="BL175" s="18" t="s">
        <v>283</v>
      </c>
      <c r="BM175" s="239" t="s">
        <v>3318</v>
      </c>
    </row>
    <row r="176" s="13" customFormat="1">
      <c r="A176" s="13"/>
      <c r="B176" s="241"/>
      <c r="C176" s="242"/>
      <c r="D176" s="243" t="s">
        <v>190</v>
      </c>
      <c r="E176" s="244" t="s">
        <v>1</v>
      </c>
      <c r="F176" s="245" t="s">
        <v>3301</v>
      </c>
      <c r="G176" s="242"/>
      <c r="H176" s="244" t="s">
        <v>1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1" t="s">
        <v>190</v>
      </c>
      <c r="AU176" s="251" t="s">
        <v>84</v>
      </c>
      <c r="AV176" s="13" t="s">
        <v>82</v>
      </c>
      <c r="AW176" s="13" t="s">
        <v>31</v>
      </c>
      <c r="AX176" s="13" t="s">
        <v>75</v>
      </c>
      <c r="AY176" s="251" t="s">
        <v>181</v>
      </c>
    </row>
    <row r="177" s="14" customFormat="1">
      <c r="A177" s="14"/>
      <c r="B177" s="252"/>
      <c r="C177" s="253"/>
      <c r="D177" s="243" t="s">
        <v>190</v>
      </c>
      <c r="E177" s="254" t="s">
        <v>1</v>
      </c>
      <c r="F177" s="255" t="s">
        <v>3319</v>
      </c>
      <c r="G177" s="253"/>
      <c r="H177" s="256">
        <v>28.699999999999999</v>
      </c>
      <c r="I177" s="257"/>
      <c r="J177" s="253"/>
      <c r="K177" s="253"/>
      <c r="L177" s="258"/>
      <c r="M177" s="259"/>
      <c r="N177" s="260"/>
      <c r="O177" s="260"/>
      <c r="P177" s="260"/>
      <c r="Q177" s="260"/>
      <c r="R177" s="260"/>
      <c r="S177" s="260"/>
      <c r="T177" s="26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2" t="s">
        <v>190</v>
      </c>
      <c r="AU177" s="262" t="s">
        <v>84</v>
      </c>
      <c r="AV177" s="14" t="s">
        <v>84</v>
      </c>
      <c r="AW177" s="14" t="s">
        <v>31</v>
      </c>
      <c r="AX177" s="14" t="s">
        <v>82</v>
      </c>
      <c r="AY177" s="262" t="s">
        <v>181</v>
      </c>
    </row>
    <row r="178" s="2" customFormat="1" ht="24.15" customHeight="1">
      <c r="A178" s="39"/>
      <c r="B178" s="40"/>
      <c r="C178" s="228" t="s">
        <v>8</v>
      </c>
      <c r="D178" s="228" t="s">
        <v>184</v>
      </c>
      <c r="E178" s="229" t="s">
        <v>3320</v>
      </c>
      <c r="F178" s="230" t="s">
        <v>3321</v>
      </c>
      <c r="G178" s="231" t="s">
        <v>197</v>
      </c>
      <c r="H178" s="232">
        <v>28.699999999999999</v>
      </c>
      <c r="I178" s="233"/>
      <c r="J178" s="232">
        <f>ROUND(I178*H178,2)</f>
        <v>0</v>
      </c>
      <c r="K178" s="234"/>
      <c r="L178" s="45"/>
      <c r="M178" s="235" t="s">
        <v>1</v>
      </c>
      <c r="N178" s="236" t="s">
        <v>40</v>
      </c>
      <c r="O178" s="92"/>
      <c r="P178" s="237">
        <f>O178*H178</f>
        <v>0</v>
      </c>
      <c r="Q178" s="237">
        <v>0.025499999999999998</v>
      </c>
      <c r="R178" s="237">
        <f>Q178*H178</f>
        <v>0.73184999999999989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283</v>
      </c>
      <c r="AT178" s="239" t="s">
        <v>184</v>
      </c>
      <c r="AU178" s="239" t="s">
        <v>84</v>
      </c>
      <c r="AY178" s="18" t="s">
        <v>181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82</v>
      </c>
      <c r="BK178" s="240">
        <f>ROUND(I178*H178,2)</f>
        <v>0</v>
      </c>
      <c r="BL178" s="18" t="s">
        <v>283</v>
      </c>
      <c r="BM178" s="239" t="s">
        <v>3322</v>
      </c>
    </row>
    <row r="179" s="13" customFormat="1">
      <c r="A179" s="13"/>
      <c r="B179" s="241"/>
      <c r="C179" s="242"/>
      <c r="D179" s="243" t="s">
        <v>190</v>
      </c>
      <c r="E179" s="244" t="s">
        <v>1</v>
      </c>
      <c r="F179" s="245" t="s">
        <v>3301</v>
      </c>
      <c r="G179" s="242"/>
      <c r="H179" s="244" t="s">
        <v>1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1" t="s">
        <v>190</v>
      </c>
      <c r="AU179" s="251" t="s">
        <v>84</v>
      </c>
      <c r="AV179" s="13" t="s">
        <v>82</v>
      </c>
      <c r="AW179" s="13" t="s">
        <v>31</v>
      </c>
      <c r="AX179" s="13" t="s">
        <v>75</v>
      </c>
      <c r="AY179" s="251" t="s">
        <v>181</v>
      </c>
    </row>
    <row r="180" s="14" customFormat="1">
      <c r="A180" s="14"/>
      <c r="B180" s="252"/>
      <c r="C180" s="253"/>
      <c r="D180" s="243" t="s">
        <v>190</v>
      </c>
      <c r="E180" s="254" t="s">
        <v>1</v>
      </c>
      <c r="F180" s="255" t="s">
        <v>3319</v>
      </c>
      <c r="G180" s="253"/>
      <c r="H180" s="256">
        <v>28.699999999999999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2" t="s">
        <v>190</v>
      </c>
      <c r="AU180" s="262" t="s">
        <v>84</v>
      </c>
      <c r="AV180" s="14" t="s">
        <v>84</v>
      </c>
      <c r="AW180" s="14" t="s">
        <v>31</v>
      </c>
      <c r="AX180" s="14" t="s">
        <v>82</v>
      </c>
      <c r="AY180" s="262" t="s">
        <v>181</v>
      </c>
    </row>
    <row r="181" s="2" customFormat="1" ht="24.15" customHeight="1">
      <c r="A181" s="39"/>
      <c r="B181" s="40"/>
      <c r="C181" s="228" t="s">
        <v>265</v>
      </c>
      <c r="D181" s="228" t="s">
        <v>184</v>
      </c>
      <c r="E181" s="229" t="s">
        <v>1571</v>
      </c>
      <c r="F181" s="230" t="s">
        <v>1572</v>
      </c>
      <c r="G181" s="231" t="s">
        <v>197</v>
      </c>
      <c r="H181" s="232">
        <v>28.699999999999999</v>
      </c>
      <c r="I181" s="233"/>
      <c r="J181" s="232">
        <f>ROUND(I181*H181,2)</f>
        <v>0</v>
      </c>
      <c r="K181" s="234"/>
      <c r="L181" s="45"/>
      <c r="M181" s="235" t="s">
        <v>1</v>
      </c>
      <c r="N181" s="236" t="s">
        <v>40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283</v>
      </c>
      <c r="AT181" s="239" t="s">
        <v>184</v>
      </c>
      <c r="AU181" s="239" t="s">
        <v>84</v>
      </c>
      <c r="AY181" s="18" t="s">
        <v>181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82</v>
      </c>
      <c r="BK181" s="240">
        <f>ROUND(I181*H181,2)</f>
        <v>0</v>
      </c>
      <c r="BL181" s="18" t="s">
        <v>283</v>
      </c>
      <c r="BM181" s="239" t="s">
        <v>3323</v>
      </c>
    </row>
    <row r="182" s="13" customFormat="1">
      <c r="A182" s="13"/>
      <c r="B182" s="241"/>
      <c r="C182" s="242"/>
      <c r="D182" s="243" t="s">
        <v>190</v>
      </c>
      <c r="E182" s="244" t="s">
        <v>1</v>
      </c>
      <c r="F182" s="245" t="s">
        <v>3301</v>
      </c>
      <c r="G182" s="242"/>
      <c r="H182" s="244" t="s">
        <v>1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1" t="s">
        <v>190</v>
      </c>
      <c r="AU182" s="251" t="s">
        <v>84</v>
      </c>
      <c r="AV182" s="13" t="s">
        <v>82</v>
      </c>
      <c r="AW182" s="13" t="s">
        <v>31</v>
      </c>
      <c r="AX182" s="13" t="s">
        <v>75</v>
      </c>
      <c r="AY182" s="251" t="s">
        <v>181</v>
      </c>
    </row>
    <row r="183" s="14" customFormat="1">
      <c r="A183" s="14"/>
      <c r="B183" s="252"/>
      <c r="C183" s="253"/>
      <c r="D183" s="243" t="s">
        <v>190</v>
      </c>
      <c r="E183" s="254" t="s">
        <v>1</v>
      </c>
      <c r="F183" s="255" t="s">
        <v>3319</v>
      </c>
      <c r="G183" s="253"/>
      <c r="H183" s="256">
        <v>28.699999999999999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2" t="s">
        <v>190</v>
      </c>
      <c r="AU183" s="262" t="s">
        <v>84</v>
      </c>
      <c r="AV183" s="14" t="s">
        <v>84</v>
      </c>
      <c r="AW183" s="14" t="s">
        <v>31</v>
      </c>
      <c r="AX183" s="14" t="s">
        <v>82</v>
      </c>
      <c r="AY183" s="262" t="s">
        <v>181</v>
      </c>
    </row>
    <row r="184" s="2" customFormat="1" ht="24.15" customHeight="1">
      <c r="A184" s="39"/>
      <c r="B184" s="40"/>
      <c r="C184" s="289" t="s">
        <v>272</v>
      </c>
      <c r="D184" s="289" t="s">
        <v>396</v>
      </c>
      <c r="E184" s="290" t="s">
        <v>1584</v>
      </c>
      <c r="F184" s="291" t="s">
        <v>1585</v>
      </c>
      <c r="G184" s="292" t="s">
        <v>197</v>
      </c>
      <c r="H184" s="293">
        <v>32</v>
      </c>
      <c r="I184" s="294"/>
      <c r="J184" s="293">
        <f>ROUND(I184*H184,2)</f>
        <v>0</v>
      </c>
      <c r="K184" s="295"/>
      <c r="L184" s="296"/>
      <c r="M184" s="297" t="s">
        <v>1</v>
      </c>
      <c r="N184" s="298" t="s">
        <v>40</v>
      </c>
      <c r="O184" s="92"/>
      <c r="P184" s="237">
        <f>O184*H184</f>
        <v>0</v>
      </c>
      <c r="Q184" s="237">
        <v>0.019</v>
      </c>
      <c r="R184" s="237">
        <f>Q184*H184</f>
        <v>0.60799999999999998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379</v>
      </c>
      <c r="AT184" s="239" t="s">
        <v>396</v>
      </c>
      <c r="AU184" s="239" t="s">
        <v>84</v>
      </c>
      <c r="AY184" s="18" t="s">
        <v>181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82</v>
      </c>
      <c r="BK184" s="240">
        <f>ROUND(I184*H184,2)</f>
        <v>0</v>
      </c>
      <c r="BL184" s="18" t="s">
        <v>283</v>
      </c>
      <c r="BM184" s="239" t="s">
        <v>3324</v>
      </c>
    </row>
    <row r="185" s="2" customFormat="1">
      <c r="A185" s="39"/>
      <c r="B185" s="40"/>
      <c r="C185" s="41"/>
      <c r="D185" s="243" t="s">
        <v>199</v>
      </c>
      <c r="E185" s="41"/>
      <c r="F185" s="263" t="s">
        <v>3325</v>
      </c>
      <c r="G185" s="41"/>
      <c r="H185" s="41"/>
      <c r="I185" s="264"/>
      <c r="J185" s="41"/>
      <c r="K185" s="41"/>
      <c r="L185" s="45"/>
      <c r="M185" s="265"/>
      <c r="N185" s="266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199</v>
      </c>
      <c r="AU185" s="18" t="s">
        <v>84</v>
      </c>
    </row>
    <row r="186" s="14" customFormat="1">
      <c r="A186" s="14"/>
      <c r="B186" s="252"/>
      <c r="C186" s="253"/>
      <c r="D186" s="243" t="s">
        <v>190</v>
      </c>
      <c r="E186" s="254" t="s">
        <v>1</v>
      </c>
      <c r="F186" s="255" t="s">
        <v>3326</v>
      </c>
      <c r="G186" s="253"/>
      <c r="H186" s="256">
        <v>32</v>
      </c>
      <c r="I186" s="257"/>
      <c r="J186" s="253"/>
      <c r="K186" s="253"/>
      <c r="L186" s="258"/>
      <c r="M186" s="259"/>
      <c r="N186" s="260"/>
      <c r="O186" s="260"/>
      <c r="P186" s="260"/>
      <c r="Q186" s="260"/>
      <c r="R186" s="260"/>
      <c r="S186" s="260"/>
      <c r="T186" s="26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2" t="s">
        <v>190</v>
      </c>
      <c r="AU186" s="262" t="s">
        <v>84</v>
      </c>
      <c r="AV186" s="14" t="s">
        <v>84</v>
      </c>
      <c r="AW186" s="14" t="s">
        <v>31</v>
      </c>
      <c r="AX186" s="14" t="s">
        <v>82</v>
      </c>
      <c r="AY186" s="262" t="s">
        <v>181</v>
      </c>
    </row>
    <row r="187" s="2" customFormat="1" ht="24.15" customHeight="1">
      <c r="A187" s="39"/>
      <c r="B187" s="40"/>
      <c r="C187" s="228" t="s">
        <v>278</v>
      </c>
      <c r="D187" s="228" t="s">
        <v>184</v>
      </c>
      <c r="E187" s="229" t="s">
        <v>3327</v>
      </c>
      <c r="F187" s="230" t="s">
        <v>3328</v>
      </c>
      <c r="G187" s="231" t="s">
        <v>242</v>
      </c>
      <c r="H187" s="232">
        <v>1.3500000000000001</v>
      </c>
      <c r="I187" s="233"/>
      <c r="J187" s="232">
        <f>ROUND(I187*H187,2)</f>
        <v>0</v>
      </c>
      <c r="K187" s="234"/>
      <c r="L187" s="45"/>
      <c r="M187" s="235" t="s">
        <v>1</v>
      </c>
      <c r="N187" s="236" t="s">
        <v>40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283</v>
      </c>
      <c r="AT187" s="239" t="s">
        <v>184</v>
      </c>
      <c r="AU187" s="239" t="s">
        <v>84</v>
      </c>
      <c r="AY187" s="18" t="s">
        <v>181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82</v>
      </c>
      <c r="BK187" s="240">
        <f>ROUND(I187*H187,2)</f>
        <v>0</v>
      </c>
      <c r="BL187" s="18" t="s">
        <v>283</v>
      </c>
      <c r="BM187" s="239" t="s">
        <v>3329</v>
      </c>
    </row>
    <row r="188" s="12" customFormat="1" ht="22.8" customHeight="1">
      <c r="A188" s="12"/>
      <c r="B188" s="212"/>
      <c r="C188" s="213"/>
      <c r="D188" s="214" t="s">
        <v>74</v>
      </c>
      <c r="E188" s="226" t="s">
        <v>1592</v>
      </c>
      <c r="F188" s="226" t="s">
        <v>1593</v>
      </c>
      <c r="G188" s="213"/>
      <c r="H188" s="213"/>
      <c r="I188" s="216"/>
      <c r="J188" s="227">
        <f>BK188</f>
        <v>0</v>
      </c>
      <c r="K188" s="213"/>
      <c r="L188" s="218"/>
      <c r="M188" s="219"/>
      <c r="N188" s="220"/>
      <c r="O188" s="220"/>
      <c r="P188" s="221">
        <f>SUM(P189:P197)</f>
        <v>0</v>
      </c>
      <c r="Q188" s="220"/>
      <c r="R188" s="221">
        <f>SUM(R189:R197)</f>
        <v>0</v>
      </c>
      <c r="S188" s="220"/>
      <c r="T188" s="222">
        <f>SUM(T189:T197)</f>
        <v>0.092699999999999991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3" t="s">
        <v>84</v>
      </c>
      <c r="AT188" s="224" t="s">
        <v>74</v>
      </c>
      <c r="AU188" s="224" t="s">
        <v>82</v>
      </c>
      <c r="AY188" s="223" t="s">
        <v>181</v>
      </c>
      <c r="BK188" s="225">
        <f>SUM(BK189:BK197)</f>
        <v>0</v>
      </c>
    </row>
    <row r="189" s="2" customFormat="1" ht="24.15" customHeight="1">
      <c r="A189" s="39"/>
      <c r="B189" s="40"/>
      <c r="C189" s="228" t="s">
        <v>283</v>
      </c>
      <c r="D189" s="228" t="s">
        <v>184</v>
      </c>
      <c r="E189" s="229" t="s">
        <v>1880</v>
      </c>
      <c r="F189" s="230" t="s">
        <v>1881</v>
      </c>
      <c r="G189" s="231" t="s">
        <v>197</v>
      </c>
      <c r="H189" s="232">
        <v>28.699999999999999</v>
      </c>
      <c r="I189" s="233"/>
      <c r="J189" s="232">
        <f>ROUND(I189*H189,2)</f>
        <v>0</v>
      </c>
      <c r="K189" s="234"/>
      <c r="L189" s="45"/>
      <c r="M189" s="235" t="s">
        <v>1</v>
      </c>
      <c r="N189" s="236" t="s">
        <v>40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0.0030000000000000001</v>
      </c>
      <c r="T189" s="238">
        <f>S189*H189</f>
        <v>0.086099999999999996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283</v>
      </c>
      <c r="AT189" s="239" t="s">
        <v>184</v>
      </c>
      <c r="AU189" s="239" t="s">
        <v>84</v>
      </c>
      <c r="AY189" s="18" t="s">
        <v>181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82</v>
      </c>
      <c r="BK189" s="240">
        <f>ROUND(I189*H189,2)</f>
        <v>0</v>
      </c>
      <c r="BL189" s="18" t="s">
        <v>283</v>
      </c>
      <c r="BM189" s="239" t="s">
        <v>3330</v>
      </c>
    </row>
    <row r="190" s="13" customFormat="1">
      <c r="A190" s="13"/>
      <c r="B190" s="241"/>
      <c r="C190" s="242"/>
      <c r="D190" s="243" t="s">
        <v>190</v>
      </c>
      <c r="E190" s="244" t="s">
        <v>1</v>
      </c>
      <c r="F190" s="245" t="s">
        <v>3301</v>
      </c>
      <c r="G190" s="242"/>
      <c r="H190" s="244" t="s">
        <v>1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1" t="s">
        <v>190</v>
      </c>
      <c r="AU190" s="251" t="s">
        <v>84</v>
      </c>
      <c r="AV190" s="13" t="s">
        <v>82</v>
      </c>
      <c r="AW190" s="13" t="s">
        <v>31</v>
      </c>
      <c r="AX190" s="13" t="s">
        <v>75</v>
      </c>
      <c r="AY190" s="251" t="s">
        <v>181</v>
      </c>
    </row>
    <row r="191" s="14" customFormat="1">
      <c r="A191" s="14"/>
      <c r="B191" s="252"/>
      <c r="C191" s="253"/>
      <c r="D191" s="243" t="s">
        <v>190</v>
      </c>
      <c r="E191" s="254" t="s">
        <v>1</v>
      </c>
      <c r="F191" s="255" t="s">
        <v>3319</v>
      </c>
      <c r="G191" s="253"/>
      <c r="H191" s="256">
        <v>28.699999999999999</v>
      </c>
      <c r="I191" s="257"/>
      <c r="J191" s="253"/>
      <c r="K191" s="253"/>
      <c r="L191" s="258"/>
      <c r="M191" s="259"/>
      <c r="N191" s="260"/>
      <c r="O191" s="260"/>
      <c r="P191" s="260"/>
      <c r="Q191" s="260"/>
      <c r="R191" s="260"/>
      <c r="S191" s="260"/>
      <c r="T191" s="26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2" t="s">
        <v>190</v>
      </c>
      <c r="AU191" s="262" t="s">
        <v>84</v>
      </c>
      <c r="AV191" s="14" t="s">
        <v>84</v>
      </c>
      <c r="AW191" s="14" t="s">
        <v>31</v>
      </c>
      <c r="AX191" s="14" t="s">
        <v>82</v>
      </c>
      <c r="AY191" s="262" t="s">
        <v>181</v>
      </c>
    </row>
    <row r="192" s="2" customFormat="1" ht="24.15" customHeight="1">
      <c r="A192" s="39"/>
      <c r="B192" s="40"/>
      <c r="C192" s="228" t="s">
        <v>234</v>
      </c>
      <c r="D192" s="228" t="s">
        <v>184</v>
      </c>
      <c r="E192" s="229" t="s">
        <v>3331</v>
      </c>
      <c r="F192" s="230" t="s">
        <v>3332</v>
      </c>
      <c r="G192" s="231" t="s">
        <v>197</v>
      </c>
      <c r="H192" s="232">
        <v>28.699999999999999</v>
      </c>
      <c r="I192" s="233"/>
      <c r="J192" s="232">
        <f>ROUND(I192*H192,2)</f>
        <v>0</v>
      </c>
      <c r="K192" s="234"/>
      <c r="L192" s="45"/>
      <c r="M192" s="235" t="s">
        <v>1</v>
      </c>
      <c r="N192" s="236" t="s">
        <v>40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283</v>
      </c>
      <c r="AT192" s="239" t="s">
        <v>184</v>
      </c>
      <c r="AU192" s="239" t="s">
        <v>84</v>
      </c>
      <c r="AY192" s="18" t="s">
        <v>181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82</v>
      </c>
      <c r="BK192" s="240">
        <f>ROUND(I192*H192,2)</f>
        <v>0</v>
      </c>
      <c r="BL192" s="18" t="s">
        <v>283</v>
      </c>
      <c r="BM192" s="239" t="s">
        <v>3333</v>
      </c>
    </row>
    <row r="193" s="13" customFormat="1">
      <c r="A193" s="13"/>
      <c r="B193" s="241"/>
      <c r="C193" s="242"/>
      <c r="D193" s="243" t="s">
        <v>190</v>
      </c>
      <c r="E193" s="244" t="s">
        <v>1</v>
      </c>
      <c r="F193" s="245" t="s">
        <v>3301</v>
      </c>
      <c r="G193" s="242"/>
      <c r="H193" s="244" t="s">
        <v>1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1" t="s">
        <v>190</v>
      </c>
      <c r="AU193" s="251" t="s">
        <v>84</v>
      </c>
      <c r="AV193" s="13" t="s">
        <v>82</v>
      </c>
      <c r="AW193" s="13" t="s">
        <v>31</v>
      </c>
      <c r="AX193" s="13" t="s">
        <v>75</v>
      </c>
      <c r="AY193" s="251" t="s">
        <v>181</v>
      </c>
    </row>
    <row r="194" s="14" customFormat="1">
      <c r="A194" s="14"/>
      <c r="B194" s="252"/>
      <c r="C194" s="253"/>
      <c r="D194" s="243" t="s">
        <v>190</v>
      </c>
      <c r="E194" s="254" t="s">
        <v>1</v>
      </c>
      <c r="F194" s="255" t="s">
        <v>3319</v>
      </c>
      <c r="G194" s="253"/>
      <c r="H194" s="256">
        <v>28.699999999999999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2" t="s">
        <v>190</v>
      </c>
      <c r="AU194" s="262" t="s">
        <v>84</v>
      </c>
      <c r="AV194" s="14" t="s">
        <v>84</v>
      </c>
      <c r="AW194" s="14" t="s">
        <v>31</v>
      </c>
      <c r="AX194" s="14" t="s">
        <v>82</v>
      </c>
      <c r="AY194" s="262" t="s">
        <v>181</v>
      </c>
    </row>
    <row r="195" s="2" customFormat="1" ht="21.75" customHeight="1">
      <c r="A195" s="39"/>
      <c r="B195" s="40"/>
      <c r="C195" s="228" t="s">
        <v>292</v>
      </c>
      <c r="D195" s="228" t="s">
        <v>184</v>
      </c>
      <c r="E195" s="229" t="s">
        <v>3334</v>
      </c>
      <c r="F195" s="230" t="s">
        <v>3335</v>
      </c>
      <c r="G195" s="231" t="s">
        <v>320</v>
      </c>
      <c r="H195" s="232">
        <v>22</v>
      </c>
      <c r="I195" s="233"/>
      <c r="J195" s="232">
        <f>ROUND(I195*H195,2)</f>
        <v>0</v>
      </c>
      <c r="K195" s="234"/>
      <c r="L195" s="45"/>
      <c r="M195" s="235" t="s">
        <v>1</v>
      </c>
      <c r="N195" s="236" t="s">
        <v>40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0.00029999999999999997</v>
      </c>
      <c r="T195" s="238">
        <f>S195*H195</f>
        <v>0.0065999999999999991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283</v>
      </c>
      <c r="AT195" s="239" t="s">
        <v>184</v>
      </c>
      <c r="AU195" s="239" t="s">
        <v>84</v>
      </c>
      <c r="AY195" s="18" t="s">
        <v>181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82</v>
      </c>
      <c r="BK195" s="240">
        <f>ROUND(I195*H195,2)</f>
        <v>0</v>
      </c>
      <c r="BL195" s="18" t="s">
        <v>283</v>
      </c>
      <c r="BM195" s="239" t="s">
        <v>3336</v>
      </c>
    </row>
    <row r="196" s="13" customFormat="1">
      <c r="A196" s="13"/>
      <c r="B196" s="241"/>
      <c r="C196" s="242"/>
      <c r="D196" s="243" t="s">
        <v>190</v>
      </c>
      <c r="E196" s="244" t="s">
        <v>1</v>
      </c>
      <c r="F196" s="245" t="s">
        <v>3301</v>
      </c>
      <c r="G196" s="242"/>
      <c r="H196" s="244" t="s">
        <v>1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1" t="s">
        <v>190</v>
      </c>
      <c r="AU196" s="251" t="s">
        <v>84</v>
      </c>
      <c r="AV196" s="13" t="s">
        <v>82</v>
      </c>
      <c r="AW196" s="13" t="s">
        <v>31</v>
      </c>
      <c r="AX196" s="13" t="s">
        <v>75</v>
      </c>
      <c r="AY196" s="251" t="s">
        <v>181</v>
      </c>
    </row>
    <row r="197" s="14" customFormat="1">
      <c r="A197" s="14"/>
      <c r="B197" s="252"/>
      <c r="C197" s="253"/>
      <c r="D197" s="243" t="s">
        <v>190</v>
      </c>
      <c r="E197" s="254" t="s">
        <v>1</v>
      </c>
      <c r="F197" s="255" t="s">
        <v>312</v>
      </c>
      <c r="G197" s="253"/>
      <c r="H197" s="256">
        <v>22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2" t="s">
        <v>190</v>
      </c>
      <c r="AU197" s="262" t="s">
        <v>84</v>
      </c>
      <c r="AV197" s="14" t="s">
        <v>84</v>
      </c>
      <c r="AW197" s="14" t="s">
        <v>31</v>
      </c>
      <c r="AX197" s="14" t="s">
        <v>82</v>
      </c>
      <c r="AY197" s="262" t="s">
        <v>181</v>
      </c>
    </row>
    <row r="198" s="12" customFormat="1" ht="22.8" customHeight="1">
      <c r="A198" s="12"/>
      <c r="B198" s="212"/>
      <c r="C198" s="213"/>
      <c r="D198" s="214" t="s">
        <v>74</v>
      </c>
      <c r="E198" s="226" t="s">
        <v>1680</v>
      </c>
      <c r="F198" s="226" t="s">
        <v>1681</v>
      </c>
      <c r="G198" s="213"/>
      <c r="H198" s="213"/>
      <c r="I198" s="216"/>
      <c r="J198" s="227">
        <f>BK198</f>
        <v>0</v>
      </c>
      <c r="K198" s="213"/>
      <c r="L198" s="218"/>
      <c r="M198" s="219"/>
      <c r="N198" s="220"/>
      <c r="O198" s="220"/>
      <c r="P198" s="221">
        <f>SUM(P199:P205)</f>
        <v>0</v>
      </c>
      <c r="Q198" s="220"/>
      <c r="R198" s="221">
        <f>SUM(R199:R205)</f>
        <v>0.072071999999999997</v>
      </c>
      <c r="S198" s="220"/>
      <c r="T198" s="222">
        <f>SUM(T199:T205)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3" t="s">
        <v>84</v>
      </c>
      <c r="AT198" s="224" t="s">
        <v>74</v>
      </c>
      <c r="AU198" s="224" t="s">
        <v>82</v>
      </c>
      <c r="AY198" s="223" t="s">
        <v>181</v>
      </c>
      <c r="BK198" s="225">
        <f>SUM(BK199:BK205)</f>
        <v>0</v>
      </c>
    </row>
    <row r="199" s="2" customFormat="1" ht="24.15" customHeight="1">
      <c r="A199" s="39"/>
      <c r="B199" s="40"/>
      <c r="C199" s="228" t="s">
        <v>298</v>
      </c>
      <c r="D199" s="228" t="s">
        <v>184</v>
      </c>
      <c r="E199" s="229" t="s">
        <v>1683</v>
      </c>
      <c r="F199" s="230" t="s">
        <v>1684</v>
      </c>
      <c r="G199" s="231" t="s">
        <v>197</v>
      </c>
      <c r="H199" s="232">
        <v>3.7799999999999998</v>
      </c>
      <c r="I199" s="233"/>
      <c r="J199" s="232">
        <f>ROUND(I199*H199,2)</f>
        <v>0</v>
      </c>
      <c r="K199" s="234"/>
      <c r="L199" s="45"/>
      <c r="M199" s="235" t="s">
        <v>1</v>
      </c>
      <c r="N199" s="236" t="s">
        <v>40</v>
      </c>
      <c r="O199" s="92"/>
      <c r="P199" s="237">
        <f>O199*H199</f>
        <v>0</v>
      </c>
      <c r="Q199" s="237">
        <v>0.0051999999999999998</v>
      </c>
      <c r="R199" s="237">
        <f>Q199*H199</f>
        <v>0.019655999999999996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283</v>
      </c>
      <c r="AT199" s="239" t="s">
        <v>184</v>
      </c>
      <c r="AU199" s="239" t="s">
        <v>84</v>
      </c>
      <c r="AY199" s="18" t="s">
        <v>181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82</v>
      </c>
      <c r="BK199" s="240">
        <f>ROUND(I199*H199,2)</f>
        <v>0</v>
      </c>
      <c r="BL199" s="18" t="s">
        <v>283</v>
      </c>
      <c r="BM199" s="239" t="s">
        <v>3337</v>
      </c>
    </row>
    <row r="200" s="13" customFormat="1">
      <c r="A200" s="13"/>
      <c r="B200" s="241"/>
      <c r="C200" s="242"/>
      <c r="D200" s="243" t="s">
        <v>190</v>
      </c>
      <c r="E200" s="244" t="s">
        <v>1</v>
      </c>
      <c r="F200" s="245" t="s">
        <v>3338</v>
      </c>
      <c r="G200" s="242"/>
      <c r="H200" s="244" t="s">
        <v>1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1" t="s">
        <v>190</v>
      </c>
      <c r="AU200" s="251" t="s">
        <v>84</v>
      </c>
      <c r="AV200" s="13" t="s">
        <v>82</v>
      </c>
      <c r="AW200" s="13" t="s">
        <v>31</v>
      </c>
      <c r="AX200" s="13" t="s">
        <v>75</v>
      </c>
      <c r="AY200" s="251" t="s">
        <v>181</v>
      </c>
    </row>
    <row r="201" s="14" customFormat="1">
      <c r="A201" s="14"/>
      <c r="B201" s="252"/>
      <c r="C201" s="253"/>
      <c r="D201" s="243" t="s">
        <v>190</v>
      </c>
      <c r="E201" s="254" t="s">
        <v>1</v>
      </c>
      <c r="F201" s="255" t="s">
        <v>3339</v>
      </c>
      <c r="G201" s="253"/>
      <c r="H201" s="256">
        <v>3.7799999999999998</v>
      </c>
      <c r="I201" s="257"/>
      <c r="J201" s="253"/>
      <c r="K201" s="253"/>
      <c r="L201" s="258"/>
      <c r="M201" s="259"/>
      <c r="N201" s="260"/>
      <c r="O201" s="260"/>
      <c r="P201" s="260"/>
      <c r="Q201" s="260"/>
      <c r="R201" s="260"/>
      <c r="S201" s="260"/>
      <c r="T201" s="26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2" t="s">
        <v>190</v>
      </c>
      <c r="AU201" s="262" t="s">
        <v>84</v>
      </c>
      <c r="AV201" s="14" t="s">
        <v>84</v>
      </c>
      <c r="AW201" s="14" t="s">
        <v>31</v>
      </c>
      <c r="AX201" s="14" t="s">
        <v>82</v>
      </c>
      <c r="AY201" s="262" t="s">
        <v>181</v>
      </c>
    </row>
    <row r="202" s="2" customFormat="1" ht="16.5" customHeight="1">
      <c r="A202" s="39"/>
      <c r="B202" s="40"/>
      <c r="C202" s="289" t="s">
        <v>304</v>
      </c>
      <c r="D202" s="289" t="s">
        <v>396</v>
      </c>
      <c r="E202" s="290" t="s">
        <v>1692</v>
      </c>
      <c r="F202" s="291" t="s">
        <v>1693</v>
      </c>
      <c r="G202" s="292" t="s">
        <v>197</v>
      </c>
      <c r="H202" s="293">
        <v>4.1600000000000001</v>
      </c>
      <c r="I202" s="294"/>
      <c r="J202" s="293">
        <f>ROUND(I202*H202,2)</f>
        <v>0</v>
      </c>
      <c r="K202" s="295"/>
      <c r="L202" s="296"/>
      <c r="M202" s="297" t="s">
        <v>1</v>
      </c>
      <c r="N202" s="298" t="s">
        <v>40</v>
      </c>
      <c r="O202" s="92"/>
      <c r="P202" s="237">
        <f>O202*H202</f>
        <v>0</v>
      </c>
      <c r="Q202" s="237">
        <v>0.0126</v>
      </c>
      <c r="R202" s="237">
        <f>Q202*H202</f>
        <v>0.052416000000000004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379</v>
      </c>
      <c r="AT202" s="239" t="s">
        <v>396</v>
      </c>
      <c r="AU202" s="239" t="s">
        <v>84</v>
      </c>
      <c r="AY202" s="18" t="s">
        <v>181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82</v>
      </c>
      <c r="BK202" s="240">
        <f>ROUND(I202*H202,2)</f>
        <v>0</v>
      </c>
      <c r="BL202" s="18" t="s">
        <v>283</v>
      </c>
      <c r="BM202" s="239" t="s">
        <v>3340</v>
      </c>
    </row>
    <row r="203" s="2" customFormat="1">
      <c r="A203" s="39"/>
      <c r="B203" s="40"/>
      <c r="C203" s="41"/>
      <c r="D203" s="243" t="s">
        <v>199</v>
      </c>
      <c r="E203" s="41"/>
      <c r="F203" s="263" t="s">
        <v>3341</v>
      </c>
      <c r="G203" s="41"/>
      <c r="H203" s="41"/>
      <c r="I203" s="264"/>
      <c r="J203" s="41"/>
      <c r="K203" s="41"/>
      <c r="L203" s="45"/>
      <c r="M203" s="265"/>
      <c r="N203" s="266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199</v>
      </c>
      <c r="AU203" s="18" t="s">
        <v>84</v>
      </c>
    </row>
    <row r="204" s="14" customFormat="1">
      <c r="A204" s="14"/>
      <c r="B204" s="252"/>
      <c r="C204" s="253"/>
      <c r="D204" s="243" t="s">
        <v>190</v>
      </c>
      <c r="E204" s="254" t="s">
        <v>1</v>
      </c>
      <c r="F204" s="255" t="s">
        <v>3342</v>
      </c>
      <c r="G204" s="253"/>
      <c r="H204" s="256">
        <v>4.1600000000000001</v>
      </c>
      <c r="I204" s="257"/>
      <c r="J204" s="253"/>
      <c r="K204" s="253"/>
      <c r="L204" s="258"/>
      <c r="M204" s="259"/>
      <c r="N204" s="260"/>
      <c r="O204" s="260"/>
      <c r="P204" s="260"/>
      <c r="Q204" s="260"/>
      <c r="R204" s="260"/>
      <c r="S204" s="260"/>
      <c r="T204" s="26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2" t="s">
        <v>190</v>
      </c>
      <c r="AU204" s="262" t="s">
        <v>84</v>
      </c>
      <c r="AV204" s="14" t="s">
        <v>84</v>
      </c>
      <c r="AW204" s="14" t="s">
        <v>31</v>
      </c>
      <c r="AX204" s="14" t="s">
        <v>82</v>
      </c>
      <c r="AY204" s="262" t="s">
        <v>181</v>
      </c>
    </row>
    <row r="205" s="2" customFormat="1" ht="24.15" customHeight="1">
      <c r="A205" s="39"/>
      <c r="B205" s="40"/>
      <c r="C205" s="228" t="s">
        <v>7</v>
      </c>
      <c r="D205" s="228" t="s">
        <v>184</v>
      </c>
      <c r="E205" s="229" t="s">
        <v>3343</v>
      </c>
      <c r="F205" s="230" t="s">
        <v>3344</v>
      </c>
      <c r="G205" s="231" t="s">
        <v>242</v>
      </c>
      <c r="H205" s="232">
        <v>0.070000000000000007</v>
      </c>
      <c r="I205" s="233"/>
      <c r="J205" s="232">
        <f>ROUND(I205*H205,2)</f>
        <v>0</v>
      </c>
      <c r="K205" s="234"/>
      <c r="L205" s="45"/>
      <c r="M205" s="235" t="s">
        <v>1</v>
      </c>
      <c r="N205" s="236" t="s">
        <v>40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283</v>
      </c>
      <c r="AT205" s="239" t="s">
        <v>184</v>
      </c>
      <c r="AU205" s="239" t="s">
        <v>84</v>
      </c>
      <c r="AY205" s="18" t="s">
        <v>181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82</v>
      </c>
      <c r="BK205" s="240">
        <f>ROUND(I205*H205,2)</f>
        <v>0</v>
      </c>
      <c r="BL205" s="18" t="s">
        <v>283</v>
      </c>
      <c r="BM205" s="239" t="s">
        <v>3345</v>
      </c>
    </row>
    <row r="206" s="12" customFormat="1" ht="22.8" customHeight="1">
      <c r="A206" s="12"/>
      <c r="B206" s="212"/>
      <c r="C206" s="213"/>
      <c r="D206" s="214" t="s">
        <v>74</v>
      </c>
      <c r="E206" s="226" t="s">
        <v>1730</v>
      </c>
      <c r="F206" s="226" t="s">
        <v>1731</v>
      </c>
      <c r="G206" s="213"/>
      <c r="H206" s="213"/>
      <c r="I206" s="216"/>
      <c r="J206" s="227">
        <f>BK206</f>
        <v>0</v>
      </c>
      <c r="K206" s="213"/>
      <c r="L206" s="218"/>
      <c r="M206" s="219"/>
      <c r="N206" s="220"/>
      <c r="O206" s="220"/>
      <c r="P206" s="221">
        <f>SUM(P207:P212)</f>
        <v>0</v>
      </c>
      <c r="Q206" s="220"/>
      <c r="R206" s="221">
        <f>SUM(R207:R212)</f>
        <v>0</v>
      </c>
      <c r="S206" s="220"/>
      <c r="T206" s="222">
        <f>SUM(T207:T212)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3" t="s">
        <v>84</v>
      </c>
      <c r="AT206" s="224" t="s">
        <v>74</v>
      </c>
      <c r="AU206" s="224" t="s">
        <v>82</v>
      </c>
      <c r="AY206" s="223" t="s">
        <v>181</v>
      </c>
      <c r="BK206" s="225">
        <f>SUM(BK207:BK212)</f>
        <v>0</v>
      </c>
    </row>
    <row r="207" s="2" customFormat="1" ht="24.15" customHeight="1">
      <c r="A207" s="39"/>
      <c r="B207" s="40"/>
      <c r="C207" s="228" t="s">
        <v>312</v>
      </c>
      <c r="D207" s="228" t="s">
        <v>184</v>
      </c>
      <c r="E207" s="229" t="s">
        <v>1733</v>
      </c>
      <c r="F207" s="230" t="s">
        <v>3346</v>
      </c>
      <c r="G207" s="231" t="s">
        <v>260</v>
      </c>
      <c r="H207" s="232">
        <v>3</v>
      </c>
      <c r="I207" s="233"/>
      <c r="J207" s="232">
        <f>ROUND(I207*H207,2)</f>
        <v>0</v>
      </c>
      <c r="K207" s="234"/>
      <c r="L207" s="45"/>
      <c r="M207" s="235" t="s">
        <v>1</v>
      </c>
      <c r="N207" s="236" t="s">
        <v>40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283</v>
      </c>
      <c r="AT207" s="239" t="s">
        <v>184</v>
      </c>
      <c r="AU207" s="239" t="s">
        <v>84</v>
      </c>
      <c r="AY207" s="18" t="s">
        <v>181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82</v>
      </c>
      <c r="BK207" s="240">
        <f>ROUND(I207*H207,2)</f>
        <v>0</v>
      </c>
      <c r="BL207" s="18" t="s">
        <v>283</v>
      </c>
      <c r="BM207" s="239" t="s">
        <v>3347</v>
      </c>
    </row>
    <row r="208" s="13" customFormat="1">
      <c r="A208" s="13"/>
      <c r="B208" s="241"/>
      <c r="C208" s="242"/>
      <c r="D208" s="243" t="s">
        <v>190</v>
      </c>
      <c r="E208" s="244" t="s">
        <v>1</v>
      </c>
      <c r="F208" s="245" t="s">
        <v>3348</v>
      </c>
      <c r="G208" s="242"/>
      <c r="H208" s="244" t="s">
        <v>1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1" t="s">
        <v>190</v>
      </c>
      <c r="AU208" s="251" t="s">
        <v>84</v>
      </c>
      <c r="AV208" s="13" t="s">
        <v>82</v>
      </c>
      <c r="AW208" s="13" t="s">
        <v>31</v>
      </c>
      <c r="AX208" s="13" t="s">
        <v>75</v>
      </c>
      <c r="AY208" s="251" t="s">
        <v>181</v>
      </c>
    </row>
    <row r="209" s="14" customFormat="1">
      <c r="A209" s="14"/>
      <c r="B209" s="252"/>
      <c r="C209" s="253"/>
      <c r="D209" s="243" t="s">
        <v>190</v>
      </c>
      <c r="E209" s="254" t="s">
        <v>1</v>
      </c>
      <c r="F209" s="255" t="s">
        <v>182</v>
      </c>
      <c r="G209" s="253"/>
      <c r="H209" s="256">
        <v>3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2" t="s">
        <v>190</v>
      </c>
      <c r="AU209" s="262" t="s">
        <v>84</v>
      </c>
      <c r="AV209" s="14" t="s">
        <v>84</v>
      </c>
      <c r="AW209" s="14" t="s">
        <v>31</v>
      </c>
      <c r="AX209" s="14" t="s">
        <v>82</v>
      </c>
      <c r="AY209" s="262" t="s">
        <v>181</v>
      </c>
    </row>
    <row r="210" s="2" customFormat="1" ht="37.8" customHeight="1">
      <c r="A210" s="39"/>
      <c r="B210" s="40"/>
      <c r="C210" s="228" t="s">
        <v>317</v>
      </c>
      <c r="D210" s="228" t="s">
        <v>184</v>
      </c>
      <c r="E210" s="229" t="s">
        <v>3349</v>
      </c>
      <c r="F210" s="230" t="s">
        <v>3350</v>
      </c>
      <c r="G210" s="231" t="s">
        <v>260</v>
      </c>
      <c r="H210" s="232">
        <v>3</v>
      </c>
      <c r="I210" s="233"/>
      <c r="J210" s="232">
        <f>ROUND(I210*H210,2)</f>
        <v>0</v>
      </c>
      <c r="K210" s="234"/>
      <c r="L210" s="45"/>
      <c r="M210" s="235" t="s">
        <v>1</v>
      </c>
      <c r="N210" s="236" t="s">
        <v>40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283</v>
      </c>
      <c r="AT210" s="239" t="s">
        <v>184</v>
      </c>
      <c r="AU210" s="239" t="s">
        <v>84</v>
      </c>
      <c r="AY210" s="18" t="s">
        <v>181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82</v>
      </c>
      <c r="BK210" s="240">
        <f>ROUND(I210*H210,2)</f>
        <v>0</v>
      </c>
      <c r="BL210" s="18" t="s">
        <v>283</v>
      </c>
      <c r="BM210" s="239" t="s">
        <v>3351</v>
      </c>
    </row>
    <row r="211" s="13" customFormat="1">
      <c r="A211" s="13"/>
      <c r="B211" s="241"/>
      <c r="C211" s="242"/>
      <c r="D211" s="243" t="s">
        <v>190</v>
      </c>
      <c r="E211" s="244" t="s">
        <v>1</v>
      </c>
      <c r="F211" s="245" t="s">
        <v>3352</v>
      </c>
      <c r="G211" s="242"/>
      <c r="H211" s="244" t="s">
        <v>1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1" t="s">
        <v>190</v>
      </c>
      <c r="AU211" s="251" t="s">
        <v>84</v>
      </c>
      <c r="AV211" s="13" t="s">
        <v>82</v>
      </c>
      <c r="AW211" s="13" t="s">
        <v>31</v>
      </c>
      <c r="AX211" s="13" t="s">
        <v>75</v>
      </c>
      <c r="AY211" s="251" t="s">
        <v>181</v>
      </c>
    </row>
    <row r="212" s="14" customFormat="1">
      <c r="A212" s="14"/>
      <c r="B212" s="252"/>
      <c r="C212" s="253"/>
      <c r="D212" s="243" t="s">
        <v>190</v>
      </c>
      <c r="E212" s="254" t="s">
        <v>1</v>
      </c>
      <c r="F212" s="255" t="s">
        <v>182</v>
      </c>
      <c r="G212" s="253"/>
      <c r="H212" s="256">
        <v>3</v>
      </c>
      <c r="I212" s="257"/>
      <c r="J212" s="253"/>
      <c r="K212" s="253"/>
      <c r="L212" s="258"/>
      <c r="M212" s="259"/>
      <c r="N212" s="260"/>
      <c r="O212" s="260"/>
      <c r="P212" s="260"/>
      <c r="Q212" s="260"/>
      <c r="R212" s="260"/>
      <c r="S212" s="260"/>
      <c r="T212" s="26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2" t="s">
        <v>190</v>
      </c>
      <c r="AU212" s="262" t="s">
        <v>84</v>
      </c>
      <c r="AV212" s="14" t="s">
        <v>84</v>
      </c>
      <c r="AW212" s="14" t="s">
        <v>31</v>
      </c>
      <c r="AX212" s="14" t="s">
        <v>82</v>
      </c>
      <c r="AY212" s="262" t="s">
        <v>181</v>
      </c>
    </row>
    <row r="213" s="12" customFormat="1" ht="22.8" customHeight="1">
      <c r="A213" s="12"/>
      <c r="B213" s="212"/>
      <c r="C213" s="213"/>
      <c r="D213" s="214" t="s">
        <v>74</v>
      </c>
      <c r="E213" s="226" t="s">
        <v>1738</v>
      </c>
      <c r="F213" s="226" t="s">
        <v>1739</v>
      </c>
      <c r="G213" s="213"/>
      <c r="H213" s="213"/>
      <c r="I213" s="216"/>
      <c r="J213" s="227">
        <f>BK213</f>
        <v>0</v>
      </c>
      <c r="K213" s="213"/>
      <c r="L213" s="218"/>
      <c r="M213" s="219"/>
      <c r="N213" s="220"/>
      <c r="O213" s="220"/>
      <c r="P213" s="221">
        <f>SUM(P214:P219)</f>
        <v>0</v>
      </c>
      <c r="Q213" s="220"/>
      <c r="R213" s="221">
        <f>SUM(R214:R219)</f>
        <v>0.13104000000000002</v>
      </c>
      <c r="S213" s="220"/>
      <c r="T213" s="222">
        <f>SUM(T214:T219)</f>
        <v>0.032239999999999998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3" t="s">
        <v>84</v>
      </c>
      <c r="AT213" s="224" t="s">
        <v>74</v>
      </c>
      <c r="AU213" s="224" t="s">
        <v>82</v>
      </c>
      <c r="AY213" s="223" t="s">
        <v>181</v>
      </c>
      <c r="BK213" s="225">
        <f>SUM(BK214:BK219)</f>
        <v>0</v>
      </c>
    </row>
    <row r="214" s="2" customFormat="1" ht="16.5" customHeight="1">
      <c r="A214" s="39"/>
      <c r="B214" s="40"/>
      <c r="C214" s="228" t="s">
        <v>324</v>
      </c>
      <c r="D214" s="228" t="s">
        <v>184</v>
      </c>
      <c r="E214" s="229" t="s">
        <v>3353</v>
      </c>
      <c r="F214" s="230" t="s">
        <v>3354</v>
      </c>
      <c r="G214" s="231" t="s">
        <v>197</v>
      </c>
      <c r="H214" s="232">
        <v>104</v>
      </c>
      <c r="I214" s="233"/>
      <c r="J214" s="232">
        <f>ROUND(I214*H214,2)</f>
        <v>0</v>
      </c>
      <c r="K214" s="234"/>
      <c r="L214" s="45"/>
      <c r="M214" s="235" t="s">
        <v>1</v>
      </c>
      <c r="N214" s="236" t="s">
        <v>40</v>
      </c>
      <c r="O214" s="92"/>
      <c r="P214" s="237">
        <f>O214*H214</f>
        <v>0</v>
      </c>
      <c r="Q214" s="237">
        <v>0.001</v>
      </c>
      <c r="R214" s="237">
        <f>Q214*H214</f>
        <v>0.10400000000000001</v>
      </c>
      <c r="S214" s="237">
        <v>0.00031</v>
      </c>
      <c r="T214" s="238">
        <f>S214*H214</f>
        <v>0.032239999999999998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283</v>
      </c>
      <c r="AT214" s="239" t="s">
        <v>184</v>
      </c>
      <c r="AU214" s="239" t="s">
        <v>84</v>
      </c>
      <c r="AY214" s="18" t="s">
        <v>181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82</v>
      </c>
      <c r="BK214" s="240">
        <f>ROUND(I214*H214,2)</f>
        <v>0</v>
      </c>
      <c r="BL214" s="18" t="s">
        <v>283</v>
      </c>
      <c r="BM214" s="239" t="s">
        <v>3355</v>
      </c>
    </row>
    <row r="215" s="13" customFormat="1">
      <c r="A215" s="13"/>
      <c r="B215" s="241"/>
      <c r="C215" s="242"/>
      <c r="D215" s="243" t="s">
        <v>190</v>
      </c>
      <c r="E215" s="244" t="s">
        <v>1</v>
      </c>
      <c r="F215" s="245" t="s">
        <v>820</v>
      </c>
      <c r="G215" s="242"/>
      <c r="H215" s="244" t="s">
        <v>1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1" t="s">
        <v>190</v>
      </c>
      <c r="AU215" s="251" t="s">
        <v>84</v>
      </c>
      <c r="AV215" s="13" t="s">
        <v>82</v>
      </c>
      <c r="AW215" s="13" t="s">
        <v>31</v>
      </c>
      <c r="AX215" s="13" t="s">
        <v>75</v>
      </c>
      <c r="AY215" s="251" t="s">
        <v>181</v>
      </c>
    </row>
    <row r="216" s="14" customFormat="1">
      <c r="A216" s="14"/>
      <c r="B216" s="252"/>
      <c r="C216" s="253"/>
      <c r="D216" s="243" t="s">
        <v>190</v>
      </c>
      <c r="E216" s="254" t="s">
        <v>1</v>
      </c>
      <c r="F216" s="255" t="s">
        <v>3356</v>
      </c>
      <c r="G216" s="253"/>
      <c r="H216" s="256">
        <v>104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2" t="s">
        <v>190</v>
      </c>
      <c r="AU216" s="262" t="s">
        <v>84</v>
      </c>
      <c r="AV216" s="14" t="s">
        <v>84</v>
      </c>
      <c r="AW216" s="14" t="s">
        <v>31</v>
      </c>
      <c r="AX216" s="14" t="s">
        <v>82</v>
      </c>
      <c r="AY216" s="262" t="s">
        <v>181</v>
      </c>
    </row>
    <row r="217" s="2" customFormat="1" ht="21.75" customHeight="1">
      <c r="A217" s="39"/>
      <c r="B217" s="40"/>
      <c r="C217" s="228" t="s">
        <v>331</v>
      </c>
      <c r="D217" s="228" t="s">
        <v>184</v>
      </c>
      <c r="E217" s="229" t="s">
        <v>1741</v>
      </c>
      <c r="F217" s="230" t="s">
        <v>3357</v>
      </c>
      <c r="G217" s="231" t="s">
        <v>197</v>
      </c>
      <c r="H217" s="232">
        <v>104</v>
      </c>
      <c r="I217" s="233"/>
      <c r="J217" s="232">
        <f>ROUND(I217*H217,2)</f>
        <v>0</v>
      </c>
      <c r="K217" s="234"/>
      <c r="L217" s="45"/>
      <c r="M217" s="235" t="s">
        <v>1</v>
      </c>
      <c r="N217" s="236" t="s">
        <v>40</v>
      </c>
      <c r="O217" s="92"/>
      <c r="P217" s="237">
        <f>O217*H217</f>
        <v>0</v>
      </c>
      <c r="Q217" s="237">
        <v>0.00025999999999999998</v>
      </c>
      <c r="R217" s="237">
        <f>Q217*H217</f>
        <v>0.027039999999999998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283</v>
      </c>
      <c r="AT217" s="239" t="s">
        <v>184</v>
      </c>
      <c r="AU217" s="239" t="s">
        <v>84</v>
      </c>
      <c r="AY217" s="18" t="s">
        <v>181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82</v>
      </c>
      <c r="BK217" s="240">
        <f>ROUND(I217*H217,2)</f>
        <v>0</v>
      </c>
      <c r="BL217" s="18" t="s">
        <v>283</v>
      </c>
      <c r="BM217" s="239" t="s">
        <v>3358</v>
      </c>
    </row>
    <row r="218" s="13" customFormat="1">
      <c r="A218" s="13"/>
      <c r="B218" s="241"/>
      <c r="C218" s="242"/>
      <c r="D218" s="243" t="s">
        <v>190</v>
      </c>
      <c r="E218" s="244" t="s">
        <v>1</v>
      </c>
      <c r="F218" s="245" t="s">
        <v>820</v>
      </c>
      <c r="G218" s="242"/>
      <c r="H218" s="244" t="s">
        <v>1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1" t="s">
        <v>190</v>
      </c>
      <c r="AU218" s="251" t="s">
        <v>84</v>
      </c>
      <c r="AV218" s="13" t="s">
        <v>82</v>
      </c>
      <c r="AW218" s="13" t="s">
        <v>31</v>
      </c>
      <c r="AX218" s="13" t="s">
        <v>75</v>
      </c>
      <c r="AY218" s="251" t="s">
        <v>181</v>
      </c>
    </row>
    <row r="219" s="14" customFormat="1">
      <c r="A219" s="14"/>
      <c r="B219" s="252"/>
      <c r="C219" s="253"/>
      <c r="D219" s="243" t="s">
        <v>190</v>
      </c>
      <c r="E219" s="254" t="s">
        <v>1</v>
      </c>
      <c r="F219" s="255" t="s">
        <v>3359</v>
      </c>
      <c r="G219" s="253"/>
      <c r="H219" s="256">
        <v>104</v>
      </c>
      <c r="I219" s="257"/>
      <c r="J219" s="253"/>
      <c r="K219" s="253"/>
      <c r="L219" s="258"/>
      <c r="M219" s="304"/>
      <c r="N219" s="305"/>
      <c r="O219" s="305"/>
      <c r="P219" s="305"/>
      <c r="Q219" s="305"/>
      <c r="R219" s="305"/>
      <c r="S219" s="305"/>
      <c r="T219" s="30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2" t="s">
        <v>190</v>
      </c>
      <c r="AU219" s="262" t="s">
        <v>84</v>
      </c>
      <c r="AV219" s="14" t="s">
        <v>84</v>
      </c>
      <c r="AW219" s="14" t="s">
        <v>31</v>
      </c>
      <c r="AX219" s="14" t="s">
        <v>82</v>
      </c>
      <c r="AY219" s="262" t="s">
        <v>181</v>
      </c>
    </row>
    <row r="220" s="2" customFormat="1" ht="6.96" customHeight="1">
      <c r="A220" s="39"/>
      <c r="B220" s="67"/>
      <c r="C220" s="68"/>
      <c r="D220" s="68"/>
      <c r="E220" s="68"/>
      <c r="F220" s="68"/>
      <c r="G220" s="68"/>
      <c r="H220" s="68"/>
      <c r="I220" s="68"/>
      <c r="J220" s="68"/>
      <c r="K220" s="68"/>
      <c r="L220" s="45"/>
      <c r="M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</sheetData>
  <sheetProtection sheet="1" autoFilter="0" formatColumns="0" formatRows="0" objects="1" scenarios="1" spinCount="100000" saltValue="+egukVgTJYTpeq5PUor3udw8m5E8zAJELxs0H90+th5sMTwWK/Wi5T4Riv1LM/mu2M/8X1iLGRTpnwHLAdgdxQ==" hashValue="WH3P/l+HANhbYOIbQowLTw+OxF7Ce6cApkuJzN0n5pljz/fW/LxjFzmf2YEB0kMbP5w/1lJAhDazUhhLPJBBbA==" algorithmName="SHA-512" password="CC35"/>
  <autoFilter ref="C133:K21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84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15</v>
      </c>
      <c r="L6" s="21"/>
    </row>
    <row r="7" s="1" customFormat="1" ht="26.25" customHeight="1">
      <c r="B7" s="21"/>
      <c r="E7" s="152" t="str">
        <f>'Rekapitulace stavby'!K6</f>
        <v>SPRAVEDLIVÁ TRANSFORMACE - proj.Odb.učebny GASTRO - stavební část - celková rekapitulace</v>
      </c>
      <c r="F7" s="151"/>
      <c r="G7" s="151"/>
      <c r="H7" s="151"/>
      <c r="L7" s="21"/>
    </row>
    <row r="8" s="1" customFormat="1" ht="12" customHeight="1">
      <c r="B8" s="21"/>
      <c r="D8" s="151" t="s">
        <v>121</v>
      </c>
      <c r="L8" s="21"/>
    </row>
    <row r="9" s="2" customFormat="1" ht="16.5" customHeight="1">
      <c r="A9" s="39"/>
      <c r="B9" s="45"/>
      <c r="C9" s="39"/>
      <c r="D9" s="39"/>
      <c r="E9" s="152" t="s">
        <v>3289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1947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17</v>
      </c>
      <c r="E13" s="39"/>
      <c r="F13" s="142" t="s">
        <v>1</v>
      </c>
      <c r="G13" s="39"/>
      <c r="H13" s="39"/>
      <c r="I13" s="151" t="s">
        <v>18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19</v>
      </c>
      <c r="E14" s="39"/>
      <c r="F14" s="142" t="s">
        <v>20</v>
      </c>
      <c r="G14" s="39"/>
      <c r="H14" s="39"/>
      <c r="I14" s="151" t="s">
        <v>21</v>
      </c>
      <c r="J14" s="154" t="str">
        <f>'Rekapitulace stavby'!AN8</f>
        <v>14. 12. 2023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23</v>
      </c>
      <c r="E16" s="39"/>
      <c r="F16" s="39"/>
      <c r="G16" s="39"/>
      <c r="H16" s="39"/>
      <c r="I16" s="151" t="s">
        <v>24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125</v>
      </c>
      <c r="F17" s="39"/>
      <c r="G17" s="39"/>
      <c r="H17" s="39"/>
      <c r="I17" s="151" t="s">
        <v>26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27</v>
      </c>
      <c r="E19" s="39"/>
      <c r="F19" s="39"/>
      <c r="G19" s="39"/>
      <c r="H19" s="39"/>
      <c r="I19" s="151" t="s">
        <v>24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29</v>
      </c>
      <c r="E22" s="39"/>
      <c r="F22" s="39"/>
      <c r="G22" s="39"/>
      <c r="H22" s="39"/>
      <c r="I22" s="151" t="s">
        <v>24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30</v>
      </c>
      <c r="F23" s="39"/>
      <c r="G23" s="39"/>
      <c r="H23" s="39"/>
      <c r="I23" s="151" t="s">
        <v>26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32</v>
      </c>
      <c r="E25" s="39"/>
      <c r="F25" s="39"/>
      <c r="G25" s="39"/>
      <c r="H25" s="39"/>
      <c r="I25" s="151" t="s">
        <v>24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33</v>
      </c>
      <c r="F26" s="39"/>
      <c r="G26" s="39"/>
      <c r="H26" s="39"/>
      <c r="I26" s="151" t="s">
        <v>26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35</v>
      </c>
      <c r="E32" s="39"/>
      <c r="F32" s="39"/>
      <c r="G32" s="39"/>
      <c r="H32" s="39"/>
      <c r="I32" s="39"/>
      <c r="J32" s="161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37</v>
      </c>
      <c r="G34" s="39"/>
      <c r="H34" s="39"/>
      <c r="I34" s="162" t="s">
        <v>36</v>
      </c>
      <c r="J34" s="162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39</v>
      </c>
      <c r="E35" s="151" t="s">
        <v>40</v>
      </c>
      <c r="F35" s="164">
        <f>ROUND((SUM(BE126:BE147)),  2)</f>
        <v>0</v>
      </c>
      <c r="G35" s="39"/>
      <c r="H35" s="39"/>
      <c r="I35" s="165">
        <v>0.20999999999999999</v>
      </c>
      <c r="J35" s="164">
        <f>ROUND(((SUM(BE126:BE147))*I35),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41</v>
      </c>
      <c r="F36" s="164">
        <f>ROUND((SUM(BF126:BF147)),  2)</f>
        <v>0</v>
      </c>
      <c r="G36" s="39"/>
      <c r="H36" s="39"/>
      <c r="I36" s="165">
        <v>0.12</v>
      </c>
      <c r="J36" s="164">
        <f>ROUND(((SUM(BF126:BF147))*I36),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ROUND((SUM(BG126:BG147)),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43</v>
      </c>
      <c r="F38" s="164">
        <f>ROUND((SUM(BH126:BH147)),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44</v>
      </c>
      <c r="F39" s="164">
        <f>ROUND((SUM(BI126:BI147)),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45</v>
      </c>
      <c r="E41" s="168"/>
      <c r="F41" s="168"/>
      <c r="G41" s="169" t="s">
        <v>46</v>
      </c>
      <c r="H41" s="170" t="s">
        <v>47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SPRAVEDLIVÁ TRANSFORMACE - proj.Odb.učebny GASTRO - stavební část - celková rekapitulace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3289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02 - Zdravotně technické instalace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 xml:space="preserve"> </v>
      </c>
      <c r="G91" s="41"/>
      <c r="H91" s="41"/>
      <c r="I91" s="33" t="s">
        <v>21</v>
      </c>
      <c r="J91" s="80" t="str">
        <f>IF(J14="","",J14)</f>
        <v>14. 12. 2023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23</v>
      </c>
      <c r="D93" s="41"/>
      <c r="E93" s="41"/>
      <c r="F93" s="28" t="str">
        <f>E17</f>
        <v>Střední škola stravování a služeb K.Vary</v>
      </c>
      <c r="G93" s="41"/>
      <c r="H93" s="41"/>
      <c r="I93" s="33" t="s">
        <v>29</v>
      </c>
      <c r="J93" s="37" t="str">
        <f>E23</f>
        <v>DPT projekty Ostrov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>Neubauerová Soňa, SK-Projekt Ostrov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127</v>
      </c>
      <c r="D96" s="186"/>
      <c r="E96" s="186"/>
      <c r="F96" s="186"/>
      <c r="G96" s="186"/>
      <c r="H96" s="186"/>
      <c r="I96" s="186"/>
      <c r="J96" s="187" t="s">
        <v>128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129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130</v>
      </c>
    </row>
    <row r="99" s="9" customFormat="1" ht="24.96" customHeight="1">
      <c r="A99" s="9"/>
      <c r="B99" s="189"/>
      <c r="C99" s="190"/>
      <c r="D99" s="191" t="s">
        <v>131</v>
      </c>
      <c r="E99" s="192"/>
      <c r="F99" s="192"/>
      <c r="G99" s="192"/>
      <c r="H99" s="192"/>
      <c r="I99" s="192"/>
      <c r="J99" s="193">
        <f>J127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1948</v>
      </c>
      <c r="E100" s="197"/>
      <c r="F100" s="197"/>
      <c r="G100" s="197"/>
      <c r="H100" s="197"/>
      <c r="I100" s="197"/>
      <c r="J100" s="198">
        <f>J128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9"/>
      <c r="C101" s="190"/>
      <c r="D101" s="191" t="s">
        <v>145</v>
      </c>
      <c r="E101" s="192"/>
      <c r="F101" s="192"/>
      <c r="G101" s="192"/>
      <c r="H101" s="192"/>
      <c r="I101" s="192"/>
      <c r="J101" s="193">
        <f>J130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4"/>
      <c r="D102" s="196" t="s">
        <v>1949</v>
      </c>
      <c r="E102" s="197"/>
      <c r="F102" s="197"/>
      <c r="G102" s="197"/>
      <c r="H102" s="197"/>
      <c r="I102" s="197"/>
      <c r="J102" s="198">
        <f>J131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1950</v>
      </c>
      <c r="E103" s="197"/>
      <c r="F103" s="197"/>
      <c r="G103" s="197"/>
      <c r="H103" s="197"/>
      <c r="I103" s="197"/>
      <c r="J103" s="198">
        <f>J135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164</v>
      </c>
      <c r="E104" s="197"/>
      <c r="F104" s="197"/>
      <c r="G104" s="197"/>
      <c r="H104" s="197"/>
      <c r="I104" s="197"/>
      <c r="J104" s="198">
        <f>J145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166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15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6.25" customHeight="1">
      <c r="A114" s="39"/>
      <c r="B114" s="40"/>
      <c r="C114" s="41"/>
      <c r="D114" s="41"/>
      <c r="E114" s="184" t="str">
        <f>E7</f>
        <v>SPRAVEDLIVÁ TRANSFORMACE - proj.Odb.učebny GASTRO - stavební část - celková rekapitulace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121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4" t="s">
        <v>3289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123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02 - Zdravotně technické instalace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19</v>
      </c>
      <c r="D120" s="41"/>
      <c r="E120" s="41"/>
      <c r="F120" s="28" t="str">
        <f>F14</f>
        <v xml:space="preserve"> </v>
      </c>
      <c r="G120" s="41"/>
      <c r="H120" s="41"/>
      <c r="I120" s="33" t="s">
        <v>21</v>
      </c>
      <c r="J120" s="80" t="str">
        <f>IF(J14="","",J14)</f>
        <v>14. 12. 2023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23</v>
      </c>
      <c r="D122" s="41"/>
      <c r="E122" s="41"/>
      <c r="F122" s="28" t="str">
        <f>E17</f>
        <v>Střední škola stravování a služeb K.Vary</v>
      </c>
      <c r="G122" s="41"/>
      <c r="H122" s="41"/>
      <c r="I122" s="33" t="s">
        <v>29</v>
      </c>
      <c r="J122" s="37" t="str">
        <f>E23</f>
        <v>DPT projekty Ostrov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5.65" customHeight="1">
      <c r="A123" s="39"/>
      <c r="B123" s="40"/>
      <c r="C123" s="33" t="s">
        <v>27</v>
      </c>
      <c r="D123" s="41"/>
      <c r="E123" s="41"/>
      <c r="F123" s="28" t="str">
        <f>IF(E20="","",E20)</f>
        <v>Vyplň údaj</v>
      </c>
      <c r="G123" s="41"/>
      <c r="H123" s="41"/>
      <c r="I123" s="33" t="s">
        <v>32</v>
      </c>
      <c r="J123" s="37" t="str">
        <f>E26</f>
        <v>Neubauerová Soňa, SK-Projekt Ostrov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0"/>
      <c r="B125" s="201"/>
      <c r="C125" s="202" t="s">
        <v>167</v>
      </c>
      <c r="D125" s="203" t="s">
        <v>60</v>
      </c>
      <c r="E125" s="203" t="s">
        <v>56</v>
      </c>
      <c r="F125" s="203" t="s">
        <v>57</v>
      </c>
      <c r="G125" s="203" t="s">
        <v>168</v>
      </c>
      <c r="H125" s="203" t="s">
        <v>169</v>
      </c>
      <c r="I125" s="203" t="s">
        <v>170</v>
      </c>
      <c r="J125" s="204" t="s">
        <v>128</v>
      </c>
      <c r="K125" s="205" t="s">
        <v>171</v>
      </c>
      <c r="L125" s="206"/>
      <c r="M125" s="101" t="s">
        <v>1</v>
      </c>
      <c r="N125" s="102" t="s">
        <v>39</v>
      </c>
      <c r="O125" s="102" t="s">
        <v>172</v>
      </c>
      <c r="P125" s="102" t="s">
        <v>173</v>
      </c>
      <c r="Q125" s="102" t="s">
        <v>174</v>
      </c>
      <c r="R125" s="102" t="s">
        <v>175</v>
      </c>
      <c r="S125" s="102" t="s">
        <v>176</v>
      </c>
      <c r="T125" s="103" t="s">
        <v>177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9"/>
      <c r="B126" s="40"/>
      <c r="C126" s="108" t="s">
        <v>178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P127+P130</f>
        <v>0</v>
      </c>
      <c r="Q126" s="105"/>
      <c r="R126" s="209">
        <f>R127+R130</f>
        <v>0.013430000000000001</v>
      </c>
      <c r="S126" s="105"/>
      <c r="T126" s="210">
        <f>T127+T130</f>
        <v>0.00266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74</v>
      </c>
      <c r="AU126" s="18" t="s">
        <v>130</v>
      </c>
      <c r="BK126" s="211">
        <f>BK127+BK130</f>
        <v>0</v>
      </c>
    </row>
    <row r="127" s="12" customFormat="1" ht="25.92" customHeight="1">
      <c r="A127" s="12"/>
      <c r="B127" s="212"/>
      <c r="C127" s="213"/>
      <c r="D127" s="214" t="s">
        <v>74</v>
      </c>
      <c r="E127" s="215" t="s">
        <v>179</v>
      </c>
      <c r="F127" s="215" t="s">
        <v>180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</v>
      </c>
      <c r="S127" s="220"/>
      <c r="T127" s="22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82</v>
      </c>
      <c r="AT127" s="224" t="s">
        <v>74</v>
      </c>
      <c r="AU127" s="224" t="s">
        <v>75</v>
      </c>
      <c r="AY127" s="223" t="s">
        <v>181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74</v>
      </c>
      <c r="E128" s="226" t="s">
        <v>1960</v>
      </c>
      <c r="F128" s="226" t="s">
        <v>1961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P129</f>
        <v>0</v>
      </c>
      <c r="Q128" s="220"/>
      <c r="R128" s="221">
        <f>R129</f>
        <v>0</v>
      </c>
      <c r="S128" s="220"/>
      <c r="T128" s="222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82</v>
      </c>
      <c r="AT128" s="224" t="s">
        <v>74</v>
      </c>
      <c r="AU128" s="224" t="s">
        <v>82</v>
      </c>
      <c r="AY128" s="223" t="s">
        <v>181</v>
      </c>
      <c r="BK128" s="225">
        <f>BK129</f>
        <v>0</v>
      </c>
    </row>
    <row r="129" s="2" customFormat="1" ht="16.5" customHeight="1">
      <c r="A129" s="39"/>
      <c r="B129" s="40"/>
      <c r="C129" s="228" t="s">
        <v>82</v>
      </c>
      <c r="D129" s="228" t="s">
        <v>184</v>
      </c>
      <c r="E129" s="229" t="s">
        <v>1962</v>
      </c>
      <c r="F129" s="230" t="s">
        <v>1963</v>
      </c>
      <c r="G129" s="231" t="s">
        <v>430</v>
      </c>
      <c r="H129" s="232">
        <v>1</v>
      </c>
      <c r="I129" s="233"/>
      <c r="J129" s="232">
        <f>ROUND(I129*H129,2)</f>
        <v>0</v>
      </c>
      <c r="K129" s="234"/>
      <c r="L129" s="45"/>
      <c r="M129" s="235" t="s">
        <v>1</v>
      </c>
      <c r="N129" s="236" t="s">
        <v>40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188</v>
      </c>
      <c r="AT129" s="239" t="s">
        <v>184</v>
      </c>
      <c r="AU129" s="239" t="s">
        <v>84</v>
      </c>
      <c r="AY129" s="18" t="s">
        <v>181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82</v>
      </c>
      <c r="BK129" s="240">
        <f>ROUND(I129*H129,2)</f>
        <v>0</v>
      </c>
      <c r="BL129" s="18" t="s">
        <v>188</v>
      </c>
      <c r="BM129" s="239" t="s">
        <v>3360</v>
      </c>
    </row>
    <row r="130" s="12" customFormat="1" ht="25.92" customHeight="1">
      <c r="A130" s="12"/>
      <c r="B130" s="212"/>
      <c r="C130" s="213"/>
      <c r="D130" s="214" t="s">
        <v>74</v>
      </c>
      <c r="E130" s="215" t="s">
        <v>938</v>
      </c>
      <c r="F130" s="215" t="s">
        <v>939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P131+P135+P145</f>
        <v>0</v>
      </c>
      <c r="Q130" s="220"/>
      <c r="R130" s="221">
        <f>R131+R135+R145</f>
        <v>0.013430000000000001</v>
      </c>
      <c r="S130" s="220"/>
      <c r="T130" s="222">
        <f>T131+T135+T145</f>
        <v>0.00266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84</v>
      </c>
      <c r="AT130" s="224" t="s">
        <v>74</v>
      </c>
      <c r="AU130" s="224" t="s">
        <v>75</v>
      </c>
      <c r="AY130" s="223" t="s">
        <v>181</v>
      </c>
      <c r="BK130" s="225">
        <f>BK131+BK135+BK145</f>
        <v>0</v>
      </c>
    </row>
    <row r="131" s="12" customFormat="1" ht="22.8" customHeight="1">
      <c r="A131" s="12"/>
      <c r="B131" s="212"/>
      <c r="C131" s="213"/>
      <c r="D131" s="214" t="s">
        <v>74</v>
      </c>
      <c r="E131" s="226" t="s">
        <v>1965</v>
      </c>
      <c r="F131" s="226" t="s">
        <v>1966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SUM(P132:P134)</f>
        <v>0</v>
      </c>
      <c r="Q131" s="220"/>
      <c r="R131" s="221">
        <f>SUM(R132:R134)</f>
        <v>0.0022300000000000002</v>
      </c>
      <c r="S131" s="220"/>
      <c r="T131" s="222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84</v>
      </c>
      <c r="AT131" s="224" t="s">
        <v>74</v>
      </c>
      <c r="AU131" s="224" t="s">
        <v>82</v>
      </c>
      <c r="AY131" s="223" t="s">
        <v>181</v>
      </c>
      <c r="BK131" s="225">
        <f>SUM(BK132:BK134)</f>
        <v>0</v>
      </c>
    </row>
    <row r="132" s="2" customFormat="1" ht="16.5" customHeight="1">
      <c r="A132" s="39"/>
      <c r="B132" s="40"/>
      <c r="C132" s="228" t="s">
        <v>84</v>
      </c>
      <c r="D132" s="228" t="s">
        <v>184</v>
      </c>
      <c r="E132" s="229" t="s">
        <v>1971</v>
      </c>
      <c r="F132" s="230" t="s">
        <v>1972</v>
      </c>
      <c r="G132" s="231" t="s">
        <v>320</v>
      </c>
      <c r="H132" s="232">
        <v>4</v>
      </c>
      <c r="I132" s="233"/>
      <c r="J132" s="232">
        <f>ROUND(I132*H132,2)</f>
        <v>0</v>
      </c>
      <c r="K132" s="234"/>
      <c r="L132" s="45"/>
      <c r="M132" s="235" t="s">
        <v>1</v>
      </c>
      <c r="N132" s="236" t="s">
        <v>40</v>
      </c>
      <c r="O132" s="92"/>
      <c r="P132" s="237">
        <f>O132*H132</f>
        <v>0</v>
      </c>
      <c r="Q132" s="237">
        <v>0.00048000000000000001</v>
      </c>
      <c r="R132" s="237">
        <f>Q132*H132</f>
        <v>0.0019200000000000001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283</v>
      </c>
      <c r="AT132" s="239" t="s">
        <v>184</v>
      </c>
      <c r="AU132" s="239" t="s">
        <v>84</v>
      </c>
      <c r="AY132" s="18" t="s">
        <v>181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82</v>
      </c>
      <c r="BK132" s="240">
        <f>ROUND(I132*H132,2)</f>
        <v>0</v>
      </c>
      <c r="BL132" s="18" t="s">
        <v>283</v>
      </c>
      <c r="BM132" s="239" t="s">
        <v>3361</v>
      </c>
    </row>
    <row r="133" s="2" customFormat="1">
      <c r="A133" s="39"/>
      <c r="B133" s="40"/>
      <c r="C133" s="41"/>
      <c r="D133" s="243" t="s">
        <v>199</v>
      </c>
      <c r="E133" s="41"/>
      <c r="F133" s="263" t="s">
        <v>1970</v>
      </c>
      <c r="G133" s="41"/>
      <c r="H133" s="41"/>
      <c r="I133" s="264"/>
      <c r="J133" s="41"/>
      <c r="K133" s="41"/>
      <c r="L133" s="45"/>
      <c r="M133" s="265"/>
      <c r="N133" s="266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199</v>
      </c>
      <c r="AU133" s="18" t="s">
        <v>84</v>
      </c>
    </row>
    <row r="134" s="2" customFormat="1" ht="16.5" customHeight="1">
      <c r="A134" s="39"/>
      <c r="B134" s="40"/>
      <c r="C134" s="228" t="s">
        <v>182</v>
      </c>
      <c r="D134" s="228" t="s">
        <v>184</v>
      </c>
      <c r="E134" s="229" t="s">
        <v>1991</v>
      </c>
      <c r="F134" s="230" t="s">
        <v>1992</v>
      </c>
      <c r="G134" s="231" t="s">
        <v>260</v>
      </c>
      <c r="H134" s="232">
        <v>1</v>
      </c>
      <c r="I134" s="233"/>
      <c r="J134" s="232">
        <f>ROUND(I134*H134,2)</f>
        <v>0</v>
      </c>
      <c r="K134" s="234"/>
      <c r="L134" s="45"/>
      <c r="M134" s="235" t="s">
        <v>1</v>
      </c>
      <c r="N134" s="236" t="s">
        <v>40</v>
      </c>
      <c r="O134" s="92"/>
      <c r="P134" s="237">
        <f>O134*H134</f>
        <v>0</v>
      </c>
      <c r="Q134" s="237">
        <v>0.00031</v>
      </c>
      <c r="R134" s="237">
        <f>Q134*H134</f>
        <v>0.00031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283</v>
      </c>
      <c r="AT134" s="239" t="s">
        <v>184</v>
      </c>
      <c r="AU134" s="239" t="s">
        <v>84</v>
      </c>
      <c r="AY134" s="18" t="s">
        <v>181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82</v>
      </c>
      <c r="BK134" s="240">
        <f>ROUND(I134*H134,2)</f>
        <v>0</v>
      </c>
      <c r="BL134" s="18" t="s">
        <v>283</v>
      </c>
      <c r="BM134" s="239" t="s">
        <v>3362</v>
      </c>
    </row>
    <row r="135" s="12" customFormat="1" ht="22.8" customHeight="1">
      <c r="A135" s="12"/>
      <c r="B135" s="212"/>
      <c r="C135" s="213"/>
      <c r="D135" s="214" t="s">
        <v>74</v>
      </c>
      <c r="E135" s="226" t="s">
        <v>2029</v>
      </c>
      <c r="F135" s="226" t="s">
        <v>2030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SUM(P136:P144)</f>
        <v>0</v>
      </c>
      <c r="Q135" s="220"/>
      <c r="R135" s="221">
        <f>SUM(R136:R144)</f>
        <v>0.0112</v>
      </c>
      <c r="S135" s="220"/>
      <c r="T135" s="222">
        <f>SUM(T136:T144)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84</v>
      </c>
      <c r="AT135" s="224" t="s">
        <v>74</v>
      </c>
      <c r="AU135" s="224" t="s">
        <v>82</v>
      </c>
      <c r="AY135" s="223" t="s">
        <v>181</v>
      </c>
      <c r="BK135" s="225">
        <f>SUM(BK136:BK144)</f>
        <v>0</v>
      </c>
    </row>
    <row r="136" s="2" customFormat="1" ht="24.15" customHeight="1">
      <c r="A136" s="39"/>
      <c r="B136" s="40"/>
      <c r="C136" s="228" t="s">
        <v>188</v>
      </c>
      <c r="D136" s="228" t="s">
        <v>184</v>
      </c>
      <c r="E136" s="229" t="s">
        <v>2031</v>
      </c>
      <c r="F136" s="230" t="s">
        <v>2032</v>
      </c>
      <c r="G136" s="231" t="s">
        <v>320</v>
      </c>
      <c r="H136" s="232">
        <v>6</v>
      </c>
      <c r="I136" s="233"/>
      <c r="J136" s="232">
        <f>ROUND(I136*H136,2)</f>
        <v>0</v>
      </c>
      <c r="K136" s="234"/>
      <c r="L136" s="45"/>
      <c r="M136" s="235" t="s">
        <v>1</v>
      </c>
      <c r="N136" s="236" t="s">
        <v>40</v>
      </c>
      <c r="O136" s="92"/>
      <c r="P136" s="237">
        <f>O136*H136</f>
        <v>0</v>
      </c>
      <c r="Q136" s="237">
        <v>0.00084000000000000003</v>
      </c>
      <c r="R136" s="237">
        <f>Q136*H136</f>
        <v>0.0050400000000000002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283</v>
      </c>
      <c r="AT136" s="239" t="s">
        <v>184</v>
      </c>
      <c r="AU136" s="239" t="s">
        <v>84</v>
      </c>
      <c r="AY136" s="18" t="s">
        <v>181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82</v>
      </c>
      <c r="BK136" s="240">
        <f>ROUND(I136*H136,2)</f>
        <v>0</v>
      </c>
      <c r="BL136" s="18" t="s">
        <v>283</v>
      </c>
      <c r="BM136" s="239" t="s">
        <v>3363</v>
      </c>
    </row>
    <row r="137" s="2" customFormat="1">
      <c r="A137" s="39"/>
      <c r="B137" s="40"/>
      <c r="C137" s="41"/>
      <c r="D137" s="243" t="s">
        <v>199</v>
      </c>
      <c r="E137" s="41"/>
      <c r="F137" s="263" t="s">
        <v>1970</v>
      </c>
      <c r="G137" s="41"/>
      <c r="H137" s="41"/>
      <c r="I137" s="264"/>
      <c r="J137" s="41"/>
      <c r="K137" s="41"/>
      <c r="L137" s="45"/>
      <c r="M137" s="265"/>
      <c r="N137" s="266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199</v>
      </c>
      <c r="AU137" s="18" t="s">
        <v>84</v>
      </c>
    </row>
    <row r="138" s="2" customFormat="1" ht="24.15" customHeight="1">
      <c r="A138" s="39"/>
      <c r="B138" s="40"/>
      <c r="C138" s="228" t="s">
        <v>213</v>
      </c>
      <c r="D138" s="228" t="s">
        <v>184</v>
      </c>
      <c r="E138" s="229" t="s">
        <v>2034</v>
      </c>
      <c r="F138" s="230" t="s">
        <v>2035</v>
      </c>
      <c r="G138" s="231" t="s">
        <v>320</v>
      </c>
      <c r="H138" s="232">
        <v>3</v>
      </c>
      <c r="I138" s="233"/>
      <c r="J138" s="232">
        <f>ROUND(I138*H138,2)</f>
        <v>0</v>
      </c>
      <c r="K138" s="234"/>
      <c r="L138" s="45"/>
      <c r="M138" s="235" t="s">
        <v>1</v>
      </c>
      <c r="N138" s="236" t="s">
        <v>40</v>
      </c>
      <c r="O138" s="92"/>
      <c r="P138" s="237">
        <f>O138*H138</f>
        <v>0</v>
      </c>
      <c r="Q138" s="237">
        <v>0.00116</v>
      </c>
      <c r="R138" s="237">
        <f>Q138*H138</f>
        <v>0.00348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283</v>
      </c>
      <c r="AT138" s="239" t="s">
        <v>184</v>
      </c>
      <c r="AU138" s="239" t="s">
        <v>84</v>
      </c>
      <c r="AY138" s="18" t="s">
        <v>181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82</v>
      </c>
      <c r="BK138" s="240">
        <f>ROUND(I138*H138,2)</f>
        <v>0</v>
      </c>
      <c r="BL138" s="18" t="s">
        <v>283</v>
      </c>
      <c r="BM138" s="239" t="s">
        <v>3364</v>
      </c>
    </row>
    <row r="139" s="2" customFormat="1">
      <c r="A139" s="39"/>
      <c r="B139" s="40"/>
      <c r="C139" s="41"/>
      <c r="D139" s="243" t="s">
        <v>199</v>
      </c>
      <c r="E139" s="41"/>
      <c r="F139" s="263" t="s">
        <v>1970</v>
      </c>
      <c r="G139" s="41"/>
      <c r="H139" s="41"/>
      <c r="I139" s="264"/>
      <c r="J139" s="41"/>
      <c r="K139" s="41"/>
      <c r="L139" s="45"/>
      <c r="M139" s="265"/>
      <c r="N139" s="26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199</v>
      </c>
      <c r="AU139" s="18" t="s">
        <v>84</v>
      </c>
    </row>
    <row r="140" s="2" customFormat="1" ht="37.8" customHeight="1">
      <c r="A140" s="39"/>
      <c r="B140" s="40"/>
      <c r="C140" s="228" t="s">
        <v>224</v>
      </c>
      <c r="D140" s="228" t="s">
        <v>184</v>
      </c>
      <c r="E140" s="229" t="s">
        <v>2044</v>
      </c>
      <c r="F140" s="230" t="s">
        <v>2045</v>
      </c>
      <c r="G140" s="231" t="s">
        <v>320</v>
      </c>
      <c r="H140" s="232">
        <v>9</v>
      </c>
      <c r="I140" s="233"/>
      <c r="J140" s="232">
        <f>ROUND(I140*H140,2)</f>
        <v>0</v>
      </c>
      <c r="K140" s="234"/>
      <c r="L140" s="45"/>
      <c r="M140" s="235" t="s">
        <v>1</v>
      </c>
      <c r="N140" s="236" t="s">
        <v>40</v>
      </c>
      <c r="O140" s="92"/>
      <c r="P140" s="237">
        <f>O140*H140</f>
        <v>0</v>
      </c>
      <c r="Q140" s="237">
        <v>6.9999999999999994E-05</v>
      </c>
      <c r="R140" s="237">
        <f>Q140*H140</f>
        <v>0.00062999999999999992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283</v>
      </c>
      <c r="AT140" s="239" t="s">
        <v>184</v>
      </c>
      <c r="AU140" s="239" t="s">
        <v>84</v>
      </c>
      <c r="AY140" s="18" t="s">
        <v>181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82</v>
      </c>
      <c r="BK140" s="240">
        <f>ROUND(I140*H140,2)</f>
        <v>0</v>
      </c>
      <c r="BL140" s="18" t="s">
        <v>283</v>
      </c>
      <c r="BM140" s="239" t="s">
        <v>3365</v>
      </c>
    </row>
    <row r="141" s="2" customFormat="1" ht="16.5" customHeight="1">
      <c r="A141" s="39"/>
      <c r="B141" s="40"/>
      <c r="C141" s="228" t="s">
        <v>235</v>
      </c>
      <c r="D141" s="228" t="s">
        <v>184</v>
      </c>
      <c r="E141" s="229" t="s">
        <v>2054</v>
      </c>
      <c r="F141" s="230" t="s">
        <v>2055</v>
      </c>
      <c r="G141" s="231" t="s">
        <v>260</v>
      </c>
      <c r="H141" s="232">
        <v>2</v>
      </c>
      <c r="I141" s="233"/>
      <c r="J141" s="232">
        <f>ROUND(I141*H141,2)</f>
        <v>0</v>
      </c>
      <c r="K141" s="234"/>
      <c r="L141" s="45"/>
      <c r="M141" s="235" t="s">
        <v>1</v>
      </c>
      <c r="N141" s="236" t="s">
        <v>40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283</v>
      </c>
      <c r="AT141" s="239" t="s">
        <v>184</v>
      </c>
      <c r="AU141" s="239" t="s">
        <v>84</v>
      </c>
      <c r="AY141" s="18" t="s">
        <v>181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82</v>
      </c>
      <c r="BK141" s="240">
        <f>ROUND(I141*H141,2)</f>
        <v>0</v>
      </c>
      <c r="BL141" s="18" t="s">
        <v>283</v>
      </c>
      <c r="BM141" s="239" t="s">
        <v>3366</v>
      </c>
    </row>
    <row r="142" s="2" customFormat="1" ht="16.5" customHeight="1">
      <c r="A142" s="39"/>
      <c r="B142" s="40"/>
      <c r="C142" s="228" t="s">
        <v>239</v>
      </c>
      <c r="D142" s="228" t="s">
        <v>184</v>
      </c>
      <c r="E142" s="229" t="s">
        <v>2079</v>
      </c>
      <c r="F142" s="230" t="s">
        <v>2080</v>
      </c>
      <c r="G142" s="231" t="s">
        <v>260</v>
      </c>
      <c r="H142" s="232">
        <v>1</v>
      </c>
      <c r="I142" s="233"/>
      <c r="J142" s="232">
        <f>ROUND(I142*H142,2)</f>
        <v>0</v>
      </c>
      <c r="K142" s="234"/>
      <c r="L142" s="45"/>
      <c r="M142" s="235" t="s">
        <v>1</v>
      </c>
      <c r="N142" s="236" t="s">
        <v>40</v>
      </c>
      <c r="O142" s="92"/>
      <c r="P142" s="237">
        <f>O142*H142</f>
        <v>0</v>
      </c>
      <c r="Q142" s="237">
        <v>0.00109</v>
      </c>
      <c r="R142" s="237">
        <f>Q142*H142</f>
        <v>0.00109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283</v>
      </c>
      <c r="AT142" s="239" t="s">
        <v>184</v>
      </c>
      <c r="AU142" s="239" t="s">
        <v>84</v>
      </c>
      <c r="AY142" s="18" t="s">
        <v>181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82</v>
      </c>
      <c r="BK142" s="240">
        <f>ROUND(I142*H142,2)</f>
        <v>0</v>
      </c>
      <c r="BL142" s="18" t="s">
        <v>283</v>
      </c>
      <c r="BM142" s="239" t="s">
        <v>3367</v>
      </c>
    </row>
    <row r="143" s="2" customFormat="1" ht="21.75" customHeight="1">
      <c r="A143" s="39"/>
      <c r="B143" s="40"/>
      <c r="C143" s="228" t="s">
        <v>246</v>
      </c>
      <c r="D143" s="228" t="s">
        <v>184</v>
      </c>
      <c r="E143" s="229" t="s">
        <v>2082</v>
      </c>
      <c r="F143" s="230" t="s">
        <v>2083</v>
      </c>
      <c r="G143" s="231" t="s">
        <v>2084</v>
      </c>
      <c r="H143" s="232">
        <v>4</v>
      </c>
      <c r="I143" s="233"/>
      <c r="J143" s="232">
        <f>ROUND(I143*H143,2)</f>
        <v>0</v>
      </c>
      <c r="K143" s="234"/>
      <c r="L143" s="45"/>
      <c r="M143" s="235" t="s">
        <v>1</v>
      </c>
      <c r="N143" s="236" t="s">
        <v>40</v>
      </c>
      <c r="O143" s="92"/>
      <c r="P143" s="237">
        <f>O143*H143</f>
        <v>0</v>
      </c>
      <c r="Q143" s="237">
        <v>9.0000000000000006E-05</v>
      </c>
      <c r="R143" s="237">
        <f>Q143*H143</f>
        <v>0.00036000000000000002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283</v>
      </c>
      <c r="AT143" s="239" t="s">
        <v>184</v>
      </c>
      <c r="AU143" s="239" t="s">
        <v>84</v>
      </c>
      <c r="AY143" s="18" t="s">
        <v>181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82</v>
      </c>
      <c r="BK143" s="240">
        <f>ROUND(I143*H143,2)</f>
        <v>0</v>
      </c>
      <c r="BL143" s="18" t="s">
        <v>283</v>
      </c>
      <c r="BM143" s="239" t="s">
        <v>3368</v>
      </c>
    </row>
    <row r="144" s="2" customFormat="1" ht="16.5" customHeight="1">
      <c r="A144" s="39"/>
      <c r="B144" s="40"/>
      <c r="C144" s="289" t="s">
        <v>251</v>
      </c>
      <c r="D144" s="289" t="s">
        <v>396</v>
      </c>
      <c r="E144" s="290" t="s">
        <v>2086</v>
      </c>
      <c r="F144" s="291" t="s">
        <v>2087</v>
      </c>
      <c r="G144" s="292" t="s">
        <v>260</v>
      </c>
      <c r="H144" s="293">
        <v>4</v>
      </c>
      <c r="I144" s="294"/>
      <c r="J144" s="293">
        <f>ROUND(I144*H144,2)</f>
        <v>0</v>
      </c>
      <c r="K144" s="295"/>
      <c r="L144" s="296"/>
      <c r="M144" s="297" t="s">
        <v>1</v>
      </c>
      <c r="N144" s="298" t="s">
        <v>40</v>
      </c>
      <c r="O144" s="92"/>
      <c r="P144" s="237">
        <f>O144*H144</f>
        <v>0</v>
      </c>
      <c r="Q144" s="237">
        <v>0.00014999999999999999</v>
      </c>
      <c r="R144" s="237">
        <f>Q144*H144</f>
        <v>0.00059999999999999995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379</v>
      </c>
      <c r="AT144" s="239" t="s">
        <v>396</v>
      </c>
      <c r="AU144" s="239" t="s">
        <v>84</v>
      </c>
      <c r="AY144" s="18" t="s">
        <v>181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82</v>
      </c>
      <c r="BK144" s="240">
        <f>ROUND(I144*H144,2)</f>
        <v>0</v>
      </c>
      <c r="BL144" s="18" t="s">
        <v>283</v>
      </c>
      <c r="BM144" s="239" t="s">
        <v>3369</v>
      </c>
    </row>
    <row r="145" s="12" customFormat="1" ht="22.8" customHeight="1">
      <c r="A145" s="12"/>
      <c r="B145" s="212"/>
      <c r="C145" s="213"/>
      <c r="D145" s="214" t="s">
        <v>74</v>
      </c>
      <c r="E145" s="226" t="s">
        <v>1754</v>
      </c>
      <c r="F145" s="226" t="s">
        <v>1755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SUM(P146:P147)</f>
        <v>0</v>
      </c>
      <c r="Q145" s="220"/>
      <c r="R145" s="221">
        <f>SUM(R146:R147)</f>
        <v>0</v>
      </c>
      <c r="S145" s="220"/>
      <c r="T145" s="222">
        <f>SUM(T146:T147)</f>
        <v>0.00266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84</v>
      </c>
      <c r="AT145" s="224" t="s">
        <v>74</v>
      </c>
      <c r="AU145" s="224" t="s">
        <v>82</v>
      </c>
      <c r="AY145" s="223" t="s">
        <v>181</v>
      </c>
      <c r="BK145" s="225">
        <f>SUM(BK146:BK147)</f>
        <v>0</v>
      </c>
    </row>
    <row r="146" s="2" customFormat="1" ht="16.5" customHeight="1">
      <c r="A146" s="39"/>
      <c r="B146" s="40"/>
      <c r="C146" s="228" t="s">
        <v>257</v>
      </c>
      <c r="D146" s="228" t="s">
        <v>184</v>
      </c>
      <c r="E146" s="229" t="s">
        <v>2116</v>
      </c>
      <c r="F146" s="230" t="s">
        <v>2117</v>
      </c>
      <c r="G146" s="231" t="s">
        <v>320</v>
      </c>
      <c r="H146" s="232">
        <v>1</v>
      </c>
      <c r="I146" s="233"/>
      <c r="J146" s="232">
        <f>ROUND(I146*H146,2)</f>
        <v>0</v>
      </c>
      <c r="K146" s="234"/>
      <c r="L146" s="45"/>
      <c r="M146" s="235" t="s">
        <v>1</v>
      </c>
      <c r="N146" s="236" t="s">
        <v>40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0.0020999999999999999</v>
      </c>
      <c r="T146" s="238">
        <f>S146*H146</f>
        <v>0.0020999999999999999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283</v>
      </c>
      <c r="AT146" s="239" t="s">
        <v>184</v>
      </c>
      <c r="AU146" s="239" t="s">
        <v>84</v>
      </c>
      <c r="AY146" s="18" t="s">
        <v>181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82</v>
      </c>
      <c r="BK146" s="240">
        <f>ROUND(I146*H146,2)</f>
        <v>0</v>
      </c>
      <c r="BL146" s="18" t="s">
        <v>283</v>
      </c>
      <c r="BM146" s="239" t="s">
        <v>3370</v>
      </c>
    </row>
    <row r="147" s="2" customFormat="1" ht="16.5" customHeight="1">
      <c r="A147" s="39"/>
      <c r="B147" s="40"/>
      <c r="C147" s="228" t="s">
        <v>8</v>
      </c>
      <c r="D147" s="228" t="s">
        <v>184</v>
      </c>
      <c r="E147" s="229" t="s">
        <v>2130</v>
      </c>
      <c r="F147" s="230" t="s">
        <v>2131</v>
      </c>
      <c r="G147" s="231" t="s">
        <v>320</v>
      </c>
      <c r="H147" s="232">
        <v>2</v>
      </c>
      <c r="I147" s="233"/>
      <c r="J147" s="232">
        <f>ROUND(I147*H147,2)</f>
        <v>0</v>
      </c>
      <c r="K147" s="234"/>
      <c r="L147" s="45"/>
      <c r="M147" s="299" t="s">
        <v>1</v>
      </c>
      <c r="N147" s="300" t="s">
        <v>40</v>
      </c>
      <c r="O147" s="301"/>
      <c r="P147" s="302">
        <f>O147*H147</f>
        <v>0</v>
      </c>
      <c r="Q147" s="302">
        <v>0</v>
      </c>
      <c r="R147" s="302">
        <f>Q147*H147</f>
        <v>0</v>
      </c>
      <c r="S147" s="302">
        <v>0.00027999999999999998</v>
      </c>
      <c r="T147" s="303">
        <f>S147*H147</f>
        <v>0.00055999999999999995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283</v>
      </c>
      <c r="AT147" s="239" t="s">
        <v>184</v>
      </c>
      <c r="AU147" s="239" t="s">
        <v>84</v>
      </c>
      <c r="AY147" s="18" t="s">
        <v>181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82</v>
      </c>
      <c r="BK147" s="240">
        <f>ROUND(I147*H147,2)</f>
        <v>0</v>
      </c>
      <c r="BL147" s="18" t="s">
        <v>283</v>
      </c>
      <c r="BM147" s="239" t="s">
        <v>3371</v>
      </c>
    </row>
    <row r="148" s="2" customFormat="1" ht="6.96" customHeight="1">
      <c r="A148" s="39"/>
      <c r="B148" s="67"/>
      <c r="C148" s="68"/>
      <c r="D148" s="68"/>
      <c r="E148" s="68"/>
      <c r="F148" s="68"/>
      <c r="G148" s="68"/>
      <c r="H148" s="68"/>
      <c r="I148" s="68"/>
      <c r="J148" s="68"/>
      <c r="K148" s="68"/>
      <c r="L148" s="45"/>
      <c r="M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</sheetData>
  <sheetProtection sheet="1" autoFilter="0" formatColumns="0" formatRows="0" objects="1" scenarios="1" spinCount="100000" saltValue="Z4Lhaw+Rln2JvDjdQAFLuQFgkdCxneWJiaP+QWgdez65U6RilnkwO+kRFgSMkKlZFzvhvjRKryLfSGsJiaXbsA==" hashValue="Z/mMV8SuRZWKUo6gCSn8axW/YVbo6eYzm/mcVHgACdZGIa+6yCJFWouZIfWKzn9RgdPs7WEtnBNJTGvl3ig+pQ==" algorithmName="SHA-512" password="CC35"/>
  <autoFilter ref="C125:K14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84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15</v>
      </c>
      <c r="L6" s="21"/>
    </row>
    <row r="7" s="1" customFormat="1" ht="26.25" customHeight="1">
      <c r="B7" s="21"/>
      <c r="E7" s="152" t="str">
        <f>'Rekapitulace stavby'!K6</f>
        <v>SPRAVEDLIVÁ TRANSFORMACE - proj.Odb.učebny GASTRO - stavební část - celková rekapitulace</v>
      </c>
      <c r="F7" s="151"/>
      <c r="G7" s="151"/>
      <c r="H7" s="151"/>
      <c r="L7" s="21"/>
    </row>
    <row r="8" s="1" customFormat="1" ht="12" customHeight="1">
      <c r="B8" s="21"/>
      <c r="D8" s="151" t="s">
        <v>121</v>
      </c>
      <c r="L8" s="21"/>
    </row>
    <row r="9" s="2" customFormat="1" ht="16.5" customHeight="1">
      <c r="A9" s="39"/>
      <c r="B9" s="45"/>
      <c r="C9" s="39"/>
      <c r="D9" s="39"/>
      <c r="E9" s="152" t="s">
        <v>3289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3372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17</v>
      </c>
      <c r="E13" s="39"/>
      <c r="F13" s="142" t="s">
        <v>1</v>
      </c>
      <c r="G13" s="39"/>
      <c r="H13" s="39"/>
      <c r="I13" s="151" t="s">
        <v>18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19</v>
      </c>
      <c r="E14" s="39"/>
      <c r="F14" s="142" t="s">
        <v>20</v>
      </c>
      <c r="G14" s="39"/>
      <c r="H14" s="39"/>
      <c r="I14" s="151" t="s">
        <v>21</v>
      </c>
      <c r="J14" s="154" t="str">
        <f>'Rekapitulace stavby'!AN8</f>
        <v>14. 12. 2023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23</v>
      </c>
      <c r="E16" s="39"/>
      <c r="F16" s="39"/>
      <c r="G16" s="39"/>
      <c r="H16" s="39"/>
      <c r="I16" s="151" t="s">
        <v>24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20</v>
      </c>
      <c r="F17" s="39"/>
      <c r="G17" s="39"/>
      <c r="H17" s="39"/>
      <c r="I17" s="151" t="s">
        <v>26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27</v>
      </c>
      <c r="E19" s="39"/>
      <c r="F19" s="39"/>
      <c r="G19" s="39"/>
      <c r="H19" s="39"/>
      <c r="I19" s="151" t="s">
        <v>24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29</v>
      </c>
      <c r="E22" s="39"/>
      <c r="F22" s="39"/>
      <c r="G22" s="39"/>
      <c r="H22" s="39"/>
      <c r="I22" s="151" t="s">
        <v>24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20</v>
      </c>
      <c r="F23" s="39"/>
      <c r="G23" s="39"/>
      <c r="H23" s="39"/>
      <c r="I23" s="151" t="s">
        <v>26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32</v>
      </c>
      <c r="E25" s="39"/>
      <c r="F25" s="39"/>
      <c r="G25" s="39"/>
      <c r="H25" s="39"/>
      <c r="I25" s="151" t="s">
        <v>24</v>
      </c>
      <c r="J25" s="142" t="s">
        <v>2676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2677</v>
      </c>
      <c r="F26" s="39"/>
      <c r="G26" s="39"/>
      <c r="H26" s="39"/>
      <c r="I26" s="151" t="s">
        <v>26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35</v>
      </c>
      <c r="E32" s="39"/>
      <c r="F32" s="39"/>
      <c r="G32" s="39"/>
      <c r="H32" s="39"/>
      <c r="I32" s="39"/>
      <c r="J32" s="161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37</v>
      </c>
      <c r="G34" s="39"/>
      <c r="H34" s="39"/>
      <c r="I34" s="162" t="s">
        <v>36</v>
      </c>
      <c r="J34" s="162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39</v>
      </c>
      <c r="E35" s="151" t="s">
        <v>40</v>
      </c>
      <c r="F35" s="164">
        <f>ROUND((SUM(BE123:BE176)),  2)</f>
        <v>0</v>
      </c>
      <c r="G35" s="39"/>
      <c r="H35" s="39"/>
      <c r="I35" s="165">
        <v>0.20999999999999999</v>
      </c>
      <c r="J35" s="164">
        <f>ROUND(((SUM(BE123:BE176))*I35),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41</v>
      </c>
      <c r="F36" s="164">
        <f>ROUND((SUM(BF123:BF176)),  2)</f>
        <v>0</v>
      </c>
      <c r="G36" s="39"/>
      <c r="H36" s="39"/>
      <c r="I36" s="165">
        <v>0.12</v>
      </c>
      <c r="J36" s="164">
        <f>ROUND(((SUM(BF123:BF176))*I36),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ROUND((SUM(BG123:BG176)),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43</v>
      </c>
      <c r="F38" s="164">
        <f>ROUND((SUM(BH123:BH176)),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44</v>
      </c>
      <c r="F39" s="164">
        <f>ROUND((SUM(BI123:BI176)),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45</v>
      </c>
      <c r="E41" s="168"/>
      <c r="F41" s="168"/>
      <c r="G41" s="169" t="s">
        <v>46</v>
      </c>
      <c r="H41" s="170" t="s">
        <v>47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SPRAVEDLIVÁ TRANSFORMACE - proj.Odb.učebny GASTRO - stavební část - celková rekapitulace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3289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03 - Silnoproud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 xml:space="preserve"> </v>
      </c>
      <c r="G91" s="41"/>
      <c r="H91" s="41"/>
      <c r="I91" s="33" t="s">
        <v>21</v>
      </c>
      <c r="J91" s="80" t="str">
        <f>IF(J14="","",J14)</f>
        <v>14. 12. 2023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23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>Klimešová Miroslava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127</v>
      </c>
      <c r="D96" s="186"/>
      <c r="E96" s="186"/>
      <c r="F96" s="186"/>
      <c r="G96" s="186"/>
      <c r="H96" s="186"/>
      <c r="I96" s="186"/>
      <c r="J96" s="187" t="s">
        <v>128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129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130</v>
      </c>
    </row>
    <row r="99" s="9" customFormat="1" ht="24.96" customHeight="1">
      <c r="A99" s="9"/>
      <c r="B99" s="189"/>
      <c r="C99" s="190"/>
      <c r="D99" s="191" t="s">
        <v>145</v>
      </c>
      <c r="E99" s="192"/>
      <c r="F99" s="192"/>
      <c r="G99" s="192"/>
      <c r="H99" s="192"/>
      <c r="I99" s="192"/>
      <c r="J99" s="193">
        <f>J124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2678</v>
      </c>
      <c r="E100" s="197"/>
      <c r="F100" s="197"/>
      <c r="G100" s="197"/>
      <c r="H100" s="197"/>
      <c r="I100" s="197"/>
      <c r="J100" s="198">
        <f>J125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9"/>
      <c r="C101" s="190"/>
      <c r="D101" s="191" t="s">
        <v>2681</v>
      </c>
      <c r="E101" s="192"/>
      <c r="F101" s="192"/>
      <c r="G101" s="192"/>
      <c r="H101" s="192"/>
      <c r="I101" s="192"/>
      <c r="J101" s="193">
        <f>J174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166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15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84" t="str">
        <f>E7</f>
        <v>SPRAVEDLIVÁ TRANSFORMACE - proj.Odb.učebny GASTRO - stavební část - celková rekapitulace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121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4" t="s">
        <v>3289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123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03 - Silnoproud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19</v>
      </c>
      <c r="D117" s="41"/>
      <c r="E117" s="41"/>
      <c r="F117" s="28" t="str">
        <f>F14</f>
        <v xml:space="preserve"> </v>
      </c>
      <c r="G117" s="41"/>
      <c r="H117" s="41"/>
      <c r="I117" s="33" t="s">
        <v>21</v>
      </c>
      <c r="J117" s="80" t="str">
        <f>IF(J14="","",J14)</f>
        <v>14. 12. 2023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23</v>
      </c>
      <c r="D119" s="41"/>
      <c r="E119" s="41"/>
      <c r="F119" s="28" t="str">
        <f>E17</f>
        <v xml:space="preserve"> </v>
      </c>
      <c r="G119" s="41"/>
      <c r="H119" s="41"/>
      <c r="I119" s="33" t="s">
        <v>29</v>
      </c>
      <c r="J119" s="37" t="str">
        <f>E23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27</v>
      </c>
      <c r="D120" s="41"/>
      <c r="E120" s="41"/>
      <c r="F120" s="28" t="str">
        <f>IF(E20="","",E20)</f>
        <v>Vyplň údaj</v>
      </c>
      <c r="G120" s="41"/>
      <c r="H120" s="41"/>
      <c r="I120" s="33" t="s">
        <v>32</v>
      </c>
      <c r="J120" s="37" t="str">
        <f>E26</f>
        <v>Klimešová Miroslava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0"/>
      <c r="B122" s="201"/>
      <c r="C122" s="202" t="s">
        <v>167</v>
      </c>
      <c r="D122" s="203" t="s">
        <v>60</v>
      </c>
      <c r="E122" s="203" t="s">
        <v>56</v>
      </c>
      <c r="F122" s="203" t="s">
        <v>57</v>
      </c>
      <c r="G122" s="203" t="s">
        <v>168</v>
      </c>
      <c r="H122" s="203" t="s">
        <v>169</v>
      </c>
      <c r="I122" s="203" t="s">
        <v>170</v>
      </c>
      <c r="J122" s="204" t="s">
        <v>128</v>
      </c>
      <c r="K122" s="205" t="s">
        <v>171</v>
      </c>
      <c r="L122" s="206"/>
      <c r="M122" s="101" t="s">
        <v>1</v>
      </c>
      <c r="N122" s="102" t="s">
        <v>39</v>
      </c>
      <c r="O122" s="102" t="s">
        <v>172</v>
      </c>
      <c r="P122" s="102" t="s">
        <v>173</v>
      </c>
      <c r="Q122" s="102" t="s">
        <v>174</v>
      </c>
      <c r="R122" s="102" t="s">
        <v>175</v>
      </c>
      <c r="S122" s="102" t="s">
        <v>176</v>
      </c>
      <c r="T122" s="103" t="s">
        <v>177</v>
      </c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</row>
    <row r="123" s="2" customFormat="1" ht="22.8" customHeight="1">
      <c r="A123" s="39"/>
      <c r="B123" s="40"/>
      <c r="C123" s="108" t="s">
        <v>178</v>
      </c>
      <c r="D123" s="41"/>
      <c r="E123" s="41"/>
      <c r="F123" s="41"/>
      <c r="G123" s="41"/>
      <c r="H123" s="41"/>
      <c r="I123" s="41"/>
      <c r="J123" s="207">
        <f>BK123</f>
        <v>0</v>
      </c>
      <c r="K123" s="41"/>
      <c r="L123" s="45"/>
      <c r="M123" s="104"/>
      <c r="N123" s="208"/>
      <c r="O123" s="105"/>
      <c r="P123" s="209">
        <f>P124+P174</f>
        <v>0</v>
      </c>
      <c r="Q123" s="105"/>
      <c r="R123" s="209">
        <f>R124+R174</f>
        <v>0.0448</v>
      </c>
      <c r="S123" s="105"/>
      <c r="T123" s="210">
        <f>T124+T174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74</v>
      </c>
      <c r="AU123" s="18" t="s">
        <v>130</v>
      </c>
      <c r="BK123" s="211">
        <f>BK124+BK174</f>
        <v>0</v>
      </c>
    </row>
    <row r="124" s="12" customFormat="1" ht="25.92" customHeight="1">
      <c r="A124" s="12"/>
      <c r="B124" s="212"/>
      <c r="C124" s="213"/>
      <c r="D124" s="214" t="s">
        <v>74</v>
      </c>
      <c r="E124" s="215" t="s">
        <v>938</v>
      </c>
      <c r="F124" s="215" t="s">
        <v>939</v>
      </c>
      <c r="G124" s="213"/>
      <c r="H124" s="213"/>
      <c r="I124" s="216"/>
      <c r="J124" s="217">
        <f>BK124</f>
        <v>0</v>
      </c>
      <c r="K124" s="213"/>
      <c r="L124" s="218"/>
      <c r="M124" s="219"/>
      <c r="N124" s="220"/>
      <c r="O124" s="220"/>
      <c r="P124" s="221">
        <f>P125</f>
        <v>0</v>
      </c>
      <c r="Q124" s="220"/>
      <c r="R124" s="221">
        <f>R125</f>
        <v>0.0448</v>
      </c>
      <c r="S124" s="220"/>
      <c r="T124" s="222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84</v>
      </c>
      <c r="AT124" s="224" t="s">
        <v>74</v>
      </c>
      <c r="AU124" s="224" t="s">
        <v>75</v>
      </c>
      <c r="AY124" s="223" t="s">
        <v>181</v>
      </c>
      <c r="BK124" s="225">
        <f>BK125</f>
        <v>0</v>
      </c>
    </row>
    <row r="125" s="12" customFormat="1" ht="22.8" customHeight="1">
      <c r="A125" s="12"/>
      <c r="B125" s="212"/>
      <c r="C125" s="213"/>
      <c r="D125" s="214" t="s">
        <v>74</v>
      </c>
      <c r="E125" s="226" t="s">
        <v>2682</v>
      </c>
      <c r="F125" s="226" t="s">
        <v>2683</v>
      </c>
      <c r="G125" s="213"/>
      <c r="H125" s="213"/>
      <c r="I125" s="216"/>
      <c r="J125" s="227">
        <f>BK125</f>
        <v>0</v>
      </c>
      <c r="K125" s="213"/>
      <c r="L125" s="218"/>
      <c r="M125" s="219"/>
      <c r="N125" s="220"/>
      <c r="O125" s="220"/>
      <c r="P125" s="221">
        <f>SUM(P126:P173)</f>
        <v>0</v>
      </c>
      <c r="Q125" s="220"/>
      <c r="R125" s="221">
        <f>SUM(R126:R173)</f>
        <v>0.0448</v>
      </c>
      <c r="S125" s="220"/>
      <c r="T125" s="222">
        <f>SUM(T126:T173)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84</v>
      </c>
      <c r="AT125" s="224" t="s">
        <v>74</v>
      </c>
      <c r="AU125" s="224" t="s">
        <v>82</v>
      </c>
      <c r="AY125" s="223" t="s">
        <v>181</v>
      </c>
      <c r="BK125" s="225">
        <f>SUM(BK126:BK173)</f>
        <v>0</v>
      </c>
    </row>
    <row r="126" s="2" customFormat="1" ht="37.8" customHeight="1">
      <c r="A126" s="39"/>
      <c r="B126" s="40"/>
      <c r="C126" s="228" t="s">
        <v>82</v>
      </c>
      <c r="D126" s="228" t="s">
        <v>184</v>
      </c>
      <c r="E126" s="229" t="s">
        <v>3373</v>
      </c>
      <c r="F126" s="230" t="s">
        <v>3374</v>
      </c>
      <c r="G126" s="231" t="s">
        <v>320</v>
      </c>
      <c r="H126" s="232">
        <v>5</v>
      </c>
      <c r="I126" s="233"/>
      <c r="J126" s="232">
        <f>ROUND(I126*H126,2)</f>
        <v>0</v>
      </c>
      <c r="K126" s="234"/>
      <c r="L126" s="45"/>
      <c r="M126" s="235" t="s">
        <v>1</v>
      </c>
      <c r="N126" s="236" t="s">
        <v>40</v>
      </c>
      <c r="O126" s="92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283</v>
      </c>
      <c r="AT126" s="239" t="s">
        <v>184</v>
      </c>
      <c r="AU126" s="239" t="s">
        <v>84</v>
      </c>
      <c r="AY126" s="18" t="s">
        <v>181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82</v>
      </c>
      <c r="BK126" s="240">
        <f>ROUND(I126*H126,2)</f>
        <v>0</v>
      </c>
      <c r="BL126" s="18" t="s">
        <v>283</v>
      </c>
      <c r="BM126" s="239" t="s">
        <v>3375</v>
      </c>
    </row>
    <row r="127" s="2" customFormat="1" ht="24.15" customHeight="1">
      <c r="A127" s="39"/>
      <c r="B127" s="40"/>
      <c r="C127" s="289" t="s">
        <v>84</v>
      </c>
      <c r="D127" s="289" t="s">
        <v>396</v>
      </c>
      <c r="E127" s="290" t="s">
        <v>3376</v>
      </c>
      <c r="F127" s="291" t="s">
        <v>3377</v>
      </c>
      <c r="G127" s="292" t="s">
        <v>320</v>
      </c>
      <c r="H127" s="293">
        <v>5.25</v>
      </c>
      <c r="I127" s="294"/>
      <c r="J127" s="293">
        <f>ROUND(I127*H127,2)</f>
        <v>0</v>
      </c>
      <c r="K127" s="295"/>
      <c r="L127" s="296"/>
      <c r="M127" s="297" t="s">
        <v>1</v>
      </c>
      <c r="N127" s="298" t="s">
        <v>40</v>
      </c>
      <c r="O127" s="92"/>
      <c r="P127" s="237">
        <f>O127*H127</f>
        <v>0</v>
      </c>
      <c r="Q127" s="237">
        <v>0.00034000000000000002</v>
      </c>
      <c r="R127" s="237">
        <f>Q127*H127</f>
        <v>0.0017850000000000001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379</v>
      </c>
      <c r="AT127" s="239" t="s">
        <v>396</v>
      </c>
      <c r="AU127" s="239" t="s">
        <v>84</v>
      </c>
      <c r="AY127" s="18" t="s">
        <v>181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82</v>
      </c>
      <c r="BK127" s="240">
        <f>ROUND(I127*H127,2)</f>
        <v>0</v>
      </c>
      <c r="BL127" s="18" t="s">
        <v>283</v>
      </c>
      <c r="BM127" s="239" t="s">
        <v>3378</v>
      </c>
    </row>
    <row r="128" s="14" customFormat="1">
      <c r="A128" s="14"/>
      <c r="B128" s="252"/>
      <c r="C128" s="253"/>
      <c r="D128" s="243" t="s">
        <v>190</v>
      </c>
      <c r="E128" s="254" t="s">
        <v>1</v>
      </c>
      <c r="F128" s="255" t="s">
        <v>3379</v>
      </c>
      <c r="G128" s="253"/>
      <c r="H128" s="256">
        <v>5.25</v>
      </c>
      <c r="I128" s="257"/>
      <c r="J128" s="253"/>
      <c r="K128" s="253"/>
      <c r="L128" s="258"/>
      <c r="M128" s="259"/>
      <c r="N128" s="260"/>
      <c r="O128" s="260"/>
      <c r="P128" s="260"/>
      <c r="Q128" s="260"/>
      <c r="R128" s="260"/>
      <c r="S128" s="260"/>
      <c r="T128" s="26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2" t="s">
        <v>190</v>
      </c>
      <c r="AU128" s="262" t="s">
        <v>84</v>
      </c>
      <c r="AV128" s="14" t="s">
        <v>84</v>
      </c>
      <c r="AW128" s="14" t="s">
        <v>31</v>
      </c>
      <c r="AX128" s="14" t="s">
        <v>82</v>
      </c>
      <c r="AY128" s="262" t="s">
        <v>181</v>
      </c>
    </row>
    <row r="129" s="2" customFormat="1" ht="44.25" customHeight="1">
      <c r="A129" s="39"/>
      <c r="B129" s="40"/>
      <c r="C129" s="228" t="s">
        <v>182</v>
      </c>
      <c r="D129" s="228" t="s">
        <v>184</v>
      </c>
      <c r="E129" s="229" t="s">
        <v>2691</v>
      </c>
      <c r="F129" s="230" t="s">
        <v>3380</v>
      </c>
      <c r="G129" s="231" t="s">
        <v>260</v>
      </c>
      <c r="H129" s="232">
        <v>12</v>
      </c>
      <c r="I129" s="233"/>
      <c r="J129" s="232">
        <f>ROUND(I129*H129,2)</f>
        <v>0</v>
      </c>
      <c r="K129" s="234"/>
      <c r="L129" s="45"/>
      <c r="M129" s="235" t="s">
        <v>1</v>
      </c>
      <c r="N129" s="236" t="s">
        <v>40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283</v>
      </c>
      <c r="AT129" s="239" t="s">
        <v>184</v>
      </c>
      <c r="AU129" s="239" t="s">
        <v>84</v>
      </c>
      <c r="AY129" s="18" t="s">
        <v>181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82</v>
      </c>
      <c r="BK129" s="240">
        <f>ROUND(I129*H129,2)</f>
        <v>0</v>
      </c>
      <c r="BL129" s="18" t="s">
        <v>283</v>
      </c>
      <c r="BM129" s="239" t="s">
        <v>3381</v>
      </c>
    </row>
    <row r="130" s="2" customFormat="1" ht="21.75" customHeight="1">
      <c r="A130" s="39"/>
      <c r="B130" s="40"/>
      <c r="C130" s="289" t="s">
        <v>188</v>
      </c>
      <c r="D130" s="289" t="s">
        <v>396</v>
      </c>
      <c r="E130" s="290" t="s">
        <v>2694</v>
      </c>
      <c r="F130" s="291" t="s">
        <v>2695</v>
      </c>
      <c r="G130" s="292" t="s">
        <v>260</v>
      </c>
      <c r="H130" s="293">
        <v>12</v>
      </c>
      <c r="I130" s="294"/>
      <c r="J130" s="293">
        <f>ROUND(I130*H130,2)</f>
        <v>0</v>
      </c>
      <c r="K130" s="295"/>
      <c r="L130" s="296"/>
      <c r="M130" s="297" t="s">
        <v>1</v>
      </c>
      <c r="N130" s="298" t="s">
        <v>40</v>
      </c>
      <c r="O130" s="92"/>
      <c r="P130" s="237">
        <f>O130*H130</f>
        <v>0</v>
      </c>
      <c r="Q130" s="237">
        <v>4.0000000000000003E-05</v>
      </c>
      <c r="R130" s="237">
        <f>Q130*H130</f>
        <v>0.00048000000000000007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379</v>
      </c>
      <c r="AT130" s="239" t="s">
        <v>396</v>
      </c>
      <c r="AU130" s="239" t="s">
        <v>84</v>
      </c>
      <c r="AY130" s="18" t="s">
        <v>181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82</v>
      </c>
      <c r="BK130" s="240">
        <f>ROUND(I130*H130,2)</f>
        <v>0</v>
      </c>
      <c r="BL130" s="18" t="s">
        <v>283</v>
      </c>
      <c r="BM130" s="239" t="s">
        <v>3382</v>
      </c>
    </row>
    <row r="131" s="2" customFormat="1" ht="49.05" customHeight="1">
      <c r="A131" s="39"/>
      <c r="B131" s="40"/>
      <c r="C131" s="228" t="s">
        <v>213</v>
      </c>
      <c r="D131" s="228" t="s">
        <v>184</v>
      </c>
      <c r="E131" s="229" t="s">
        <v>2697</v>
      </c>
      <c r="F131" s="230" t="s">
        <v>3383</v>
      </c>
      <c r="G131" s="231" t="s">
        <v>260</v>
      </c>
      <c r="H131" s="232">
        <v>3</v>
      </c>
      <c r="I131" s="233"/>
      <c r="J131" s="232">
        <f>ROUND(I131*H131,2)</f>
        <v>0</v>
      </c>
      <c r="K131" s="234"/>
      <c r="L131" s="45"/>
      <c r="M131" s="235" t="s">
        <v>1</v>
      </c>
      <c r="N131" s="236" t="s">
        <v>40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283</v>
      </c>
      <c r="AT131" s="239" t="s">
        <v>184</v>
      </c>
      <c r="AU131" s="239" t="s">
        <v>84</v>
      </c>
      <c r="AY131" s="18" t="s">
        <v>181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82</v>
      </c>
      <c r="BK131" s="240">
        <f>ROUND(I131*H131,2)</f>
        <v>0</v>
      </c>
      <c r="BL131" s="18" t="s">
        <v>283</v>
      </c>
      <c r="BM131" s="239" t="s">
        <v>3384</v>
      </c>
    </row>
    <row r="132" s="2" customFormat="1" ht="24.15" customHeight="1">
      <c r="A132" s="39"/>
      <c r="B132" s="40"/>
      <c r="C132" s="289" t="s">
        <v>224</v>
      </c>
      <c r="D132" s="289" t="s">
        <v>396</v>
      </c>
      <c r="E132" s="290" t="s">
        <v>2700</v>
      </c>
      <c r="F132" s="291" t="s">
        <v>2701</v>
      </c>
      <c r="G132" s="292" t="s">
        <v>260</v>
      </c>
      <c r="H132" s="293">
        <v>3</v>
      </c>
      <c r="I132" s="294"/>
      <c r="J132" s="293">
        <f>ROUND(I132*H132,2)</f>
        <v>0</v>
      </c>
      <c r="K132" s="295"/>
      <c r="L132" s="296"/>
      <c r="M132" s="297" t="s">
        <v>1</v>
      </c>
      <c r="N132" s="298" t="s">
        <v>40</v>
      </c>
      <c r="O132" s="92"/>
      <c r="P132" s="237">
        <f>O132*H132</f>
        <v>0</v>
      </c>
      <c r="Q132" s="237">
        <v>9.0000000000000006E-05</v>
      </c>
      <c r="R132" s="237">
        <f>Q132*H132</f>
        <v>0.00027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379</v>
      </c>
      <c r="AT132" s="239" t="s">
        <v>396</v>
      </c>
      <c r="AU132" s="239" t="s">
        <v>84</v>
      </c>
      <c r="AY132" s="18" t="s">
        <v>181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82</v>
      </c>
      <c r="BK132" s="240">
        <f>ROUND(I132*H132,2)</f>
        <v>0</v>
      </c>
      <c r="BL132" s="18" t="s">
        <v>283</v>
      </c>
      <c r="BM132" s="239" t="s">
        <v>3385</v>
      </c>
    </row>
    <row r="133" s="2" customFormat="1" ht="44.25" customHeight="1">
      <c r="A133" s="39"/>
      <c r="B133" s="40"/>
      <c r="C133" s="228" t="s">
        <v>235</v>
      </c>
      <c r="D133" s="228" t="s">
        <v>184</v>
      </c>
      <c r="E133" s="229" t="s">
        <v>2703</v>
      </c>
      <c r="F133" s="230" t="s">
        <v>3386</v>
      </c>
      <c r="G133" s="231" t="s">
        <v>320</v>
      </c>
      <c r="H133" s="232">
        <v>30</v>
      </c>
      <c r="I133" s="233"/>
      <c r="J133" s="232">
        <f>ROUND(I133*H133,2)</f>
        <v>0</v>
      </c>
      <c r="K133" s="234"/>
      <c r="L133" s="45"/>
      <c r="M133" s="235" t="s">
        <v>1</v>
      </c>
      <c r="N133" s="236" t="s">
        <v>40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283</v>
      </c>
      <c r="AT133" s="239" t="s">
        <v>184</v>
      </c>
      <c r="AU133" s="239" t="s">
        <v>84</v>
      </c>
      <c r="AY133" s="18" t="s">
        <v>181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82</v>
      </c>
      <c r="BK133" s="240">
        <f>ROUND(I133*H133,2)</f>
        <v>0</v>
      </c>
      <c r="BL133" s="18" t="s">
        <v>283</v>
      </c>
      <c r="BM133" s="239" t="s">
        <v>3387</v>
      </c>
    </row>
    <row r="134" s="2" customFormat="1" ht="24.15" customHeight="1">
      <c r="A134" s="39"/>
      <c r="B134" s="40"/>
      <c r="C134" s="289" t="s">
        <v>239</v>
      </c>
      <c r="D134" s="289" t="s">
        <v>396</v>
      </c>
      <c r="E134" s="290" t="s">
        <v>3388</v>
      </c>
      <c r="F134" s="291" t="s">
        <v>3389</v>
      </c>
      <c r="G134" s="292" t="s">
        <v>320</v>
      </c>
      <c r="H134" s="293">
        <v>34.5</v>
      </c>
      <c r="I134" s="294"/>
      <c r="J134" s="293">
        <f>ROUND(I134*H134,2)</f>
        <v>0</v>
      </c>
      <c r="K134" s="295"/>
      <c r="L134" s="296"/>
      <c r="M134" s="297" t="s">
        <v>1</v>
      </c>
      <c r="N134" s="298" t="s">
        <v>40</v>
      </c>
      <c r="O134" s="92"/>
      <c r="P134" s="237">
        <f>O134*H134</f>
        <v>0</v>
      </c>
      <c r="Q134" s="237">
        <v>2.0000000000000002E-05</v>
      </c>
      <c r="R134" s="237">
        <f>Q134*H134</f>
        <v>0.00069000000000000008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379</v>
      </c>
      <c r="AT134" s="239" t="s">
        <v>396</v>
      </c>
      <c r="AU134" s="239" t="s">
        <v>84</v>
      </c>
      <c r="AY134" s="18" t="s">
        <v>181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82</v>
      </c>
      <c r="BK134" s="240">
        <f>ROUND(I134*H134,2)</f>
        <v>0</v>
      </c>
      <c r="BL134" s="18" t="s">
        <v>283</v>
      </c>
      <c r="BM134" s="239" t="s">
        <v>3390</v>
      </c>
    </row>
    <row r="135" s="14" customFormat="1">
      <c r="A135" s="14"/>
      <c r="B135" s="252"/>
      <c r="C135" s="253"/>
      <c r="D135" s="243" t="s">
        <v>190</v>
      </c>
      <c r="E135" s="254" t="s">
        <v>1</v>
      </c>
      <c r="F135" s="255" t="s">
        <v>3391</v>
      </c>
      <c r="G135" s="253"/>
      <c r="H135" s="256">
        <v>34.5</v>
      </c>
      <c r="I135" s="257"/>
      <c r="J135" s="253"/>
      <c r="K135" s="253"/>
      <c r="L135" s="258"/>
      <c r="M135" s="259"/>
      <c r="N135" s="260"/>
      <c r="O135" s="260"/>
      <c r="P135" s="260"/>
      <c r="Q135" s="260"/>
      <c r="R135" s="260"/>
      <c r="S135" s="260"/>
      <c r="T135" s="26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2" t="s">
        <v>190</v>
      </c>
      <c r="AU135" s="262" t="s">
        <v>84</v>
      </c>
      <c r="AV135" s="14" t="s">
        <v>84</v>
      </c>
      <c r="AW135" s="14" t="s">
        <v>31</v>
      </c>
      <c r="AX135" s="14" t="s">
        <v>82</v>
      </c>
      <c r="AY135" s="262" t="s">
        <v>181</v>
      </c>
    </row>
    <row r="136" s="2" customFormat="1" ht="37.8" customHeight="1">
      <c r="A136" s="39"/>
      <c r="B136" s="40"/>
      <c r="C136" s="228" t="s">
        <v>246</v>
      </c>
      <c r="D136" s="228" t="s">
        <v>184</v>
      </c>
      <c r="E136" s="229" t="s">
        <v>3392</v>
      </c>
      <c r="F136" s="230" t="s">
        <v>3393</v>
      </c>
      <c r="G136" s="231" t="s">
        <v>320</v>
      </c>
      <c r="H136" s="232">
        <v>10</v>
      </c>
      <c r="I136" s="233"/>
      <c r="J136" s="232">
        <f>ROUND(I136*H136,2)</f>
        <v>0</v>
      </c>
      <c r="K136" s="234"/>
      <c r="L136" s="45"/>
      <c r="M136" s="235" t="s">
        <v>1</v>
      </c>
      <c r="N136" s="236" t="s">
        <v>40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283</v>
      </c>
      <c r="AT136" s="239" t="s">
        <v>184</v>
      </c>
      <c r="AU136" s="239" t="s">
        <v>84</v>
      </c>
      <c r="AY136" s="18" t="s">
        <v>181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82</v>
      </c>
      <c r="BK136" s="240">
        <f>ROUND(I136*H136,2)</f>
        <v>0</v>
      </c>
      <c r="BL136" s="18" t="s">
        <v>283</v>
      </c>
      <c r="BM136" s="239" t="s">
        <v>3394</v>
      </c>
    </row>
    <row r="137" s="2" customFormat="1" ht="24.15" customHeight="1">
      <c r="A137" s="39"/>
      <c r="B137" s="40"/>
      <c r="C137" s="289" t="s">
        <v>251</v>
      </c>
      <c r="D137" s="289" t="s">
        <v>396</v>
      </c>
      <c r="E137" s="290" t="s">
        <v>3395</v>
      </c>
      <c r="F137" s="291" t="s">
        <v>3396</v>
      </c>
      <c r="G137" s="292" t="s">
        <v>320</v>
      </c>
      <c r="H137" s="293">
        <v>11.5</v>
      </c>
      <c r="I137" s="294"/>
      <c r="J137" s="293">
        <f>ROUND(I137*H137,2)</f>
        <v>0</v>
      </c>
      <c r="K137" s="295"/>
      <c r="L137" s="296"/>
      <c r="M137" s="297" t="s">
        <v>1</v>
      </c>
      <c r="N137" s="298" t="s">
        <v>40</v>
      </c>
      <c r="O137" s="92"/>
      <c r="P137" s="237">
        <f>O137*H137</f>
        <v>0</v>
      </c>
      <c r="Q137" s="237">
        <v>0.00010000000000000001</v>
      </c>
      <c r="R137" s="237">
        <f>Q137*H137</f>
        <v>0.00115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379</v>
      </c>
      <c r="AT137" s="239" t="s">
        <v>396</v>
      </c>
      <c r="AU137" s="239" t="s">
        <v>84</v>
      </c>
      <c r="AY137" s="18" t="s">
        <v>181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82</v>
      </c>
      <c r="BK137" s="240">
        <f>ROUND(I137*H137,2)</f>
        <v>0</v>
      </c>
      <c r="BL137" s="18" t="s">
        <v>283</v>
      </c>
      <c r="BM137" s="239" t="s">
        <v>3397</v>
      </c>
    </row>
    <row r="138" s="14" customFormat="1">
      <c r="A138" s="14"/>
      <c r="B138" s="252"/>
      <c r="C138" s="253"/>
      <c r="D138" s="243" t="s">
        <v>190</v>
      </c>
      <c r="E138" s="254" t="s">
        <v>1</v>
      </c>
      <c r="F138" s="255" t="s">
        <v>3398</v>
      </c>
      <c r="G138" s="253"/>
      <c r="H138" s="256">
        <v>11.5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2" t="s">
        <v>190</v>
      </c>
      <c r="AU138" s="262" t="s">
        <v>84</v>
      </c>
      <c r="AV138" s="14" t="s">
        <v>84</v>
      </c>
      <c r="AW138" s="14" t="s">
        <v>31</v>
      </c>
      <c r="AX138" s="14" t="s">
        <v>82</v>
      </c>
      <c r="AY138" s="262" t="s">
        <v>181</v>
      </c>
    </row>
    <row r="139" s="2" customFormat="1" ht="37.8" customHeight="1">
      <c r="A139" s="39"/>
      <c r="B139" s="40"/>
      <c r="C139" s="228" t="s">
        <v>257</v>
      </c>
      <c r="D139" s="228" t="s">
        <v>184</v>
      </c>
      <c r="E139" s="229" t="s">
        <v>2723</v>
      </c>
      <c r="F139" s="230" t="s">
        <v>3399</v>
      </c>
      <c r="G139" s="231" t="s">
        <v>320</v>
      </c>
      <c r="H139" s="232">
        <v>40</v>
      </c>
      <c r="I139" s="233"/>
      <c r="J139" s="232">
        <f>ROUND(I139*H139,2)</f>
        <v>0</v>
      </c>
      <c r="K139" s="234"/>
      <c r="L139" s="45"/>
      <c r="M139" s="235" t="s">
        <v>1</v>
      </c>
      <c r="N139" s="236" t="s">
        <v>40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283</v>
      </c>
      <c r="AT139" s="239" t="s">
        <v>184</v>
      </c>
      <c r="AU139" s="239" t="s">
        <v>84</v>
      </c>
      <c r="AY139" s="18" t="s">
        <v>181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82</v>
      </c>
      <c r="BK139" s="240">
        <f>ROUND(I139*H139,2)</f>
        <v>0</v>
      </c>
      <c r="BL139" s="18" t="s">
        <v>283</v>
      </c>
      <c r="BM139" s="239" t="s">
        <v>3400</v>
      </c>
    </row>
    <row r="140" s="2" customFormat="1" ht="24.15" customHeight="1">
      <c r="A140" s="39"/>
      <c r="B140" s="40"/>
      <c r="C140" s="289" t="s">
        <v>8</v>
      </c>
      <c r="D140" s="289" t="s">
        <v>396</v>
      </c>
      <c r="E140" s="290" t="s">
        <v>2726</v>
      </c>
      <c r="F140" s="291" t="s">
        <v>2727</v>
      </c>
      <c r="G140" s="292" t="s">
        <v>320</v>
      </c>
      <c r="H140" s="293">
        <v>46</v>
      </c>
      <c r="I140" s="294"/>
      <c r="J140" s="293">
        <f>ROUND(I140*H140,2)</f>
        <v>0</v>
      </c>
      <c r="K140" s="295"/>
      <c r="L140" s="296"/>
      <c r="M140" s="297" t="s">
        <v>1</v>
      </c>
      <c r="N140" s="298" t="s">
        <v>40</v>
      </c>
      <c r="O140" s="92"/>
      <c r="P140" s="237">
        <f>O140*H140</f>
        <v>0</v>
      </c>
      <c r="Q140" s="237">
        <v>0.00012</v>
      </c>
      <c r="R140" s="237">
        <f>Q140*H140</f>
        <v>0.0055199999999999997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379</v>
      </c>
      <c r="AT140" s="239" t="s">
        <v>396</v>
      </c>
      <c r="AU140" s="239" t="s">
        <v>84</v>
      </c>
      <c r="AY140" s="18" t="s">
        <v>181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82</v>
      </c>
      <c r="BK140" s="240">
        <f>ROUND(I140*H140,2)</f>
        <v>0</v>
      </c>
      <c r="BL140" s="18" t="s">
        <v>283</v>
      </c>
      <c r="BM140" s="239" t="s">
        <v>3401</v>
      </c>
    </row>
    <row r="141" s="14" customFormat="1">
      <c r="A141" s="14"/>
      <c r="B141" s="252"/>
      <c r="C141" s="253"/>
      <c r="D141" s="243" t="s">
        <v>190</v>
      </c>
      <c r="E141" s="254" t="s">
        <v>1</v>
      </c>
      <c r="F141" s="255" t="s">
        <v>3402</v>
      </c>
      <c r="G141" s="253"/>
      <c r="H141" s="256">
        <v>46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2" t="s">
        <v>190</v>
      </c>
      <c r="AU141" s="262" t="s">
        <v>84</v>
      </c>
      <c r="AV141" s="14" t="s">
        <v>84</v>
      </c>
      <c r="AW141" s="14" t="s">
        <v>31</v>
      </c>
      <c r="AX141" s="14" t="s">
        <v>82</v>
      </c>
      <c r="AY141" s="262" t="s">
        <v>181</v>
      </c>
    </row>
    <row r="142" s="2" customFormat="1" ht="37.8" customHeight="1">
      <c r="A142" s="39"/>
      <c r="B142" s="40"/>
      <c r="C142" s="228" t="s">
        <v>265</v>
      </c>
      <c r="D142" s="228" t="s">
        <v>184</v>
      </c>
      <c r="E142" s="229" t="s">
        <v>2732</v>
      </c>
      <c r="F142" s="230" t="s">
        <v>3403</v>
      </c>
      <c r="G142" s="231" t="s">
        <v>320</v>
      </c>
      <c r="H142" s="232">
        <v>90</v>
      </c>
      <c r="I142" s="233"/>
      <c r="J142" s="232">
        <f>ROUND(I142*H142,2)</f>
        <v>0</v>
      </c>
      <c r="K142" s="234"/>
      <c r="L142" s="45"/>
      <c r="M142" s="235" t="s">
        <v>1</v>
      </c>
      <c r="N142" s="236" t="s">
        <v>40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283</v>
      </c>
      <c r="AT142" s="239" t="s">
        <v>184</v>
      </c>
      <c r="AU142" s="239" t="s">
        <v>84</v>
      </c>
      <c r="AY142" s="18" t="s">
        <v>181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82</v>
      </c>
      <c r="BK142" s="240">
        <f>ROUND(I142*H142,2)</f>
        <v>0</v>
      </c>
      <c r="BL142" s="18" t="s">
        <v>283</v>
      </c>
      <c r="BM142" s="239" t="s">
        <v>3404</v>
      </c>
    </row>
    <row r="143" s="2" customFormat="1" ht="24.15" customHeight="1">
      <c r="A143" s="39"/>
      <c r="B143" s="40"/>
      <c r="C143" s="289" t="s">
        <v>272</v>
      </c>
      <c r="D143" s="289" t="s">
        <v>396</v>
      </c>
      <c r="E143" s="290" t="s">
        <v>2735</v>
      </c>
      <c r="F143" s="291" t="s">
        <v>2736</v>
      </c>
      <c r="G143" s="292" t="s">
        <v>320</v>
      </c>
      <c r="H143" s="293">
        <v>103.5</v>
      </c>
      <c r="I143" s="294"/>
      <c r="J143" s="293">
        <f>ROUND(I143*H143,2)</f>
        <v>0</v>
      </c>
      <c r="K143" s="295"/>
      <c r="L143" s="296"/>
      <c r="M143" s="297" t="s">
        <v>1</v>
      </c>
      <c r="N143" s="298" t="s">
        <v>40</v>
      </c>
      <c r="O143" s="92"/>
      <c r="P143" s="237">
        <f>O143*H143</f>
        <v>0</v>
      </c>
      <c r="Q143" s="237">
        <v>0.00017000000000000001</v>
      </c>
      <c r="R143" s="237">
        <f>Q143*H143</f>
        <v>0.017595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379</v>
      </c>
      <c r="AT143" s="239" t="s">
        <v>396</v>
      </c>
      <c r="AU143" s="239" t="s">
        <v>84</v>
      </c>
      <c r="AY143" s="18" t="s">
        <v>181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82</v>
      </c>
      <c r="BK143" s="240">
        <f>ROUND(I143*H143,2)</f>
        <v>0</v>
      </c>
      <c r="BL143" s="18" t="s">
        <v>283</v>
      </c>
      <c r="BM143" s="239" t="s">
        <v>3405</v>
      </c>
    </row>
    <row r="144" s="14" customFormat="1">
      <c r="A144" s="14"/>
      <c r="B144" s="252"/>
      <c r="C144" s="253"/>
      <c r="D144" s="243" t="s">
        <v>190</v>
      </c>
      <c r="E144" s="254" t="s">
        <v>1</v>
      </c>
      <c r="F144" s="255" t="s">
        <v>3406</v>
      </c>
      <c r="G144" s="253"/>
      <c r="H144" s="256">
        <v>103.5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2" t="s">
        <v>190</v>
      </c>
      <c r="AU144" s="262" t="s">
        <v>84</v>
      </c>
      <c r="AV144" s="14" t="s">
        <v>84</v>
      </c>
      <c r="AW144" s="14" t="s">
        <v>31</v>
      </c>
      <c r="AX144" s="14" t="s">
        <v>82</v>
      </c>
      <c r="AY144" s="262" t="s">
        <v>181</v>
      </c>
    </row>
    <row r="145" s="2" customFormat="1" ht="37.8" customHeight="1">
      <c r="A145" s="39"/>
      <c r="B145" s="40"/>
      <c r="C145" s="228" t="s">
        <v>278</v>
      </c>
      <c r="D145" s="228" t="s">
        <v>184</v>
      </c>
      <c r="E145" s="229" t="s">
        <v>2745</v>
      </c>
      <c r="F145" s="230" t="s">
        <v>3407</v>
      </c>
      <c r="G145" s="231" t="s">
        <v>320</v>
      </c>
      <c r="H145" s="232">
        <v>20</v>
      </c>
      <c r="I145" s="233"/>
      <c r="J145" s="232">
        <f>ROUND(I145*H145,2)</f>
        <v>0</v>
      </c>
      <c r="K145" s="234"/>
      <c r="L145" s="45"/>
      <c r="M145" s="235" t="s">
        <v>1</v>
      </c>
      <c r="N145" s="236" t="s">
        <v>40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283</v>
      </c>
      <c r="AT145" s="239" t="s">
        <v>184</v>
      </c>
      <c r="AU145" s="239" t="s">
        <v>84</v>
      </c>
      <c r="AY145" s="18" t="s">
        <v>181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82</v>
      </c>
      <c r="BK145" s="240">
        <f>ROUND(I145*H145,2)</f>
        <v>0</v>
      </c>
      <c r="BL145" s="18" t="s">
        <v>283</v>
      </c>
      <c r="BM145" s="239" t="s">
        <v>3408</v>
      </c>
    </row>
    <row r="146" s="2" customFormat="1" ht="24.15" customHeight="1">
      <c r="A146" s="39"/>
      <c r="B146" s="40"/>
      <c r="C146" s="289" t="s">
        <v>283</v>
      </c>
      <c r="D146" s="289" t="s">
        <v>396</v>
      </c>
      <c r="E146" s="290" t="s">
        <v>2752</v>
      </c>
      <c r="F146" s="291" t="s">
        <v>2753</v>
      </c>
      <c r="G146" s="292" t="s">
        <v>320</v>
      </c>
      <c r="H146" s="293">
        <v>23</v>
      </c>
      <c r="I146" s="294"/>
      <c r="J146" s="293">
        <f>ROUND(I146*H146,2)</f>
        <v>0</v>
      </c>
      <c r="K146" s="295"/>
      <c r="L146" s="296"/>
      <c r="M146" s="297" t="s">
        <v>1</v>
      </c>
      <c r="N146" s="298" t="s">
        <v>40</v>
      </c>
      <c r="O146" s="92"/>
      <c r="P146" s="237">
        <f>O146*H146</f>
        <v>0</v>
      </c>
      <c r="Q146" s="237">
        <v>0.00052999999999999998</v>
      </c>
      <c r="R146" s="237">
        <f>Q146*H146</f>
        <v>0.012189999999999999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379</v>
      </c>
      <c r="AT146" s="239" t="s">
        <v>396</v>
      </c>
      <c r="AU146" s="239" t="s">
        <v>84</v>
      </c>
      <c r="AY146" s="18" t="s">
        <v>181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82</v>
      </c>
      <c r="BK146" s="240">
        <f>ROUND(I146*H146,2)</f>
        <v>0</v>
      </c>
      <c r="BL146" s="18" t="s">
        <v>283</v>
      </c>
      <c r="BM146" s="239" t="s">
        <v>3409</v>
      </c>
    </row>
    <row r="147" s="14" customFormat="1">
      <c r="A147" s="14"/>
      <c r="B147" s="252"/>
      <c r="C147" s="253"/>
      <c r="D147" s="243" t="s">
        <v>190</v>
      </c>
      <c r="E147" s="254" t="s">
        <v>1</v>
      </c>
      <c r="F147" s="255" t="s">
        <v>3410</v>
      </c>
      <c r="G147" s="253"/>
      <c r="H147" s="256">
        <v>23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190</v>
      </c>
      <c r="AU147" s="262" t="s">
        <v>84</v>
      </c>
      <c r="AV147" s="14" t="s">
        <v>84</v>
      </c>
      <c r="AW147" s="14" t="s">
        <v>31</v>
      </c>
      <c r="AX147" s="14" t="s">
        <v>82</v>
      </c>
      <c r="AY147" s="262" t="s">
        <v>181</v>
      </c>
    </row>
    <row r="148" s="2" customFormat="1" ht="37.8" customHeight="1">
      <c r="A148" s="39"/>
      <c r="B148" s="40"/>
      <c r="C148" s="228" t="s">
        <v>234</v>
      </c>
      <c r="D148" s="228" t="s">
        <v>184</v>
      </c>
      <c r="E148" s="229" t="s">
        <v>2777</v>
      </c>
      <c r="F148" s="230" t="s">
        <v>3411</v>
      </c>
      <c r="G148" s="231" t="s">
        <v>260</v>
      </c>
      <c r="H148" s="232">
        <v>33</v>
      </c>
      <c r="I148" s="233"/>
      <c r="J148" s="232">
        <f>ROUND(I148*H148,2)</f>
        <v>0</v>
      </c>
      <c r="K148" s="234"/>
      <c r="L148" s="45"/>
      <c r="M148" s="235" t="s">
        <v>1</v>
      </c>
      <c r="N148" s="236" t="s">
        <v>40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283</v>
      </c>
      <c r="AT148" s="239" t="s">
        <v>184</v>
      </c>
      <c r="AU148" s="239" t="s">
        <v>84</v>
      </c>
      <c r="AY148" s="18" t="s">
        <v>181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82</v>
      </c>
      <c r="BK148" s="240">
        <f>ROUND(I148*H148,2)</f>
        <v>0</v>
      </c>
      <c r="BL148" s="18" t="s">
        <v>283</v>
      </c>
      <c r="BM148" s="239" t="s">
        <v>3412</v>
      </c>
    </row>
    <row r="149" s="2" customFormat="1" ht="37.8" customHeight="1">
      <c r="A149" s="39"/>
      <c r="B149" s="40"/>
      <c r="C149" s="228" t="s">
        <v>292</v>
      </c>
      <c r="D149" s="228" t="s">
        <v>184</v>
      </c>
      <c r="E149" s="229" t="s">
        <v>2783</v>
      </c>
      <c r="F149" s="230" t="s">
        <v>3413</v>
      </c>
      <c r="G149" s="231" t="s">
        <v>260</v>
      </c>
      <c r="H149" s="232">
        <v>12</v>
      </c>
      <c r="I149" s="233"/>
      <c r="J149" s="232">
        <f>ROUND(I149*H149,2)</f>
        <v>0</v>
      </c>
      <c r="K149" s="234"/>
      <c r="L149" s="45"/>
      <c r="M149" s="235" t="s">
        <v>1</v>
      </c>
      <c r="N149" s="236" t="s">
        <v>40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283</v>
      </c>
      <c r="AT149" s="239" t="s">
        <v>184</v>
      </c>
      <c r="AU149" s="239" t="s">
        <v>84</v>
      </c>
      <c r="AY149" s="18" t="s">
        <v>181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82</v>
      </c>
      <c r="BK149" s="240">
        <f>ROUND(I149*H149,2)</f>
        <v>0</v>
      </c>
      <c r="BL149" s="18" t="s">
        <v>283</v>
      </c>
      <c r="BM149" s="239" t="s">
        <v>3414</v>
      </c>
    </row>
    <row r="150" s="2" customFormat="1" ht="33" customHeight="1">
      <c r="A150" s="39"/>
      <c r="B150" s="40"/>
      <c r="C150" s="228" t="s">
        <v>298</v>
      </c>
      <c r="D150" s="228" t="s">
        <v>184</v>
      </c>
      <c r="E150" s="229" t="s">
        <v>3415</v>
      </c>
      <c r="F150" s="230" t="s">
        <v>3416</v>
      </c>
      <c r="G150" s="231" t="s">
        <v>260</v>
      </c>
      <c r="H150" s="232">
        <v>1</v>
      </c>
      <c r="I150" s="233"/>
      <c r="J150" s="232">
        <f>ROUND(I150*H150,2)</f>
        <v>0</v>
      </c>
      <c r="K150" s="234"/>
      <c r="L150" s="45"/>
      <c r="M150" s="235" t="s">
        <v>1</v>
      </c>
      <c r="N150" s="236" t="s">
        <v>40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283</v>
      </c>
      <c r="AT150" s="239" t="s">
        <v>184</v>
      </c>
      <c r="AU150" s="239" t="s">
        <v>84</v>
      </c>
      <c r="AY150" s="18" t="s">
        <v>181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82</v>
      </c>
      <c r="BK150" s="240">
        <f>ROUND(I150*H150,2)</f>
        <v>0</v>
      </c>
      <c r="BL150" s="18" t="s">
        <v>283</v>
      </c>
      <c r="BM150" s="239" t="s">
        <v>3417</v>
      </c>
    </row>
    <row r="151" s="2" customFormat="1" ht="37.8" customHeight="1">
      <c r="A151" s="39"/>
      <c r="B151" s="40"/>
      <c r="C151" s="289" t="s">
        <v>304</v>
      </c>
      <c r="D151" s="289" t="s">
        <v>396</v>
      </c>
      <c r="E151" s="290" t="s">
        <v>2810</v>
      </c>
      <c r="F151" s="291" t="s">
        <v>3418</v>
      </c>
      <c r="G151" s="292" t="s">
        <v>260</v>
      </c>
      <c r="H151" s="293">
        <v>1</v>
      </c>
      <c r="I151" s="294"/>
      <c r="J151" s="293">
        <f>ROUND(I151*H151,2)</f>
        <v>0</v>
      </c>
      <c r="K151" s="295"/>
      <c r="L151" s="296"/>
      <c r="M151" s="297" t="s">
        <v>1</v>
      </c>
      <c r="N151" s="298" t="s">
        <v>40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379</v>
      </c>
      <c r="AT151" s="239" t="s">
        <v>396</v>
      </c>
      <c r="AU151" s="239" t="s">
        <v>84</v>
      </c>
      <c r="AY151" s="18" t="s">
        <v>181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82</v>
      </c>
      <c r="BK151" s="240">
        <f>ROUND(I151*H151,2)</f>
        <v>0</v>
      </c>
      <c r="BL151" s="18" t="s">
        <v>283</v>
      </c>
      <c r="BM151" s="239" t="s">
        <v>3419</v>
      </c>
    </row>
    <row r="152" s="2" customFormat="1" ht="49.05" customHeight="1">
      <c r="A152" s="39"/>
      <c r="B152" s="40"/>
      <c r="C152" s="228" t="s">
        <v>7</v>
      </c>
      <c r="D152" s="228" t="s">
        <v>184</v>
      </c>
      <c r="E152" s="229" t="s">
        <v>2834</v>
      </c>
      <c r="F152" s="230" t="s">
        <v>3420</v>
      </c>
      <c r="G152" s="231" t="s">
        <v>260</v>
      </c>
      <c r="H152" s="232">
        <v>3</v>
      </c>
      <c r="I152" s="233"/>
      <c r="J152" s="232">
        <f>ROUND(I152*H152,2)</f>
        <v>0</v>
      </c>
      <c r="K152" s="234"/>
      <c r="L152" s="45"/>
      <c r="M152" s="235" t="s">
        <v>1</v>
      </c>
      <c r="N152" s="236" t="s">
        <v>40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283</v>
      </c>
      <c r="AT152" s="239" t="s">
        <v>184</v>
      </c>
      <c r="AU152" s="239" t="s">
        <v>84</v>
      </c>
      <c r="AY152" s="18" t="s">
        <v>181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82</v>
      </c>
      <c r="BK152" s="240">
        <f>ROUND(I152*H152,2)</f>
        <v>0</v>
      </c>
      <c r="BL152" s="18" t="s">
        <v>283</v>
      </c>
      <c r="BM152" s="239" t="s">
        <v>3421</v>
      </c>
    </row>
    <row r="153" s="2" customFormat="1" ht="24.15" customHeight="1">
      <c r="A153" s="39"/>
      <c r="B153" s="40"/>
      <c r="C153" s="289" t="s">
        <v>312</v>
      </c>
      <c r="D153" s="289" t="s">
        <v>396</v>
      </c>
      <c r="E153" s="290" t="s">
        <v>2837</v>
      </c>
      <c r="F153" s="291" t="s">
        <v>2838</v>
      </c>
      <c r="G153" s="292" t="s">
        <v>260</v>
      </c>
      <c r="H153" s="293">
        <v>3</v>
      </c>
      <c r="I153" s="294"/>
      <c r="J153" s="293">
        <f>ROUND(I153*H153,2)</f>
        <v>0</v>
      </c>
      <c r="K153" s="295"/>
      <c r="L153" s="296"/>
      <c r="M153" s="297" t="s">
        <v>1</v>
      </c>
      <c r="N153" s="298" t="s">
        <v>40</v>
      </c>
      <c r="O153" s="92"/>
      <c r="P153" s="237">
        <f>O153*H153</f>
        <v>0</v>
      </c>
      <c r="Q153" s="237">
        <v>4.0000000000000003E-05</v>
      </c>
      <c r="R153" s="237">
        <f>Q153*H153</f>
        <v>0.00012000000000000002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379</v>
      </c>
      <c r="AT153" s="239" t="s">
        <v>396</v>
      </c>
      <c r="AU153" s="239" t="s">
        <v>84</v>
      </c>
      <c r="AY153" s="18" t="s">
        <v>181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82</v>
      </c>
      <c r="BK153" s="240">
        <f>ROUND(I153*H153,2)</f>
        <v>0</v>
      </c>
      <c r="BL153" s="18" t="s">
        <v>283</v>
      </c>
      <c r="BM153" s="239" t="s">
        <v>3422</v>
      </c>
    </row>
    <row r="154" s="2" customFormat="1" ht="16.5" customHeight="1">
      <c r="A154" s="39"/>
      <c r="B154" s="40"/>
      <c r="C154" s="289" t="s">
        <v>317</v>
      </c>
      <c r="D154" s="289" t="s">
        <v>396</v>
      </c>
      <c r="E154" s="290" t="s">
        <v>2840</v>
      </c>
      <c r="F154" s="291" t="s">
        <v>2841</v>
      </c>
      <c r="G154" s="292" t="s">
        <v>260</v>
      </c>
      <c r="H154" s="293">
        <v>3</v>
      </c>
      <c r="I154" s="294"/>
      <c r="J154" s="293">
        <f>ROUND(I154*H154,2)</f>
        <v>0</v>
      </c>
      <c r="K154" s="295"/>
      <c r="L154" s="296"/>
      <c r="M154" s="297" t="s">
        <v>1</v>
      </c>
      <c r="N154" s="298" t="s">
        <v>40</v>
      </c>
      <c r="O154" s="92"/>
      <c r="P154" s="237">
        <f>O154*H154</f>
        <v>0</v>
      </c>
      <c r="Q154" s="237">
        <v>3.0000000000000001E-05</v>
      </c>
      <c r="R154" s="237">
        <f>Q154*H154</f>
        <v>9.0000000000000006E-05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379</v>
      </c>
      <c r="AT154" s="239" t="s">
        <v>396</v>
      </c>
      <c r="AU154" s="239" t="s">
        <v>84</v>
      </c>
      <c r="AY154" s="18" t="s">
        <v>181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82</v>
      </c>
      <c r="BK154" s="240">
        <f>ROUND(I154*H154,2)</f>
        <v>0</v>
      </c>
      <c r="BL154" s="18" t="s">
        <v>283</v>
      </c>
      <c r="BM154" s="239" t="s">
        <v>3423</v>
      </c>
    </row>
    <row r="155" s="2" customFormat="1" ht="16.5" customHeight="1">
      <c r="A155" s="39"/>
      <c r="B155" s="40"/>
      <c r="C155" s="289" t="s">
        <v>324</v>
      </c>
      <c r="D155" s="289" t="s">
        <v>396</v>
      </c>
      <c r="E155" s="290" t="s">
        <v>2843</v>
      </c>
      <c r="F155" s="291" t="s">
        <v>2844</v>
      </c>
      <c r="G155" s="292" t="s">
        <v>260</v>
      </c>
      <c r="H155" s="293">
        <v>3</v>
      </c>
      <c r="I155" s="294"/>
      <c r="J155" s="293">
        <f>ROUND(I155*H155,2)</f>
        <v>0</v>
      </c>
      <c r="K155" s="295"/>
      <c r="L155" s="296"/>
      <c r="M155" s="297" t="s">
        <v>1</v>
      </c>
      <c r="N155" s="298" t="s">
        <v>40</v>
      </c>
      <c r="O155" s="92"/>
      <c r="P155" s="237">
        <f>O155*H155</f>
        <v>0</v>
      </c>
      <c r="Q155" s="237">
        <v>1.0000000000000001E-05</v>
      </c>
      <c r="R155" s="237">
        <f>Q155*H155</f>
        <v>3.0000000000000004E-05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379</v>
      </c>
      <c r="AT155" s="239" t="s">
        <v>396</v>
      </c>
      <c r="AU155" s="239" t="s">
        <v>84</v>
      </c>
      <c r="AY155" s="18" t="s">
        <v>181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82</v>
      </c>
      <c r="BK155" s="240">
        <f>ROUND(I155*H155,2)</f>
        <v>0</v>
      </c>
      <c r="BL155" s="18" t="s">
        <v>283</v>
      </c>
      <c r="BM155" s="239" t="s">
        <v>3424</v>
      </c>
    </row>
    <row r="156" s="2" customFormat="1" ht="49.05" customHeight="1">
      <c r="A156" s="39"/>
      <c r="B156" s="40"/>
      <c r="C156" s="228" t="s">
        <v>331</v>
      </c>
      <c r="D156" s="228" t="s">
        <v>184</v>
      </c>
      <c r="E156" s="229" t="s">
        <v>2896</v>
      </c>
      <c r="F156" s="230" t="s">
        <v>3425</v>
      </c>
      <c r="G156" s="231" t="s">
        <v>260</v>
      </c>
      <c r="H156" s="232">
        <v>9</v>
      </c>
      <c r="I156" s="233"/>
      <c r="J156" s="232">
        <f>ROUND(I156*H156,2)</f>
        <v>0</v>
      </c>
      <c r="K156" s="234"/>
      <c r="L156" s="45"/>
      <c r="M156" s="235" t="s">
        <v>1</v>
      </c>
      <c r="N156" s="236" t="s">
        <v>40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283</v>
      </c>
      <c r="AT156" s="239" t="s">
        <v>184</v>
      </c>
      <c r="AU156" s="239" t="s">
        <v>84</v>
      </c>
      <c r="AY156" s="18" t="s">
        <v>181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82</v>
      </c>
      <c r="BK156" s="240">
        <f>ROUND(I156*H156,2)</f>
        <v>0</v>
      </c>
      <c r="BL156" s="18" t="s">
        <v>283</v>
      </c>
      <c r="BM156" s="239" t="s">
        <v>3426</v>
      </c>
    </row>
    <row r="157" s="2" customFormat="1" ht="24.15" customHeight="1">
      <c r="A157" s="39"/>
      <c r="B157" s="40"/>
      <c r="C157" s="289" t="s">
        <v>344</v>
      </c>
      <c r="D157" s="289" t="s">
        <v>396</v>
      </c>
      <c r="E157" s="290" t="s">
        <v>2899</v>
      </c>
      <c r="F157" s="291" t="s">
        <v>2900</v>
      </c>
      <c r="G157" s="292" t="s">
        <v>260</v>
      </c>
      <c r="H157" s="293">
        <v>9</v>
      </c>
      <c r="I157" s="294"/>
      <c r="J157" s="293">
        <f>ROUND(I157*H157,2)</f>
        <v>0</v>
      </c>
      <c r="K157" s="295"/>
      <c r="L157" s="296"/>
      <c r="M157" s="297" t="s">
        <v>1</v>
      </c>
      <c r="N157" s="298" t="s">
        <v>40</v>
      </c>
      <c r="O157" s="92"/>
      <c r="P157" s="237">
        <f>O157*H157</f>
        <v>0</v>
      </c>
      <c r="Q157" s="237">
        <v>6.0000000000000002E-05</v>
      </c>
      <c r="R157" s="237">
        <f>Q157*H157</f>
        <v>0.00054000000000000001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379</v>
      </c>
      <c r="AT157" s="239" t="s">
        <v>396</v>
      </c>
      <c r="AU157" s="239" t="s">
        <v>84</v>
      </c>
      <c r="AY157" s="18" t="s">
        <v>181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82</v>
      </c>
      <c r="BK157" s="240">
        <f>ROUND(I157*H157,2)</f>
        <v>0</v>
      </c>
      <c r="BL157" s="18" t="s">
        <v>283</v>
      </c>
      <c r="BM157" s="239" t="s">
        <v>3427</v>
      </c>
    </row>
    <row r="158" s="2" customFormat="1" ht="16.5" customHeight="1">
      <c r="A158" s="39"/>
      <c r="B158" s="40"/>
      <c r="C158" s="289" t="s">
        <v>356</v>
      </c>
      <c r="D158" s="289" t="s">
        <v>396</v>
      </c>
      <c r="E158" s="290" t="s">
        <v>2843</v>
      </c>
      <c r="F158" s="291" t="s">
        <v>2844</v>
      </c>
      <c r="G158" s="292" t="s">
        <v>260</v>
      </c>
      <c r="H158" s="293">
        <v>9</v>
      </c>
      <c r="I158" s="294"/>
      <c r="J158" s="293">
        <f>ROUND(I158*H158,2)</f>
        <v>0</v>
      </c>
      <c r="K158" s="295"/>
      <c r="L158" s="296"/>
      <c r="M158" s="297" t="s">
        <v>1</v>
      </c>
      <c r="N158" s="298" t="s">
        <v>40</v>
      </c>
      <c r="O158" s="92"/>
      <c r="P158" s="237">
        <f>O158*H158</f>
        <v>0</v>
      </c>
      <c r="Q158" s="237">
        <v>1.0000000000000001E-05</v>
      </c>
      <c r="R158" s="237">
        <f>Q158*H158</f>
        <v>9.0000000000000006E-05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379</v>
      </c>
      <c r="AT158" s="239" t="s">
        <v>396</v>
      </c>
      <c r="AU158" s="239" t="s">
        <v>84</v>
      </c>
      <c r="AY158" s="18" t="s">
        <v>181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82</v>
      </c>
      <c r="BK158" s="240">
        <f>ROUND(I158*H158,2)</f>
        <v>0</v>
      </c>
      <c r="BL158" s="18" t="s">
        <v>283</v>
      </c>
      <c r="BM158" s="239" t="s">
        <v>3428</v>
      </c>
    </row>
    <row r="159" s="2" customFormat="1" ht="24.15" customHeight="1">
      <c r="A159" s="39"/>
      <c r="B159" s="40"/>
      <c r="C159" s="228" t="s">
        <v>360</v>
      </c>
      <c r="D159" s="228" t="s">
        <v>184</v>
      </c>
      <c r="E159" s="229" t="s">
        <v>3429</v>
      </c>
      <c r="F159" s="230" t="s">
        <v>3430</v>
      </c>
      <c r="G159" s="231" t="s">
        <v>260</v>
      </c>
      <c r="H159" s="232">
        <v>8</v>
      </c>
      <c r="I159" s="233"/>
      <c r="J159" s="232">
        <f>ROUND(I159*H159,2)</f>
        <v>0</v>
      </c>
      <c r="K159" s="234"/>
      <c r="L159" s="45"/>
      <c r="M159" s="235" t="s">
        <v>1</v>
      </c>
      <c r="N159" s="236" t="s">
        <v>40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283</v>
      </c>
      <c r="AT159" s="239" t="s">
        <v>184</v>
      </c>
      <c r="AU159" s="239" t="s">
        <v>84</v>
      </c>
      <c r="AY159" s="18" t="s">
        <v>181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82</v>
      </c>
      <c r="BK159" s="240">
        <f>ROUND(I159*H159,2)</f>
        <v>0</v>
      </c>
      <c r="BL159" s="18" t="s">
        <v>283</v>
      </c>
      <c r="BM159" s="239" t="s">
        <v>3431</v>
      </c>
    </row>
    <row r="160" s="2" customFormat="1" ht="24.15" customHeight="1">
      <c r="A160" s="39"/>
      <c r="B160" s="40"/>
      <c r="C160" s="289" t="s">
        <v>365</v>
      </c>
      <c r="D160" s="289" t="s">
        <v>396</v>
      </c>
      <c r="E160" s="290" t="s">
        <v>3432</v>
      </c>
      <c r="F160" s="291" t="s">
        <v>3433</v>
      </c>
      <c r="G160" s="292" t="s">
        <v>260</v>
      </c>
      <c r="H160" s="293">
        <v>6</v>
      </c>
      <c r="I160" s="294"/>
      <c r="J160" s="293">
        <f>ROUND(I160*H160,2)</f>
        <v>0</v>
      </c>
      <c r="K160" s="295"/>
      <c r="L160" s="296"/>
      <c r="M160" s="297" t="s">
        <v>1</v>
      </c>
      <c r="N160" s="298" t="s">
        <v>40</v>
      </c>
      <c r="O160" s="92"/>
      <c r="P160" s="237">
        <f>O160*H160</f>
        <v>0</v>
      </c>
      <c r="Q160" s="237">
        <v>0.00040000000000000002</v>
      </c>
      <c r="R160" s="237">
        <f>Q160*H160</f>
        <v>0.0024000000000000002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379</v>
      </c>
      <c r="AT160" s="239" t="s">
        <v>396</v>
      </c>
      <c r="AU160" s="239" t="s">
        <v>84</v>
      </c>
      <c r="AY160" s="18" t="s">
        <v>181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82</v>
      </c>
      <c r="BK160" s="240">
        <f>ROUND(I160*H160,2)</f>
        <v>0</v>
      </c>
      <c r="BL160" s="18" t="s">
        <v>283</v>
      </c>
      <c r="BM160" s="239" t="s">
        <v>3434</v>
      </c>
    </row>
    <row r="161" s="2" customFormat="1" ht="24.15" customHeight="1">
      <c r="A161" s="39"/>
      <c r="B161" s="40"/>
      <c r="C161" s="289" t="s">
        <v>369</v>
      </c>
      <c r="D161" s="289" t="s">
        <v>396</v>
      </c>
      <c r="E161" s="290" t="s">
        <v>3435</v>
      </c>
      <c r="F161" s="291" t="s">
        <v>3436</v>
      </c>
      <c r="G161" s="292" t="s">
        <v>260</v>
      </c>
      <c r="H161" s="293">
        <v>2</v>
      </c>
      <c r="I161" s="294"/>
      <c r="J161" s="293">
        <f>ROUND(I161*H161,2)</f>
        <v>0</v>
      </c>
      <c r="K161" s="295"/>
      <c r="L161" s="296"/>
      <c r="M161" s="297" t="s">
        <v>1</v>
      </c>
      <c r="N161" s="298" t="s">
        <v>40</v>
      </c>
      <c r="O161" s="92"/>
      <c r="P161" s="237">
        <f>O161*H161</f>
        <v>0</v>
      </c>
      <c r="Q161" s="237">
        <v>0.00040000000000000002</v>
      </c>
      <c r="R161" s="237">
        <f>Q161*H161</f>
        <v>0.00080000000000000004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379</v>
      </c>
      <c r="AT161" s="239" t="s">
        <v>396</v>
      </c>
      <c r="AU161" s="239" t="s">
        <v>84</v>
      </c>
      <c r="AY161" s="18" t="s">
        <v>181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82</v>
      </c>
      <c r="BK161" s="240">
        <f>ROUND(I161*H161,2)</f>
        <v>0</v>
      </c>
      <c r="BL161" s="18" t="s">
        <v>283</v>
      </c>
      <c r="BM161" s="239" t="s">
        <v>3437</v>
      </c>
    </row>
    <row r="162" s="2" customFormat="1" ht="24.15" customHeight="1">
      <c r="A162" s="39"/>
      <c r="B162" s="40"/>
      <c r="C162" s="228" t="s">
        <v>374</v>
      </c>
      <c r="D162" s="228" t="s">
        <v>184</v>
      </c>
      <c r="E162" s="229" t="s">
        <v>3438</v>
      </c>
      <c r="F162" s="230" t="s">
        <v>3439</v>
      </c>
      <c r="G162" s="231" t="s">
        <v>260</v>
      </c>
      <c r="H162" s="232">
        <v>1</v>
      </c>
      <c r="I162" s="233"/>
      <c r="J162" s="232">
        <f>ROUND(I162*H162,2)</f>
        <v>0</v>
      </c>
      <c r="K162" s="234"/>
      <c r="L162" s="45"/>
      <c r="M162" s="235" t="s">
        <v>1</v>
      </c>
      <c r="N162" s="236" t="s">
        <v>40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283</v>
      </c>
      <c r="AT162" s="239" t="s">
        <v>184</v>
      </c>
      <c r="AU162" s="239" t="s">
        <v>84</v>
      </c>
      <c r="AY162" s="18" t="s">
        <v>181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82</v>
      </c>
      <c r="BK162" s="240">
        <f>ROUND(I162*H162,2)</f>
        <v>0</v>
      </c>
      <c r="BL162" s="18" t="s">
        <v>283</v>
      </c>
      <c r="BM162" s="239" t="s">
        <v>3440</v>
      </c>
    </row>
    <row r="163" s="2" customFormat="1" ht="24.15" customHeight="1">
      <c r="A163" s="39"/>
      <c r="B163" s="40"/>
      <c r="C163" s="289" t="s">
        <v>379</v>
      </c>
      <c r="D163" s="289" t="s">
        <v>396</v>
      </c>
      <c r="E163" s="290" t="s">
        <v>3441</v>
      </c>
      <c r="F163" s="291" t="s">
        <v>3442</v>
      </c>
      <c r="G163" s="292" t="s">
        <v>260</v>
      </c>
      <c r="H163" s="293">
        <v>1</v>
      </c>
      <c r="I163" s="294"/>
      <c r="J163" s="293">
        <f>ROUND(I163*H163,2)</f>
        <v>0</v>
      </c>
      <c r="K163" s="295"/>
      <c r="L163" s="296"/>
      <c r="M163" s="297" t="s">
        <v>1</v>
      </c>
      <c r="N163" s="298" t="s">
        <v>40</v>
      </c>
      <c r="O163" s="92"/>
      <c r="P163" s="237">
        <f>O163*H163</f>
        <v>0</v>
      </c>
      <c r="Q163" s="237">
        <v>0.0010499999999999999</v>
      </c>
      <c r="R163" s="237">
        <f>Q163*H163</f>
        <v>0.0010499999999999999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379</v>
      </c>
      <c r="AT163" s="239" t="s">
        <v>396</v>
      </c>
      <c r="AU163" s="239" t="s">
        <v>84</v>
      </c>
      <c r="AY163" s="18" t="s">
        <v>181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82</v>
      </c>
      <c r="BK163" s="240">
        <f>ROUND(I163*H163,2)</f>
        <v>0</v>
      </c>
      <c r="BL163" s="18" t="s">
        <v>283</v>
      </c>
      <c r="BM163" s="239" t="s">
        <v>3443</v>
      </c>
    </row>
    <row r="164" s="2" customFormat="1" ht="24.15" customHeight="1">
      <c r="A164" s="39"/>
      <c r="B164" s="40"/>
      <c r="C164" s="228" t="s">
        <v>388</v>
      </c>
      <c r="D164" s="228" t="s">
        <v>184</v>
      </c>
      <c r="E164" s="229" t="s">
        <v>3444</v>
      </c>
      <c r="F164" s="230" t="s">
        <v>3445</v>
      </c>
      <c r="G164" s="231" t="s">
        <v>260</v>
      </c>
      <c r="H164" s="232">
        <v>1</v>
      </c>
      <c r="I164" s="233"/>
      <c r="J164" s="232">
        <f>ROUND(I164*H164,2)</f>
        <v>0</v>
      </c>
      <c r="K164" s="234"/>
      <c r="L164" s="45"/>
      <c r="M164" s="235" t="s">
        <v>1</v>
      </c>
      <c r="N164" s="236" t="s">
        <v>40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283</v>
      </c>
      <c r="AT164" s="239" t="s">
        <v>184</v>
      </c>
      <c r="AU164" s="239" t="s">
        <v>84</v>
      </c>
      <c r="AY164" s="18" t="s">
        <v>181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82</v>
      </c>
      <c r="BK164" s="240">
        <f>ROUND(I164*H164,2)</f>
        <v>0</v>
      </c>
      <c r="BL164" s="18" t="s">
        <v>283</v>
      </c>
      <c r="BM164" s="239" t="s">
        <v>3446</v>
      </c>
    </row>
    <row r="165" s="2" customFormat="1" ht="24.15" customHeight="1">
      <c r="A165" s="39"/>
      <c r="B165" s="40"/>
      <c r="C165" s="289" t="s">
        <v>395</v>
      </c>
      <c r="D165" s="289" t="s">
        <v>396</v>
      </c>
      <c r="E165" s="290" t="s">
        <v>2813</v>
      </c>
      <c r="F165" s="291" t="s">
        <v>3447</v>
      </c>
      <c r="G165" s="292" t="s">
        <v>260</v>
      </c>
      <c r="H165" s="293">
        <v>1</v>
      </c>
      <c r="I165" s="294"/>
      <c r="J165" s="293">
        <f>ROUND(I165*H165,2)</f>
        <v>0</v>
      </c>
      <c r="K165" s="295"/>
      <c r="L165" s="296"/>
      <c r="M165" s="297" t="s">
        <v>1</v>
      </c>
      <c r="N165" s="298" t="s">
        <v>40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379</v>
      </c>
      <c r="AT165" s="239" t="s">
        <v>396</v>
      </c>
      <c r="AU165" s="239" t="s">
        <v>84</v>
      </c>
      <c r="AY165" s="18" t="s">
        <v>181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82</v>
      </c>
      <c r="BK165" s="240">
        <f>ROUND(I165*H165,2)</f>
        <v>0</v>
      </c>
      <c r="BL165" s="18" t="s">
        <v>283</v>
      </c>
      <c r="BM165" s="239" t="s">
        <v>3448</v>
      </c>
    </row>
    <row r="166" s="2" customFormat="1" ht="24.15" customHeight="1">
      <c r="A166" s="39"/>
      <c r="B166" s="40"/>
      <c r="C166" s="228" t="s">
        <v>404</v>
      </c>
      <c r="D166" s="228" t="s">
        <v>184</v>
      </c>
      <c r="E166" s="229" t="s">
        <v>3449</v>
      </c>
      <c r="F166" s="230" t="s">
        <v>3450</v>
      </c>
      <c r="G166" s="231" t="s">
        <v>260</v>
      </c>
      <c r="H166" s="232">
        <v>1</v>
      </c>
      <c r="I166" s="233"/>
      <c r="J166" s="232">
        <f>ROUND(I166*H166,2)</f>
        <v>0</v>
      </c>
      <c r="K166" s="234"/>
      <c r="L166" s="45"/>
      <c r="M166" s="235" t="s">
        <v>1</v>
      </c>
      <c r="N166" s="236" t="s">
        <v>40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283</v>
      </c>
      <c r="AT166" s="239" t="s">
        <v>184</v>
      </c>
      <c r="AU166" s="239" t="s">
        <v>84</v>
      </c>
      <c r="AY166" s="18" t="s">
        <v>181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82</v>
      </c>
      <c r="BK166" s="240">
        <f>ROUND(I166*H166,2)</f>
        <v>0</v>
      </c>
      <c r="BL166" s="18" t="s">
        <v>283</v>
      </c>
      <c r="BM166" s="239" t="s">
        <v>3451</v>
      </c>
    </row>
    <row r="167" s="2" customFormat="1" ht="37.8" customHeight="1">
      <c r="A167" s="39"/>
      <c r="B167" s="40"/>
      <c r="C167" s="289" t="s">
        <v>411</v>
      </c>
      <c r="D167" s="289" t="s">
        <v>396</v>
      </c>
      <c r="E167" s="290" t="s">
        <v>2816</v>
      </c>
      <c r="F167" s="291" t="s">
        <v>3452</v>
      </c>
      <c r="G167" s="292" t="s">
        <v>260</v>
      </c>
      <c r="H167" s="293">
        <v>1</v>
      </c>
      <c r="I167" s="294"/>
      <c r="J167" s="293">
        <f>ROUND(I167*H167,2)</f>
        <v>0</v>
      </c>
      <c r="K167" s="295"/>
      <c r="L167" s="296"/>
      <c r="M167" s="297" t="s">
        <v>1</v>
      </c>
      <c r="N167" s="298" t="s">
        <v>40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379</v>
      </c>
      <c r="AT167" s="239" t="s">
        <v>396</v>
      </c>
      <c r="AU167" s="239" t="s">
        <v>84</v>
      </c>
      <c r="AY167" s="18" t="s">
        <v>181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82</v>
      </c>
      <c r="BK167" s="240">
        <f>ROUND(I167*H167,2)</f>
        <v>0</v>
      </c>
      <c r="BL167" s="18" t="s">
        <v>283</v>
      </c>
      <c r="BM167" s="239" t="s">
        <v>3453</v>
      </c>
    </row>
    <row r="168" s="2" customFormat="1" ht="37.8" customHeight="1">
      <c r="A168" s="39"/>
      <c r="B168" s="40"/>
      <c r="C168" s="228" t="s">
        <v>427</v>
      </c>
      <c r="D168" s="228" t="s">
        <v>184</v>
      </c>
      <c r="E168" s="229" t="s">
        <v>3454</v>
      </c>
      <c r="F168" s="230" t="s">
        <v>3455</v>
      </c>
      <c r="G168" s="231" t="s">
        <v>260</v>
      </c>
      <c r="H168" s="232">
        <v>1</v>
      </c>
      <c r="I168" s="233"/>
      <c r="J168" s="232">
        <f>ROUND(I168*H168,2)</f>
        <v>0</v>
      </c>
      <c r="K168" s="234"/>
      <c r="L168" s="45"/>
      <c r="M168" s="235" t="s">
        <v>1</v>
      </c>
      <c r="N168" s="236" t="s">
        <v>40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283</v>
      </c>
      <c r="AT168" s="239" t="s">
        <v>184</v>
      </c>
      <c r="AU168" s="239" t="s">
        <v>84</v>
      </c>
      <c r="AY168" s="18" t="s">
        <v>181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82</v>
      </c>
      <c r="BK168" s="240">
        <f>ROUND(I168*H168,2)</f>
        <v>0</v>
      </c>
      <c r="BL168" s="18" t="s">
        <v>283</v>
      </c>
      <c r="BM168" s="239" t="s">
        <v>3456</v>
      </c>
    </row>
    <row r="169" s="2" customFormat="1" ht="37.8" customHeight="1">
      <c r="A169" s="39"/>
      <c r="B169" s="40"/>
      <c r="C169" s="289" t="s">
        <v>432</v>
      </c>
      <c r="D169" s="289" t="s">
        <v>396</v>
      </c>
      <c r="E169" s="290" t="s">
        <v>2819</v>
      </c>
      <c r="F169" s="291" t="s">
        <v>3457</v>
      </c>
      <c r="G169" s="292" t="s">
        <v>260</v>
      </c>
      <c r="H169" s="293">
        <v>1</v>
      </c>
      <c r="I169" s="294"/>
      <c r="J169" s="293">
        <f>ROUND(I169*H169,2)</f>
        <v>0</v>
      </c>
      <c r="K169" s="295"/>
      <c r="L169" s="296"/>
      <c r="M169" s="297" t="s">
        <v>1</v>
      </c>
      <c r="N169" s="298" t="s">
        <v>40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379</v>
      </c>
      <c r="AT169" s="239" t="s">
        <v>396</v>
      </c>
      <c r="AU169" s="239" t="s">
        <v>84</v>
      </c>
      <c r="AY169" s="18" t="s">
        <v>181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82</v>
      </c>
      <c r="BK169" s="240">
        <f>ROUND(I169*H169,2)</f>
        <v>0</v>
      </c>
      <c r="BL169" s="18" t="s">
        <v>283</v>
      </c>
      <c r="BM169" s="239" t="s">
        <v>3458</v>
      </c>
    </row>
    <row r="170" s="2" customFormat="1" ht="49.05" customHeight="1">
      <c r="A170" s="39"/>
      <c r="B170" s="40"/>
      <c r="C170" s="228" t="s">
        <v>444</v>
      </c>
      <c r="D170" s="228" t="s">
        <v>184</v>
      </c>
      <c r="E170" s="229" t="s">
        <v>3459</v>
      </c>
      <c r="F170" s="230" t="s">
        <v>3460</v>
      </c>
      <c r="G170" s="231" t="s">
        <v>260</v>
      </c>
      <c r="H170" s="232">
        <v>2</v>
      </c>
      <c r="I170" s="233"/>
      <c r="J170" s="232">
        <f>ROUND(I170*H170,2)</f>
        <v>0</v>
      </c>
      <c r="K170" s="234"/>
      <c r="L170" s="45"/>
      <c r="M170" s="235" t="s">
        <v>1</v>
      </c>
      <c r="N170" s="236" t="s">
        <v>40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283</v>
      </c>
      <c r="AT170" s="239" t="s">
        <v>184</v>
      </c>
      <c r="AU170" s="239" t="s">
        <v>84</v>
      </c>
      <c r="AY170" s="18" t="s">
        <v>181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82</v>
      </c>
      <c r="BK170" s="240">
        <f>ROUND(I170*H170,2)</f>
        <v>0</v>
      </c>
      <c r="BL170" s="18" t="s">
        <v>283</v>
      </c>
      <c r="BM170" s="239" t="s">
        <v>3461</v>
      </c>
    </row>
    <row r="171" s="2" customFormat="1" ht="37.8" customHeight="1">
      <c r="A171" s="39"/>
      <c r="B171" s="40"/>
      <c r="C171" s="228" t="s">
        <v>450</v>
      </c>
      <c r="D171" s="228" t="s">
        <v>184</v>
      </c>
      <c r="E171" s="229" t="s">
        <v>3462</v>
      </c>
      <c r="F171" s="230" t="s">
        <v>3463</v>
      </c>
      <c r="G171" s="231" t="s">
        <v>260</v>
      </c>
      <c r="H171" s="232">
        <v>1</v>
      </c>
      <c r="I171" s="233"/>
      <c r="J171" s="232">
        <f>ROUND(I171*H171,2)</f>
        <v>0</v>
      </c>
      <c r="K171" s="234"/>
      <c r="L171" s="45"/>
      <c r="M171" s="235" t="s">
        <v>1</v>
      </c>
      <c r="N171" s="236" t="s">
        <v>40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283</v>
      </c>
      <c r="AT171" s="239" t="s">
        <v>184</v>
      </c>
      <c r="AU171" s="239" t="s">
        <v>84</v>
      </c>
      <c r="AY171" s="18" t="s">
        <v>181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82</v>
      </c>
      <c r="BK171" s="240">
        <f>ROUND(I171*H171,2)</f>
        <v>0</v>
      </c>
      <c r="BL171" s="18" t="s">
        <v>283</v>
      </c>
      <c r="BM171" s="239" t="s">
        <v>3464</v>
      </c>
    </row>
    <row r="172" s="2" customFormat="1" ht="44.25" customHeight="1">
      <c r="A172" s="39"/>
      <c r="B172" s="40"/>
      <c r="C172" s="228" t="s">
        <v>443</v>
      </c>
      <c r="D172" s="228" t="s">
        <v>184</v>
      </c>
      <c r="E172" s="229" t="s">
        <v>3465</v>
      </c>
      <c r="F172" s="230" t="s">
        <v>3466</v>
      </c>
      <c r="G172" s="231" t="s">
        <v>260</v>
      </c>
      <c r="H172" s="232">
        <v>1</v>
      </c>
      <c r="I172" s="233"/>
      <c r="J172" s="232">
        <f>ROUND(I172*H172,2)</f>
        <v>0</v>
      </c>
      <c r="K172" s="234"/>
      <c r="L172" s="45"/>
      <c r="M172" s="235" t="s">
        <v>1</v>
      </c>
      <c r="N172" s="236" t="s">
        <v>40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283</v>
      </c>
      <c r="AT172" s="239" t="s">
        <v>184</v>
      </c>
      <c r="AU172" s="239" t="s">
        <v>84</v>
      </c>
      <c r="AY172" s="18" t="s">
        <v>181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82</v>
      </c>
      <c r="BK172" s="240">
        <f>ROUND(I172*H172,2)</f>
        <v>0</v>
      </c>
      <c r="BL172" s="18" t="s">
        <v>283</v>
      </c>
      <c r="BM172" s="239" t="s">
        <v>3467</v>
      </c>
    </row>
    <row r="173" s="2" customFormat="1" ht="44.25" customHeight="1">
      <c r="A173" s="39"/>
      <c r="B173" s="40"/>
      <c r="C173" s="228" t="s">
        <v>461</v>
      </c>
      <c r="D173" s="228" t="s">
        <v>184</v>
      </c>
      <c r="E173" s="229" t="s">
        <v>3468</v>
      </c>
      <c r="F173" s="230" t="s">
        <v>3469</v>
      </c>
      <c r="G173" s="231" t="s">
        <v>242</v>
      </c>
      <c r="H173" s="232">
        <v>0.050000000000000003</v>
      </c>
      <c r="I173" s="233"/>
      <c r="J173" s="232">
        <f>ROUND(I173*H173,2)</f>
        <v>0</v>
      </c>
      <c r="K173" s="234"/>
      <c r="L173" s="45"/>
      <c r="M173" s="235" t="s">
        <v>1</v>
      </c>
      <c r="N173" s="236" t="s">
        <v>40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283</v>
      </c>
      <c r="AT173" s="239" t="s">
        <v>184</v>
      </c>
      <c r="AU173" s="239" t="s">
        <v>84</v>
      </c>
      <c r="AY173" s="18" t="s">
        <v>181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82</v>
      </c>
      <c r="BK173" s="240">
        <f>ROUND(I173*H173,2)</f>
        <v>0</v>
      </c>
      <c r="BL173" s="18" t="s">
        <v>283</v>
      </c>
      <c r="BM173" s="239" t="s">
        <v>3470</v>
      </c>
    </row>
    <row r="174" s="12" customFormat="1" ht="25.92" customHeight="1">
      <c r="A174" s="12"/>
      <c r="B174" s="212"/>
      <c r="C174" s="213"/>
      <c r="D174" s="214" t="s">
        <v>74</v>
      </c>
      <c r="E174" s="215" t="s">
        <v>3028</v>
      </c>
      <c r="F174" s="215" t="s">
        <v>3029</v>
      </c>
      <c r="G174" s="213"/>
      <c r="H174" s="213"/>
      <c r="I174" s="216"/>
      <c r="J174" s="217">
        <f>BK174</f>
        <v>0</v>
      </c>
      <c r="K174" s="213"/>
      <c r="L174" s="218"/>
      <c r="M174" s="219"/>
      <c r="N174" s="220"/>
      <c r="O174" s="220"/>
      <c r="P174" s="221">
        <f>SUM(P175:P176)</f>
        <v>0</v>
      </c>
      <c r="Q174" s="220"/>
      <c r="R174" s="221">
        <f>SUM(R175:R176)</f>
        <v>0</v>
      </c>
      <c r="S174" s="220"/>
      <c r="T174" s="222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3" t="s">
        <v>188</v>
      </c>
      <c r="AT174" s="224" t="s">
        <v>74</v>
      </c>
      <c r="AU174" s="224" t="s">
        <v>75</v>
      </c>
      <c r="AY174" s="223" t="s">
        <v>181</v>
      </c>
      <c r="BK174" s="225">
        <f>SUM(BK175:BK176)</f>
        <v>0</v>
      </c>
    </row>
    <row r="175" s="2" customFormat="1" ht="24.15" customHeight="1">
      <c r="A175" s="39"/>
      <c r="B175" s="40"/>
      <c r="C175" s="228" t="s">
        <v>467</v>
      </c>
      <c r="D175" s="228" t="s">
        <v>184</v>
      </c>
      <c r="E175" s="229" t="s">
        <v>3030</v>
      </c>
      <c r="F175" s="230" t="s">
        <v>3471</v>
      </c>
      <c r="G175" s="231" t="s">
        <v>3032</v>
      </c>
      <c r="H175" s="232">
        <v>8</v>
      </c>
      <c r="I175" s="233"/>
      <c r="J175" s="232">
        <f>ROUND(I175*H175,2)</f>
        <v>0</v>
      </c>
      <c r="K175" s="234"/>
      <c r="L175" s="45"/>
      <c r="M175" s="235" t="s">
        <v>1</v>
      </c>
      <c r="N175" s="236" t="s">
        <v>40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3033</v>
      </c>
      <c r="AT175" s="239" t="s">
        <v>184</v>
      </c>
      <c r="AU175" s="239" t="s">
        <v>82</v>
      </c>
      <c r="AY175" s="18" t="s">
        <v>181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82</v>
      </c>
      <c r="BK175" s="240">
        <f>ROUND(I175*H175,2)</f>
        <v>0</v>
      </c>
      <c r="BL175" s="18" t="s">
        <v>3033</v>
      </c>
      <c r="BM175" s="239" t="s">
        <v>3472</v>
      </c>
    </row>
    <row r="176" s="2" customFormat="1" ht="37.8" customHeight="1">
      <c r="A176" s="39"/>
      <c r="B176" s="40"/>
      <c r="C176" s="228" t="s">
        <v>475</v>
      </c>
      <c r="D176" s="228" t="s">
        <v>184</v>
      </c>
      <c r="E176" s="229" t="s">
        <v>3035</v>
      </c>
      <c r="F176" s="230" t="s">
        <v>3235</v>
      </c>
      <c r="G176" s="231" t="s">
        <v>3032</v>
      </c>
      <c r="H176" s="232">
        <v>7</v>
      </c>
      <c r="I176" s="233"/>
      <c r="J176" s="232">
        <f>ROUND(I176*H176,2)</f>
        <v>0</v>
      </c>
      <c r="K176" s="234"/>
      <c r="L176" s="45"/>
      <c r="M176" s="299" t="s">
        <v>1</v>
      </c>
      <c r="N176" s="300" t="s">
        <v>40</v>
      </c>
      <c r="O176" s="301"/>
      <c r="P176" s="302">
        <f>O176*H176</f>
        <v>0</v>
      </c>
      <c r="Q176" s="302">
        <v>0</v>
      </c>
      <c r="R176" s="302">
        <f>Q176*H176</f>
        <v>0</v>
      </c>
      <c r="S176" s="302">
        <v>0</v>
      </c>
      <c r="T176" s="30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3033</v>
      </c>
      <c r="AT176" s="239" t="s">
        <v>184</v>
      </c>
      <c r="AU176" s="239" t="s">
        <v>82</v>
      </c>
      <c r="AY176" s="18" t="s">
        <v>181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82</v>
      </c>
      <c r="BK176" s="240">
        <f>ROUND(I176*H176,2)</f>
        <v>0</v>
      </c>
      <c r="BL176" s="18" t="s">
        <v>3033</v>
      </c>
      <c r="BM176" s="239" t="s">
        <v>3473</v>
      </c>
    </row>
    <row r="177" s="2" customFormat="1" ht="6.96" customHeight="1">
      <c r="A177" s="39"/>
      <c r="B177" s="67"/>
      <c r="C177" s="68"/>
      <c r="D177" s="68"/>
      <c r="E177" s="68"/>
      <c r="F177" s="68"/>
      <c r="G177" s="68"/>
      <c r="H177" s="68"/>
      <c r="I177" s="68"/>
      <c r="J177" s="68"/>
      <c r="K177" s="68"/>
      <c r="L177" s="45"/>
      <c r="M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</sheetData>
  <sheetProtection sheet="1" autoFilter="0" formatColumns="0" formatRows="0" objects="1" scenarios="1" spinCount="100000" saltValue="I2+lxqRuujYXD1JcUZCOWnnDzoBQgQRb/+4d269kdb5mqYH3HamcueF3CAmPBDC7a0AnWUDnCishc9ETB2J2/Q==" hashValue="oMSTYATqGoNuplnnH7PPIy5erSANfhaHNydPyzwlNbE5zRolAIbBS36z7janQFrX3ZD2J+AafmPM/Rbhb5AhEA==" algorithmName="SHA-512" password="CC35"/>
  <autoFilter ref="C122:K17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84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15</v>
      </c>
      <c r="L6" s="21"/>
    </row>
    <row r="7" s="1" customFormat="1" ht="26.25" customHeight="1">
      <c r="B7" s="21"/>
      <c r="E7" s="152" t="str">
        <f>'Rekapitulace stavby'!K6</f>
        <v>SPRAVEDLIVÁ TRANSFORMACE - proj.Odb.učebny GASTRO - stavební část - celková rekapitulace</v>
      </c>
      <c r="F7" s="151"/>
      <c r="G7" s="151"/>
      <c r="H7" s="151"/>
      <c r="L7" s="21"/>
    </row>
    <row r="8" s="1" customFormat="1" ht="12" customHeight="1">
      <c r="B8" s="21"/>
      <c r="D8" s="151" t="s">
        <v>121</v>
      </c>
      <c r="L8" s="21"/>
    </row>
    <row r="9" s="2" customFormat="1" ht="16.5" customHeight="1">
      <c r="A9" s="39"/>
      <c r="B9" s="45"/>
      <c r="C9" s="39"/>
      <c r="D9" s="39"/>
      <c r="E9" s="152" t="s">
        <v>3289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3474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17</v>
      </c>
      <c r="E13" s="39"/>
      <c r="F13" s="142" t="s">
        <v>1</v>
      </c>
      <c r="G13" s="39"/>
      <c r="H13" s="39"/>
      <c r="I13" s="151" t="s">
        <v>18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19</v>
      </c>
      <c r="E14" s="39"/>
      <c r="F14" s="142" t="s">
        <v>20</v>
      </c>
      <c r="G14" s="39"/>
      <c r="H14" s="39"/>
      <c r="I14" s="151" t="s">
        <v>21</v>
      </c>
      <c r="J14" s="154" t="str">
        <f>'Rekapitulace stavby'!AN8</f>
        <v>14. 12. 2023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23</v>
      </c>
      <c r="E16" s="39"/>
      <c r="F16" s="39"/>
      <c r="G16" s="39"/>
      <c r="H16" s="39"/>
      <c r="I16" s="151" t="s">
        <v>24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20</v>
      </c>
      <c r="F17" s="39"/>
      <c r="G17" s="39"/>
      <c r="H17" s="39"/>
      <c r="I17" s="151" t="s">
        <v>26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27</v>
      </c>
      <c r="E19" s="39"/>
      <c r="F19" s="39"/>
      <c r="G19" s="39"/>
      <c r="H19" s="39"/>
      <c r="I19" s="151" t="s">
        <v>24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29</v>
      </c>
      <c r="E22" s="39"/>
      <c r="F22" s="39"/>
      <c r="G22" s="39"/>
      <c r="H22" s="39"/>
      <c r="I22" s="151" t="s">
        <v>24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3475</v>
      </c>
      <c r="F23" s="39"/>
      <c r="G23" s="39"/>
      <c r="H23" s="39"/>
      <c r="I23" s="151" t="s">
        <v>26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32</v>
      </c>
      <c r="E25" s="39"/>
      <c r="F25" s="39"/>
      <c r="G25" s="39"/>
      <c r="H25" s="39"/>
      <c r="I25" s="151" t="s">
        <v>24</v>
      </c>
      <c r="J25" s="142" t="s">
        <v>20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3476</v>
      </c>
      <c r="F26" s="39"/>
      <c r="G26" s="39"/>
      <c r="H26" s="39"/>
      <c r="I26" s="151" t="s">
        <v>26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35</v>
      </c>
      <c r="E32" s="39"/>
      <c r="F32" s="39"/>
      <c r="G32" s="39"/>
      <c r="H32" s="39"/>
      <c r="I32" s="39"/>
      <c r="J32" s="161">
        <f>ROUND(J121,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37</v>
      </c>
      <c r="G34" s="39"/>
      <c r="H34" s="39"/>
      <c r="I34" s="162" t="s">
        <v>36</v>
      </c>
      <c r="J34" s="162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39</v>
      </c>
      <c r="E35" s="151" t="s">
        <v>40</v>
      </c>
      <c r="F35" s="164">
        <f>ROUND((SUM(BE121:BE125)),  2)</f>
        <v>0</v>
      </c>
      <c r="G35" s="39"/>
      <c r="H35" s="39"/>
      <c r="I35" s="165">
        <v>0.20999999999999999</v>
      </c>
      <c r="J35" s="164">
        <f>ROUND(((SUM(BE121:BE125))*I35),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41</v>
      </c>
      <c r="F36" s="164">
        <f>ROUND((SUM(BF121:BF125)),  2)</f>
        <v>0</v>
      </c>
      <c r="G36" s="39"/>
      <c r="H36" s="39"/>
      <c r="I36" s="165">
        <v>0.12</v>
      </c>
      <c r="J36" s="164">
        <f>ROUND(((SUM(BF121:BF125))*I36),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ROUND((SUM(BG121:BG125)),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43</v>
      </c>
      <c r="F38" s="164">
        <f>ROUND((SUM(BH121:BH125)),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44</v>
      </c>
      <c r="F39" s="164">
        <f>ROUND((SUM(BI121:BI125)),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45</v>
      </c>
      <c r="E41" s="168"/>
      <c r="F41" s="168"/>
      <c r="G41" s="169" t="s">
        <v>46</v>
      </c>
      <c r="H41" s="170" t="s">
        <v>47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SPRAVEDLIVÁ TRANSFORMACE - proj.Odb.učebny GASTRO - stavební část - celková rekapitulace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3289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04 - Vedlejší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 xml:space="preserve"> </v>
      </c>
      <c r="G91" s="41"/>
      <c r="H91" s="41"/>
      <c r="I91" s="33" t="s">
        <v>21</v>
      </c>
      <c r="J91" s="80" t="str">
        <f>IF(J14="","",J14)</f>
        <v>14. 12. 2023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23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DPT projekty Ostrov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 xml:space="preserve">Neubauerová Soňa, SK-Projekt Ostrov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127</v>
      </c>
      <c r="D96" s="186"/>
      <c r="E96" s="186"/>
      <c r="F96" s="186"/>
      <c r="G96" s="186"/>
      <c r="H96" s="186"/>
      <c r="I96" s="186"/>
      <c r="J96" s="187" t="s">
        <v>128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129</v>
      </c>
      <c r="D98" s="41"/>
      <c r="E98" s="41"/>
      <c r="F98" s="41"/>
      <c r="G98" s="41"/>
      <c r="H98" s="41"/>
      <c r="I98" s="41"/>
      <c r="J98" s="111">
        <f>J121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130</v>
      </c>
    </row>
    <row r="99" s="9" customFormat="1" ht="24.96" customHeight="1">
      <c r="A99" s="9"/>
      <c r="B99" s="189"/>
      <c r="C99" s="190"/>
      <c r="D99" s="191" t="s">
        <v>3253</v>
      </c>
      <c r="E99" s="192"/>
      <c r="F99" s="192"/>
      <c r="G99" s="192"/>
      <c r="H99" s="192"/>
      <c r="I99" s="192"/>
      <c r="J99" s="193">
        <f>J122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166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6.25" customHeight="1">
      <c r="A109" s="39"/>
      <c r="B109" s="40"/>
      <c r="C109" s="41"/>
      <c r="D109" s="41"/>
      <c r="E109" s="184" t="str">
        <f>E7</f>
        <v>SPRAVEDLIVÁ TRANSFORMACE - proj.Odb.učebny GASTRO - stavební část - celková rekapitulace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121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4" t="s">
        <v>3289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123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E11</f>
        <v>04 - Vedlejší náklady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19</v>
      </c>
      <c r="D115" s="41"/>
      <c r="E115" s="41"/>
      <c r="F115" s="28" t="str">
        <f>F14</f>
        <v xml:space="preserve"> </v>
      </c>
      <c r="G115" s="41"/>
      <c r="H115" s="41"/>
      <c r="I115" s="33" t="s">
        <v>21</v>
      </c>
      <c r="J115" s="80" t="str">
        <f>IF(J14="","",J14)</f>
        <v>14. 12. 2023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23</v>
      </c>
      <c r="D117" s="41"/>
      <c r="E117" s="41"/>
      <c r="F117" s="28" t="str">
        <f>E17</f>
        <v xml:space="preserve"> </v>
      </c>
      <c r="G117" s="41"/>
      <c r="H117" s="41"/>
      <c r="I117" s="33" t="s">
        <v>29</v>
      </c>
      <c r="J117" s="37" t="str">
        <f>E23</f>
        <v xml:space="preserve"> DPT projekty Ostrov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27</v>
      </c>
      <c r="D118" s="41"/>
      <c r="E118" s="41"/>
      <c r="F118" s="28" t="str">
        <f>IF(E20="","",E20)</f>
        <v>Vyplň údaj</v>
      </c>
      <c r="G118" s="41"/>
      <c r="H118" s="41"/>
      <c r="I118" s="33" t="s">
        <v>32</v>
      </c>
      <c r="J118" s="37" t="str">
        <f>E26</f>
        <v xml:space="preserve">Neubauerová Soňa, SK-Projekt Ostrov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0"/>
      <c r="B120" s="201"/>
      <c r="C120" s="202" t="s">
        <v>167</v>
      </c>
      <c r="D120" s="203" t="s">
        <v>60</v>
      </c>
      <c r="E120" s="203" t="s">
        <v>56</v>
      </c>
      <c r="F120" s="203" t="s">
        <v>57</v>
      </c>
      <c r="G120" s="203" t="s">
        <v>168</v>
      </c>
      <c r="H120" s="203" t="s">
        <v>169</v>
      </c>
      <c r="I120" s="203" t="s">
        <v>170</v>
      </c>
      <c r="J120" s="204" t="s">
        <v>128</v>
      </c>
      <c r="K120" s="205" t="s">
        <v>171</v>
      </c>
      <c r="L120" s="206"/>
      <c r="M120" s="101" t="s">
        <v>1</v>
      </c>
      <c r="N120" s="102" t="s">
        <v>39</v>
      </c>
      <c r="O120" s="102" t="s">
        <v>172</v>
      </c>
      <c r="P120" s="102" t="s">
        <v>173</v>
      </c>
      <c r="Q120" s="102" t="s">
        <v>174</v>
      </c>
      <c r="R120" s="102" t="s">
        <v>175</v>
      </c>
      <c r="S120" s="102" t="s">
        <v>176</v>
      </c>
      <c r="T120" s="103" t="s">
        <v>177</v>
      </c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</row>
    <row r="121" s="2" customFormat="1" ht="22.8" customHeight="1">
      <c r="A121" s="39"/>
      <c r="B121" s="40"/>
      <c r="C121" s="108" t="s">
        <v>178</v>
      </c>
      <c r="D121" s="41"/>
      <c r="E121" s="41"/>
      <c r="F121" s="41"/>
      <c r="G121" s="41"/>
      <c r="H121" s="41"/>
      <c r="I121" s="41"/>
      <c r="J121" s="207">
        <f>BK121</f>
        <v>0</v>
      </c>
      <c r="K121" s="41"/>
      <c r="L121" s="45"/>
      <c r="M121" s="104"/>
      <c r="N121" s="208"/>
      <c r="O121" s="105"/>
      <c r="P121" s="209">
        <f>P122</f>
        <v>0</v>
      </c>
      <c r="Q121" s="105"/>
      <c r="R121" s="209">
        <f>R122</f>
        <v>0</v>
      </c>
      <c r="S121" s="105"/>
      <c r="T121" s="210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74</v>
      </c>
      <c r="AU121" s="18" t="s">
        <v>130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74</v>
      </c>
      <c r="E122" s="215" t="s">
        <v>3254</v>
      </c>
      <c r="F122" s="215" t="s">
        <v>3255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SUM(P123:P125)</f>
        <v>0</v>
      </c>
      <c r="Q122" s="220"/>
      <c r="R122" s="221">
        <f>SUM(R123:R125)</f>
        <v>0</v>
      </c>
      <c r="S122" s="220"/>
      <c r="T122" s="222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213</v>
      </c>
      <c r="AT122" s="224" t="s">
        <v>74</v>
      </c>
      <c r="AU122" s="224" t="s">
        <v>75</v>
      </c>
      <c r="AY122" s="223" t="s">
        <v>181</v>
      </c>
      <c r="BK122" s="225">
        <f>SUM(BK123:BK125)</f>
        <v>0</v>
      </c>
    </row>
    <row r="123" s="2" customFormat="1" ht="24.15" customHeight="1">
      <c r="A123" s="39"/>
      <c r="B123" s="40"/>
      <c r="C123" s="228" t="s">
        <v>82</v>
      </c>
      <c r="D123" s="228" t="s">
        <v>184</v>
      </c>
      <c r="E123" s="229" t="s">
        <v>3256</v>
      </c>
      <c r="F123" s="230" t="s">
        <v>3257</v>
      </c>
      <c r="G123" s="231" t="s">
        <v>430</v>
      </c>
      <c r="H123" s="232">
        <v>1</v>
      </c>
      <c r="I123" s="233"/>
      <c r="J123" s="232">
        <f>ROUND(I123*H123,2)</f>
        <v>0</v>
      </c>
      <c r="K123" s="234"/>
      <c r="L123" s="45"/>
      <c r="M123" s="235" t="s">
        <v>1</v>
      </c>
      <c r="N123" s="236" t="s">
        <v>40</v>
      </c>
      <c r="O123" s="92"/>
      <c r="P123" s="237">
        <f>O123*H123</f>
        <v>0</v>
      </c>
      <c r="Q123" s="237">
        <v>0</v>
      </c>
      <c r="R123" s="237">
        <f>Q123*H123</f>
        <v>0</v>
      </c>
      <c r="S123" s="237">
        <v>0</v>
      </c>
      <c r="T123" s="238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9" t="s">
        <v>3258</v>
      </c>
      <c r="AT123" s="239" t="s">
        <v>184</v>
      </c>
      <c r="AU123" s="239" t="s">
        <v>82</v>
      </c>
      <c r="AY123" s="18" t="s">
        <v>181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82</v>
      </c>
      <c r="BK123" s="240">
        <f>ROUND(I123*H123,2)</f>
        <v>0</v>
      </c>
      <c r="BL123" s="18" t="s">
        <v>3258</v>
      </c>
      <c r="BM123" s="239" t="s">
        <v>3477</v>
      </c>
    </row>
    <row r="124" s="2" customFormat="1">
      <c r="A124" s="39"/>
      <c r="B124" s="40"/>
      <c r="C124" s="41"/>
      <c r="D124" s="243" t="s">
        <v>199</v>
      </c>
      <c r="E124" s="41"/>
      <c r="F124" s="263" t="s">
        <v>1039</v>
      </c>
      <c r="G124" s="41"/>
      <c r="H124" s="41"/>
      <c r="I124" s="264"/>
      <c r="J124" s="41"/>
      <c r="K124" s="41"/>
      <c r="L124" s="45"/>
      <c r="M124" s="265"/>
      <c r="N124" s="266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199</v>
      </c>
      <c r="AU124" s="18" t="s">
        <v>82</v>
      </c>
    </row>
    <row r="125" s="2" customFormat="1" ht="16.5" customHeight="1">
      <c r="A125" s="39"/>
      <c r="B125" s="40"/>
      <c r="C125" s="228" t="s">
        <v>84</v>
      </c>
      <c r="D125" s="228" t="s">
        <v>184</v>
      </c>
      <c r="E125" s="229" t="s">
        <v>3272</v>
      </c>
      <c r="F125" s="230" t="s">
        <v>3248</v>
      </c>
      <c r="G125" s="231" t="s">
        <v>430</v>
      </c>
      <c r="H125" s="232">
        <v>1</v>
      </c>
      <c r="I125" s="233"/>
      <c r="J125" s="232">
        <f>ROUND(I125*H125,2)</f>
        <v>0</v>
      </c>
      <c r="K125" s="234"/>
      <c r="L125" s="45"/>
      <c r="M125" s="299" t="s">
        <v>1</v>
      </c>
      <c r="N125" s="300" t="s">
        <v>40</v>
      </c>
      <c r="O125" s="301"/>
      <c r="P125" s="302">
        <f>O125*H125</f>
        <v>0</v>
      </c>
      <c r="Q125" s="302">
        <v>0</v>
      </c>
      <c r="R125" s="302">
        <f>Q125*H125</f>
        <v>0</v>
      </c>
      <c r="S125" s="302">
        <v>0</v>
      </c>
      <c r="T125" s="30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3258</v>
      </c>
      <c r="AT125" s="239" t="s">
        <v>184</v>
      </c>
      <c r="AU125" s="239" t="s">
        <v>82</v>
      </c>
      <c r="AY125" s="18" t="s">
        <v>181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82</v>
      </c>
      <c r="BK125" s="240">
        <f>ROUND(I125*H125,2)</f>
        <v>0</v>
      </c>
      <c r="BL125" s="18" t="s">
        <v>3258</v>
      </c>
      <c r="BM125" s="239" t="s">
        <v>3478</v>
      </c>
    </row>
    <row r="126" s="2" customFormat="1" ht="6.96" customHeight="1">
      <c r="A126" s="39"/>
      <c r="B126" s="67"/>
      <c r="C126" s="68"/>
      <c r="D126" s="68"/>
      <c r="E126" s="68"/>
      <c r="F126" s="68"/>
      <c r="G126" s="68"/>
      <c r="H126" s="68"/>
      <c r="I126" s="68"/>
      <c r="J126" s="68"/>
      <c r="K126" s="68"/>
      <c r="L126" s="45"/>
      <c r="M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</sheetData>
  <sheetProtection sheet="1" autoFilter="0" formatColumns="0" formatRows="0" objects="1" scenarios="1" spinCount="100000" saltValue="V2BRU4/bcrjmz7onSNnrw3D9PT/tbyQP/uoNCy+8iOEX9f5h+oMlcFHb4Wakf+tVTSc2JXI2y0hU9/N+3eq8Gg==" hashValue="v8iVPQmsl1EdfAr3xGtuOgyIgfKwcFzr2yVNEjUQJjtAfrap7fzBKyts1rWW+pS5TX828n7p0hyD8MqnFNuZ+A==" algorithmName="SHA-512" password="CC35"/>
  <autoFilter ref="C120:K12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84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15</v>
      </c>
      <c r="L6" s="21"/>
    </row>
    <row r="7" s="1" customFormat="1" ht="26.25" customHeight="1">
      <c r="B7" s="21"/>
      <c r="E7" s="152" t="str">
        <f>'Rekapitulace stavby'!K6</f>
        <v>SPRAVEDLIVÁ TRANSFORMACE - proj.Odb.učebny GASTRO - stavební část - celková rekapitulace</v>
      </c>
      <c r="F7" s="151"/>
      <c r="G7" s="151"/>
      <c r="H7" s="151"/>
      <c r="L7" s="21"/>
    </row>
    <row r="8" s="1" customFormat="1" ht="12" customHeight="1">
      <c r="B8" s="21"/>
      <c r="D8" s="151" t="s">
        <v>121</v>
      </c>
      <c r="L8" s="21"/>
    </row>
    <row r="9" s="2" customFormat="1" ht="16.5" customHeight="1">
      <c r="A9" s="39"/>
      <c r="B9" s="45"/>
      <c r="C9" s="39"/>
      <c r="D9" s="39"/>
      <c r="E9" s="152" t="s">
        <v>3479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124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17</v>
      </c>
      <c r="E13" s="39"/>
      <c r="F13" s="142" t="s">
        <v>1</v>
      </c>
      <c r="G13" s="39"/>
      <c r="H13" s="39"/>
      <c r="I13" s="151" t="s">
        <v>18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19</v>
      </c>
      <c r="E14" s="39"/>
      <c r="F14" s="142" t="s">
        <v>20</v>
      </c>
      <c r="G14" s="39"/>
      <c r="H14" s="39"/>
      <c r="I14" s="151" t="s">
        <v>21</v>
      </c>
      <c r="J14" s="154" t="str">
        <f>'Rekapitulace stavby'!AN8</f>
        <v>14. 12. 2023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23</v>
      </c>
      <c r="E16" s="39"/>
      <c r="F16" s="39"/>
      <c r="G16" s="39"/>
      <c r="H16" s="39"/>
      <c r="I16" s="151" t="s">
        <v>24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25</v>
      </c>
      <c r="F17" s="39"/>
      <c r="G17" s="39"/>
      <c r="H17" s="39"/>
      <c r="I17" s="151" t="s">
        <v>26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27</v>
      </c>
      <c r="E19" s="39"/>
      <c r="F19" s="39"/>
      <c r="G19" s="39"/>
      <c r="H19" s="39"/>
      <c r="I19" s="151" t="s">
        <v>24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29</v>
      </c>
      <c r="E22" s="39"/>
      <c r="F22" s="39"/>
      <c r="G22" s="39"/>
      <c r="H22" s="39"/>
      <c r="I22" s="151" t="s">
        <v>24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30</v>
      </c>
      <c r="F23" s="39"/>
      <c r="G23" s="39"/>
      <c r="H23" s="39"/>
      <c r="I23" s="151" t="s">
        <v>26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32</v>
      </c>
      <c r="E25" s="39"/>
      <c r="F25" s="39"/>
      <c r="G25" s="39"/>
      <c r="H25" s="39"/>
      <c r="I25" s="151" t="s">
        <v>24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33</v>
      </c>
      <c r="F26" s="39"/>
      <c r="G26" s="39"/>
      <c r="H26" s="39"/>
      <c r="I26" s="151" t="s">
        <v>26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35</v>
      </c>
      <c r="E32" s="39"/>
      <c r="F32" s="39"/>
      <c r="G32" s="39"/>
      <c r="H32" s="39"/>
      <c r="I32" s="39"/>
      <c r="J32" s="161">
        <f>ROUND(J136,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37</v>
      </c>
      <c r="G34" s="39"/>
      <c r="H34" s="39"/>
      <c r="I34" s="162" t="s">
        <v>36</v>
      </c>
      <c r="J34" s="162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39</v>
      </c>
      <c r="E35" s="151" t="s">
        <v>40</v>
      </c>
      <c r="F35" s="164">
        <f>ROUND((SUM(BE136:BE264)),  2)</f>
        <v>0</v>
      </c>
      <c r="G35" s="39"/>
      <c r="H35" s="39"/>
      <c r="I35" s="165">
        <v>0.20999999999999999</v>
      </c>
      <c r="J35" s="164">
        <f>ROUND(((SUM(BE136:BE264))*I35),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41</v>
      </c>
      <c r="F36" s="164">
        <f>ROUND((SUM(BF136:BF264)),  2)</f>
        <v>0</v>
      </c>
      <c r="G36" s="39"/>
      <c r="H36" s="39"/>
      <c r="I36" s="165">
        <v>0.12</v>
      </c>
      <c r="J36" s="164">
        <f>ROUND(((SUM(BF136:BF264))*I36),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ROUND((SUM(BG136:BG264)),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43</v>
      </c>
      <c r="F38" s="164">
        <f>ROUND((SUM(BH136:BH264)),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44</v>
      </c>
      <c r="F39" s="164">
        <f>ROUND((SUM(BI136:BI264)),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45</v>
      </c>
      <c r="E41" s="168"/>
      <c r="F41" s="168"/>
      <c r="G41" s="169" t="s">
        <v>46</v>
      </c>
      <c r="H41" s="170" t="s">
        <v>47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SPRAVEDLIVÁ TRANSFORMACE - proj.Odb.učebny GASTRO - stavební část - celková rekapitulace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3479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01 - Stavební část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 xml:space="preserve"> </v>
      </c>
      <c r="G91" s="41"/>
      <c r="H91" s="41"/>
      <c r="I91" s="33" t="s">
        <v>21</v>
      </c>
      <c r="J91" s="80" t="str">
        <f>IF(J14="","",J14)</f>
        <v>14. 12. 2023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23</v>
      </c>
      <c r="D93" s="41"/>
      <c r="E93" s="41"/>
      <c r="F93" s="28" t="str">
        <f>E17</f>
        <v>SŠSS Karlovy Vary</v>
      </c>
      <c r="G93" s="41"/>
      <c r="H93" s="41"/>
      <c r="I93" s="33" t="s">
        <v>29</v>
      </c>
      <c r="J93" s="37" t="str">
        <f>E23</f>
        <v>DPT projekty Ostrov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>Neubauerová Soňa, SK-Projekt Ostrov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127</v>
      </c>
      <c r="D96" s="186"/>
      <c r="E96" s="186"/>
      <c r="F96" s="186"/>
      <c r="G96" s="186"/>
      <c r="H96" s="186"/>
      <c r="I96" s="186"/>
      <c r="J96" s="187" t="s">
        <v>128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129</v>
      </c>
      <c r="D98" s="41"/>
      <c r="E98" s="41"/>
      <c r="F98" s="41"/>
      <c r="G98" s="41"/>
      <c r="H98" s="41"/>
      <c r="I98" s="41"/>
      <c r="J98" s="111">
        <f>J136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130</v>
      </c>
    </row>
    <row r="99" s="9" customFormat="1" ht="24.96" customHeight="1">
      <c r="A99" s="9"/>
      <c r="B99" s="189"/>
      <c r="C99" s="190"/>
      <c r="D99" s="191" t="s">
        <v>131</v>
      </c>
      <c r="E99" s="192"/>
      <c r="F99" s="192"/>
      <c r="G99" s="192"/>
      <c r="H99" s="192"/>
      <c r="I99" s="192"/>
      <c r="J99" s="193">
        <f>J137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132</v>
      </c>
      <c r="E100" s="197"/>
      <c r="F100" s="197"/>
      <c r="G100" s="197"/>
      <c r="H100" s="197"/>
      <c r="I100" s="197"/>
      <c r="J100" s="198">
        <f>J138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135</v>
      </c>
      <c r="E101" s="197"/>
      <c r="F101" s="197"/>
      <c r="G101" s="197"/>
      <c r="H101" s="197"/>
      <c r="I101" s="197"/>
      <c r="J101" s="198">
        <f>J146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137</v>
      </c>
      <c r="E102" s="197"/>
      <c r="F102" s="197"/>
      <c r="G102" s="197"/>
      <c r="H102" s="197"/>
      <c r="I102" s="197"/>
      <c r="J102" s="198">
        <f>J159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138</v>
      </c>
      <c r="E103" s="197"/>
      <c r="F103" s="197"/>
      <c r="G103" s="197"/>
      <c r="H103" s="197"/>
      <c r="I103" s="197"/>
      <c r="J103" s="198">
        <f>J164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139</v>
      </c>
      <c r="E104" s="197"/>
      <c r="F104" s="197"/>
      <c r="G104" s="197"/>
      <c r="H104" s="197"/>
      <c r="I104" s="197"/>
      <c r="J104" s="198">
        <f>J168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140</v>
      </c>
      <c r="E105" s="197"/>
      <c r="F105" s="197"/>
      <c r="G105" s="197"/>
      <c r="H105" s="197"/>
      <c r="I105" s="197"/>
      <c r="J105" s="198">
        <f>J171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141</v>
      </c>
      <c r="E106" s="197"/>
      <c r="F106" s="197"/>
      <c r="G106" s="197"/>
      <c r="H106" s="197"/>
      <c r="I106" s="197"/>
      <c r="J106" s="198">
        <f>J175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142</v>
      </c>
      <c r="E107" s="197"/>
      <c r="F107" s="197"/>
      <c r="G107" s="197"/>
      <c r="H107" s="197"/>
      <c r="I107" s="197"/>
      <c r="J107" s="198">
        <f>J188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143</v>
      </c>
      <c r="E108" s="197"/>
      <c r="F108" s="197"/>
      <c r="G108" s="197"/>
      <c r="H108" s="197"/>
      <c r="I108" s="197"/>
      <c r="J108" s="198">
        <f>J203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9"/>
      <c r="C109" s="190"/>
      <c r="D109" s="191" t="s">
        <v>145</v>
      </c>
      <c r="E109" s="192"/>
      <c r="F109" s="192"/>
      <c r="G109" s="192"/>
      <c r="H109" s="192"/>
      <c r="I109" s="192"/>
      <c r="J109" s="193">
        <f>J205</f>
        <v>0</v>
      </c>
      <c r="K109" s="190"/>
      <c r="L109" s="194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5"/>
      <c r="C110" s="134"/>
      <c r="D110" s="196" t="s">
        <v>155</v>
      </c>
      <c r="E110" s="197"/>
      <c r="F110" s="197"/>
      <c r="G110" s="197"/>
      <c r="H110" s="197"/>
      <c r="I110" s="197"/>
      <c r="J110" s="198">
        <f>J206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157</v>
      </c>
      <c r="E111" s="197"/>
      <c r="F111" s="197"/>
      <c r="G111" s="197"/>
      <c r="H111" s="197"/>
      <c r="I111" s="197"/>
      <c r="J111" s="198">
        <f>J212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4"/>
      <c r="D112" s="196" t="s">
        <v>162</v>
      </c>
      <c r="E112" s="197"/>
      <c r="F112" s="197"/>
      <c r="G112" s="197"/>
      <c r="H112" s="197"/>
      <c r="I112" s="197"/>
      <c r="J112" s="198">
        <f>J227</f>
        <v>0</v>
      </c>
      <c r="K112" s="13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4"/>
      <c r="D113" s="196" t="s">
        <v>163</v>
      </c>
      <c r="E113" s="197"/>
      <c r="F113" s="197"/>
      <c r="G113" s="197"/>
      <c r="H113" s="197"/>
      <c r="I113" s="197"/>
      <c r="J113" s="198">
        <f>J237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4"/>
      <c r="D114" s="196" t="s">
        <v>164</v>
      </c>
      <c r="E114" s="197"/>
      <c r="F114" s="197"/>
      <c r="G114" s="197"/>
      <c r="H114" s="197"/>
      <c r="I114" s="197"/>
      <c r="J114" s="198">
        <f>J252</f>
        <v>0</v>
      </c>
      <c r="K114" s="134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20" s="2" customFormat="1" ht="6.96" customHeight="1">
      <c r="A120" s="39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96" customHeight="1">
      <c r="A121" s="39"/>
      <c r="B121" s="40"/>
      <c r="C121" s="24" t="s">
        <v>166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15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6.25" customHeight="1">
      <c r="A124" s="39"/>
      <c r="B124" s="40"/>
      <c r="C124" s="41"/>
      <c r="D124" s="41"/>
      <c r="E124" s="184" t="str">
        <f>E7</f>
        <v>SPRAVEDLIVÁ TRANSFORMACE - proj.Odb.učebny GASTRO - stavební část - celková rekapitulace</v>
      </c>
      <c r="F124" s="33"/>
      <c r="G124" s="33"/>
      <c r="H124" s="33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" customFormat="1" ht="12" customHeight="1">
      <c r="B125" s="22"/>
      <c r="C125" s="33" t="s">
        <v>121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2" customFormat="1" ht="16.5" customHeight="1">
      <c r="A126" s="39"/>
      <c r="B126" s="40"/>
      <c r="C126" s="41"/>
      <c r="D126" s="41"/>
      <c r="E126" s="184" t="s">
        <v>3479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123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E11</f>
        <v>01 - Stavební část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19</v>
      </c>
      <c r="D130" s="41"/>
      <c r="E130" s="41"/>
      <c r="F130" s="28" t="str">
        <f>F14</f>
        <v xml:space="preserve"> </v>
      </c>
      <c r="G130" s="41"/>
      <c r="H130" s="41"/>
      <c r="I130" s="33" t="s">
        <v>21</v>
      </c>
      <c r="J130" s="80" t="str">
        <f>IF(J14="","",J14)</f>
        <v>14. 12. 2023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23</v>
      </c>
      <c r="D132" s="41"/>
      <c r="E132" s="41"/>
      <c r="F132" s="28" t="str">
        <f>E17</f>
        <v>SŠSS Karlovy Vary</v>
      </c>
      <c r="G132" s="41"/>
      <c r="H132" s="41"/>
      <c r="I132" s="33" t="s">
        <v>29</v>
      </c>
      <c r="J132" s="37" t="str">
        <f>E23</f>
        <v>DPT projekty Ostrov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25.65" customHeight="1">
      <c r="A133" s="39"/>
      <c r="B133" s="40"/>
      <c r="C133" s="33" t="s">
        <v>27</v>
      </c>
      <c r="D133" s="41"/>
      <c r="E133" s="41"/>
      <c r="F133" s="28" t="str">
        <f>IF(E20="","",E20)</f>
        <v>Vyplň údaj</v>
      </c>
      <c r="G133" s="41"/>
      <c r="H133" s="41"/>
      <c r="I133" s="33" t="s">
        <v>32</v>
      </c>
      <c r="J133" s="37" t="str">
        <f>E26</f>
        <v>Neubauerová Soňa, SK-Projekt Ostrov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200"/>
      <c r="B135" s="201"/>
      <c r="C135" s="202" t="s">
        <v>167</v>
      </c>
      <c r="D135" s="203" t="s">
        <v>60</v>
      </c>
      <c r="E135" s="203" t="s">
        <v>56</v>
      </c>
      <c r="F135" s="203" t="s">
        <v>57</v>
      </c>
      <c r="G135" s="203" t="s">
        <v>168</v>
      </c>
      <c r="H135" s="203" t="s">
        <v>169</v>
      </c>
      <c r="I135" s="203" t="s">
        <v>170</v>
      </c>
      <c r="J135" s="204" t="s">
        <v>128</v>
      </c>
      <c r="K135" s="205" t="s">
        <v>171</v>
      </c>
      <c r="L135" s="206"/>
      <c r="M135" s="101" t="s">
        <v>1</v>
      </c>
      <c r="N135" s="102" t="s">
        <v>39</v>
      </c>
      <c r="O135" s="102" t="s">
        <v>172</v>
      </c>
      <c r="P135" s="102" t="s">
        <v>173</v>
      </c>
      <c r="Q135" s="102" t="s">
        <v>174</v>
      </c>
      <c r="R135" s="102" t="s">
        <v>175</v>
      </c>
      <c r="S135" s="102" t="s">
        <v>176</v>
      </c>
      <c r="T135" s="103" t="s">
        <v>177</v>
      </c>
      <c r="U135" s="200"/>
      <c r="V135" s="200"/>
      <c r="W135" s="200"/>
      <c r="X135" s="200"/>
      <c r="Y135" s="200"/>
      <c r="Z135" s="200"/>
      <c r="AA135" s="200"/>
      <c r="AB135" s="200"/>
      <c r="AC135" s="200"/>
      <c r="AD135" s="200"/>
      <c r="AE135" s="200"/>
    </row>
    <row r="136" s="2" customFormat="1" ht="22.8" customHeight="1">
      <c r="A136" s="39"/>
      <c r="B136" s="40"/>
      <c r="C136" s="108" t="s">
        <v>178</v>
      </c>
      <c r="D136" s="41"/>
      <c r="E136" s="41"/>
      <c r="F136" s="41"/>
      <c r="G136" s="41"/>
      <c r="H136" s="41"/>
      <c r="I136" s="41"/>
      <c r="J136" s="207">
        <f>BK136</f>
        <v>0</v>
      </c>
      <c r="K136" s="41"/>
      <c r="L136" s="45"/>
      <c r="M136" s="104"/>
      <c r="N136" s="208"/>
      <c r="O136" s="105"/>
      <c r="P136" s="209">
        <f>P137+P205</f>
        <v>0</v>
      </c>
      <c r="Q136" s="105"/>
      <c r="R136" s="209">
        <f>R137+R205</f>
        <v>8.5484492000000003</v>
      </c>
      <c r="S136" s="105"/>
      <c r="T136" s="210">
        <f>T137+T205</f>
        <v>6.0699119999999995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74</v>
      </c>
      <c r="AU136" s="18" t="s">
        <v>130</v>
      </c>
      <c r="BK136" s="211">
        <f>BK137+BK205</f>
        <v>0</v>
      </c>
    </row>
    <row r="137" s="12" customFormat="1" ht="25.92" customHeight="1">
      <c r="A137" s="12"/>
      <c r="B137" s="212"/>
      <c r="C137" s="213"/>
      <c r="D137" s="214" t="s">
        <v>74</v>
      </c>
      <c r="E137" s="215" t="s">
        <v>179</v>
      </c>
      <c r="F137" s="215" t="s">
        <v>180</v>
      </c>
      <c r="G137" s="213"/>
      <c r="H137" s="213"/>
      <c r="I137" s="216"/>
      <c r="J137" s="217">
        <f>BK137</f>
        <v>0</v>
      </c>
      <c r="K137" s="213"/>
      <c r="L137" s="218"/>
      <c r="M137" s="219"/>
      <c r="N137" s="220"/>
      <c r="O137" s="220"/>
      <c r="P137" s="221">
        <f>P138+P146+P159+P164+P168+P171+P175+P188+P203</f>
        <v>0</v>
      </c>
      <c r="Q137" s="220"/>
      <c r="R137" s="221">
        <f>R138+R146+R159+R164+R168+R171+R175+R188+R203</f>
        <v>5.4919332000000001</v>
      </c>
      <c r="S137" s="220"/>
      <c r="T137" s="222">
        <f>T138+T146+T159+T164+T168+T171+T175+T188+T203</f>
        <v>3.7681499999999999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82</v>
      </c>
      <c r="AT137" s="224" t="s">
        <v>74</v>
      </c>
      <c r="AU137" s="224" t="s">
        <v>75</v>
      </c>
      <c r="AY137" s="223" t="s">
        <v>181</v>
      </c>
      <c r="BK137" s="225">
        <f>BK138+BK146+BK159+BK164+BK168+BK171+BK175+BK188+BK203</f>
        <v>0</v>
      </c>
    </row>
    <row r="138" s="12" customFormat="1" ht="22.8" customHeight="1">
      <c r="A138" s="12"/>
      <c r="B138" s="212"/>
      <c r="C138" s="213"/>
      <c r="D138" s="214" t="s">
        <v>74</v>
      </c>
      <c r="E138" s="226" t="s">
        <v>182</v>
      </c>
      <c r="F138" s="226" t="s">
        <v>183</v>
      </c>
      <c r="G138" s="213"/>
      <c r="H138" s="213"/>
      <c r="I138" s="216"/>
      <c r="J138" s="227">
        <f>BK138</f>
        <v>0</v>
      </c>
      <c r="K138" s="213"/>
      <c r="L138" s="218"/>
      <c r="M138" s="219"/>
      <c r="N138" s="220"/>
      <c r="O138" s="220"/>
      <c r="P138" s="221">
        <f>SUM(P139:P145)</f>
        <v>0</v>
      </c>
      <c r="Q138" s="220"/>
      <c r="R138" s="221">
        <f>SUM(R139:R145)</f>
        <v>0.10689520000000001</v>
      </c>
      <c r="S138" s="220"/>
      <c r="T138" s="222">
        <f>SUM(T139:T145)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82</v>
      </c>
      <c r="AT138" s="224" t="s">
        <v>74</v>
      </c>
      <c r="AU138" s="224" t="s">
        <v>82</v>
      </c>
      <c r="AY138" s="223" t="s">
        <v>181</v>
      </c>
      <c r="BK138" s="225">
        <f>SUM(BK139:BK145)</f>
        <v>0</v>
      </c>
    </row>
    <row r="139" s="2" customFormat="1" ht="24.15" customHeight="1">
      <c r="A139" s="39"/>
      <c r="B139" s="40"/>
      <c r="C139" s="228" t="s">
        <v>82</v>
      </c>
      <c r="D139" s="228" t="s">
        <v>184</v>
      </c>
      <c r="E139" s="229" t="s">
        <v>266</v>
      </c>
      <c r="F139" s="230" t="s">
        <v>267</v>
      </c>
      <c r="G139" s="231" t="s">
        <v>242</v>
      </c>
      <c r="H139" s="232">
        <v>0.01</v>
      </c>
      <c r="I139" s="233"/>
      <c r="J139" s="232">
        <f>ROUND(I139*H139,2)</f>
        <v>0</v>
      </c>
      <c r="K139" s="234"/>
      <c r="L139" s="45"/>
      <c r="M139" s="235" t="s">
        <v>1</v>
      </c>
      <c r="N139" s="236" t="s">
        <v>40</v>
      </c>
      <c r="O139" s="92"/>
      <c r="P139" s="237">
        <f>O139*H139</f>
        <v>0</v>
      </c>
      <c r="Q139" s="237">
        <v>1.0900000000000001</v>
      </c>
      <c r="R139" s="237">
        <f>Q139*H139</f>
        <v>0.010900000000000002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188</v>
      </c>
      <c r="AT139" s="239" t="s">
        <v>184</v>
      </c>
      <c r="AU139" s="239" t="s">
        <v>84</v>
      </c>
      <c r="AY139" s="18" t="s">
        <v>181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82</v>
      </c>
      <c r="BK139" s="240">
        <f>ROUND(I139*H139,2)</f>
        <v>0</v>
      </c>
      <c r="BL139" s="18" t="s">
        <v>188</v>
      </c>
      <c r="BM139" s="239" t="s">
        <v>3480</v>
      </c>
    </row>
    <row r="140" s="13" customFormat="1">
      <c r="A140" s="13"/>
      <c r="B140" s="241"/>
      <c r="C140" s="242"/>
      <c r="D140" s="243" t="s">
        <v>190</v>
      </c>
      <c r="E140" s="244" t="s">
        <v>1</v>
      </c>
      <c r="F140" s="245" t="s">
        <v>3481</v>
      </c>
      <c r="G140" s="242"/>
      <c r="H140" s="244" t="s">
        <v>1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190</v>
      </c>
      <c r="AU140" s="251" t="s">
        <v>84</v>
      </c>
      <c r="AV140" s="13" t="s">
        <v>82</v>
      </c>
      <c r="AW140" s="13" t="s">
        <v>31</v>
      </c>
      <c r="AX140" s="13" t="s">
        <v>75</v>
      </c>
      <c r="AY140" s="251" t="s">
        <v>181</v>
      </c>
    </row>
    <row r="141" s="13" customFormat="1">
      <c r="A141" s="13"/>
      <c r="B141" s="241"/>
      <c r="C141" s="242"/>
      <c r="D141" s="243" t="s">
        <v>190</v>
      </c>
      <c r="E141" s="244" t="s">
        <v>1</v>
      </c>
      <c r="F141" s="245" t="s">
        <v>3482</v>
      </c>
      <c r="G141" s="242"/>
      <c r="H141" s="244" t="s">
        <v>1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190</v>
      </c>
      <c r="AU141" s="251" t="s">
        <v>84</v>
      </c>
      <c r="AV141" s="13" t="s">
        <v>82</v>
      </c>
      <c r="AW141" s="13" t="s">
        <v>31</v>
      </c>
      <c r="AX141" s="13" t="s">
        <v>75</v>
      </c>
      <c r="AY141" s="251" t="s">
        <v>181</v>
      </c>
    </row>
    <row r="142" s="14" customFormat="1">
      <c r="A142" s="14"/>
      <c r="B142" s="252"/>
      <c r="C142" s="253"/>
      <c r="D142" s="243" t="s">
        <v>190</v>
      </c>
      <c r="E142" s="254" t="s">
        <v>1</v>
      </c>
      <c r="F142" s="255" t="s">
        <v>3483</v>
      </c>
      <c r="G142" s="253"/>
      <c r="H142" s="256">
        <v>0.01</v>
      </c>
      <c r="I142" s="257"/>
      <c r="J142" s="253"/>
      <c r="K142" s="253"/>
      <c r="L142" s="258"/>
      <c r="M142" s="259"/>
      <c r="N142" s="260"/>
      <c r="O142" s="260"/>
      <c r="P142" s="260"/>
      <c r="Q142" s="260"/>
      <c r="R142" s="260"/>
      <c r="S142" s="260"/>
      <c r="T142" s="26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2" t="s">
        <v>190</v>
      </c>
      <c r="AU142" s="262" t="s">
        <v>84</v>
      </c>
      <c r="AV142" s="14" t="s">
        <v>84</v>
      </c>
      <c r="AW142" s="14" t="s">
        <v>31</v>
      </c>
      <c r="AX142" s="14" t="s">
        <v>82</v>
      </c>
      <c r="AY142" s="262" t="s">
        <v>181</v>
      </c>
    </row>
    <row r="143" s="2" customFormat="1" ht="21.75" customHeight="1">
      <c r="A143" s="39"/>
      <c r="B143" s="40"/>
      <c r="C143" s="228" t="s">
        <v>84</v>
      </c>
      <c r="D143" s="228" t="s">
        <v>184</v>
      </c>
      <c r="E143" s="229" t="s">
        <v>3484</v>
      </c>
      <c r="F143" s="230" t="s">
        <v>3485</v>
      </c>
      <c r="G143" s="231" t="s">
        <v>197</v>
      </c>
      <c r="H143" s="232">
        <v>3.3599999999999999</v>
      </c>
      <c r="I143" s="233"/>
      <c r="J143" s="232">
        <f>ROUND(I143*H143,2)</f>
        <v>0</v>
      </c>
      <c r="K143" s="234"/>
      <c r="L143" s="45"/>
      <c r="M143" s="235" t="s">
        <v>1</v>
      </c>
      <c r="N143" s="236" t="s">
        <v>40</v>
      </c>
      <c r="O143" s="92"/>
      <c r="P143" s="237">
        <f>O143*H143</f>
        <v>0</v>
      </c>
      <c r="Q143" s="237">
        <v>0.028570000000000002</v>
      </c>
      <c r="R143" s="237">
        <f>Q143*H143</f>
        <v>0.095995200000000003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188</v>
      </c>
      <c r="AT143" s="239" t="s">
        <v>184</v>
      </c>
      <c r="AU143" s="239" t="s">
        <v>84</v>
      </c>
      <c r="AY143" s="18" t="s">
        <v>181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82</v>
      </c>
      <c r="BK143" s="240">
        <f>ROUND(I143*H143,2)</f>
        <v>0</v>
      </c>
      <c r="BL143" s="18" t="s">
        <v>188</v>
      </c>
      <c r="BM143" s="239" t="s">
        <v>3486</v>
      </c>
    </row>
    <row r="144" s="13" customFormat="1">
      <c r="A144" s="13"/>
      <c r="B144" s="241"/>
      <c r="C144" s="242"/>
      <c r="D144" s="243" t="s">
        <v>190</v>
      </c>
      <c r="E144" s="244" t="s">
        <v>1</v>
      </c>
      <c r="F144" s="245" t="s">
        <v>3348</v>
      </c>
      <c r="G144" s="242"/>
      <c r="H144" s="244" t="s">
        <v>1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190</v>
      </c>
      <c r="AU144" s="251" t="s">
        <v>84</v>
      </c>
      <c r="AV144" s="13" t="s">
        <v>82</v>
      </c>
      <c r="AW144" s="13" t="s">
        <v>31</v>
      </c>
      <c r="AX144" s="13" t="s">
        <v>75</v>
      </c>
      <c r="AY144" s="251" t="s">
        <v>181</v>
      </c>
    </row>
    <row r="145" s="14" customFormat="1">
      <c r="A145" s="14"/>
      <c r="B145" s="252"/>
      <c r="C145" s="253"/>
      <c r="D145" s="243" t="s">
        <v>190</v>
      </c>
      <c r="E145" s="254" t="s">
        <v>1</v>
      </c>
      <c r="F145" s="255" t="s">
        <v>3487</v>
      </c>
      <c r="G145" s="253"/>
      <c r="H145" s="256">
        <v>3.3599999999999999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2" t="s">
        <v>190</v>
      </c>
      <c r="AU145" s="262" t="s">
        <v>84</v>
      </c>
      <c r="AV145" s="14" t="s">
        <v>84</v>
      </c>
      <c r="AW145" s="14" t="s">
        <v>31</v>
      </c>
      <c r="AX145" s="14" t="s">
        <v>82</v>
      </c>
      <c r="AY145" s="262" t="s">
        <v>181</v>
      </c>
    </row>
    <row r="146" s="12" customFormat="1" ht="22.8" customHeight="1">
      <c r="A146" s="12"/>
      <c r="B146" s="212"/>
      <c r="C146" s="213"/>
      <c r="D146" s="214" t="s">
        <v>74</v>
      </c>
      <c r="E146" s="226" t="s">
        <v>402</v>
      </c>
      <c r="F146" s="226" t="s">
        <v>403</v>
      </c>
      <c r="G146" s="213"/>
      <c r="H146" s="213"/>
      <c r="I146" s="216"/>
      <c r="J146" s="227">
        <f>BK146</f>
        <v>0</v>
      </c>
      <c r="K146" s="213"/>
      <c r="L146" s="218"/>
      <c r="M146" s="219"/>
      <c r="N146" s="220"/>
      <c r="O146" s="220"/>
      <c r="P146" s="221">
        <f>SUM(P147:P158)</f>
        <v>0</v>
      </c>
      <c r="Q146" s="220"/>
      <c r="R146" s="221">
        <f>SUM(R147:R158)</f>
        <v>3.2223699999999997</v>
      </c>
      <c r="S146" s="220"/>
      <c r="T146" s="222">
        <f>SUM(T147:T158)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3" t="s">
        <v>82</v>
      </c>
      <c r="AT146" s="224" t="s">
        <v>74</v>
      </c>
      <c r="AU146" s="224" t="s">
        <v>82</v>
      </c>
      <c r="AY146" s="223" t="s">
        <v>181</v>
      </c>
      <c r="BK146" s="225">
        <f>SUM(BK147:BK158)</f>
        <v>0</v>
      </c>
    </row>
    <row r="147" s="2" customFormat="1" ht="37.8" customHeight="1">
      <c r="A147" s="39"/>
      <c r="B147" s="40"/>
      <c r="C147" s="228" t="s">
        <v>182</v>
      </c>
      <c r="D147" s="228" t="s">
        <v>184</v>
      </c>
      <c r="E147" s="229" t="s">
        <v>3290</v>
      </c>
      <c r="F147" s="230" t="s">
        <v>3291</v>
      </c>
      <c r="G147" s="231" t="s">
        <v>197</v>
      </c>
      <c r="H147" s="232">
        <v>54</v>
      </c>
      <c r="I147" s="233"/>
      <c r="J147" s="232">
        <f>ROUND(I147*H147,2)</f>
        <v>0</v>
      </c>
      <c r="K147" s="234"/>
      <c r="L147" s="45"/>
      <c r="M147" s="235" t="s">
        <v>1</v>
      </c>
      <c r="N147" s="236" t="s">
        <v>40</v>
      </c>
      <c r="O147" s="92"/>
      <c r="P147" s="237">
        <f>O147*H147</f>
        <v>0</v>
      </c>
      <c r="Q147" s="237">
        <v>0.021000000000000001</v>
      </c>
      <c r="R147" s="237">
        <f>Q147*H147</f>
        <v>1.1340000000000001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188</v>
      </c>
      <c r="AT147" s="239" t="s">
        <v>184</v>
      </c>
      <c r="AU147" s="239" t="s">
        <v>84</v>
      </c>
      <c r="AY147" s="18" t="s">
        <v>181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82</v>
      </c>
      <c r="BK147" s="240">
        <f>ROUND(I147*H147,2)</f>
        <v>0</v>
      </c>
      <c r="BL147" s="18" t="s">
        <v>188</v>
      </c>
      <c r="BM147" s="239" t="s">
        <v>3488</v>
      </c>
    </row>
    <row r="148" s="13" customFormat="1">
      <c r="A148" s="13"/>
      <c r="B148" s="241"/>
      <c r="C148" s="242"/>
      <c r="D148" s="243" t="s">
        <v>190</v>
      </c>
      <c r="E148" s="244" t="s">
        <v>1</v>
      </c>
      <c r="F148" s="245" t="s">
        <v>3293</v>
      </c>
      <c r="G148" s="242"/>
      <c r="H148" s="244" t="s">
        <v>1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190</v>
      </c>
      <c r="AU148" s="251" t="s">
        <v>84</v>
      </c>
      <c r="AV148" s="13" t="s">
        <v>82</v>
      </c>
      <c r="AW148" s="13" t="s">
        <v>31</v>
      </c>
      <c r="AX148" s="13" t="s">
        <v>75</v>
      </c>
      <c r="AY148" s="251" t="s">
        <v>181</v>
      </c>
    </row>
    <row r="149" s="13" customFormat="1">
      <c r="A149" s="13"/>
      <c r="B149" s="241"/>
      <c r="C149" s="242"/>
      <c r="D149" s="243" t="s">
        <v>190</v>
      </c>
      <c r="E149" s="244" t="s">
        <v>1</v>
      </c>
      <c r="F149" s="245" t="s">
        <v>820</v>
      </c>
      <c r="G149" s="242"/>
      <c r="H149" s="244" t="s">
        <v>1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1" t="s">
        <v>190</v>
      </c>
      <c r="AU149" s="251" t="s">
        <v>84</v>
      </c>
      <c r="AV149" s="13" t="s">
        <v>82</v>
      </c>
      <c r="AW149" s="13" t="s">
        <v>31</v>
      </c>
      <c r="AX149" s="13" t="s">
        <v>75</v>
      </c>
      <c r="AY149" s="251" t="s">
        <v>181</v>
      </c>
    </row>
    <row r="150" s="14" customFormat="1">
      <c r="A150" s="14"/>
      <c r="B150" s="252"/>
      <c r="C150" s="253"/>
      <c r="D150" s="243" t="s">
        <v>190</v>
      </c>
      <c r="E150" s="254" t="s">
        <v>1</v>
      </c>
      <c r="F150" s="255" t="s">
        <v>527</v>
      </c>
      <c r="G150" s="253"/>
      <c r="H150" s="256">
        <v>54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2" t="s">
        <v>190</v>
      </c>
      <c r="AU150" s="262" t="s">
        <v>84</v>
      </c>
      <c r="AV150" s="14" t="s">
        <v>84</v>
      </c>
      <c r="AW150" s="14" t="s">
        <v>31</v>
      </c>
      <c r="AX150" s="14" t="s">
        <v>82</v>
      </c>
      <c r="AY150" s="262" t="s">
        <v>181</v>
      </c>
    </row>
    <row r="151" s="2" customFormat="1" ht="37.8" customHeight="1">
      <c r="A151" s="39"/>
      <c r="B151" s="40"/>
      <c r="C151" s="228" t="s">
        <v>188</v>
      </c>
      <c r="D151" s="228" t="s">
        <v>184</v>
      </c>
      <c r="E151" s="229" t="s">
        <v>3294</v>
      </c>
      <c r="F151" s="230" t="s">
        <v>3295</v>
      </c>
      <c r="G151" s="231" t="s">
        <v>197</v>
      </c>
      <c r="H151" s="232">
        <v>106</v>
      </c>
      <c r="I151" s="233"/>
      <c r="J151" s="232">
        <f>ROUND(I151*H151,2)</f>
        <v>0</v>
      </c>
      <c r="K151" s="234"/>
      <c r="L151" s="45"/>
      <c r="M151" s="235" t="s">
        <v>1</v>
      </c>
      <c r="N151" s="236" t="s">
        <v>40</v>
      </c>
      <c r="O151" s="92"/>
      <c r="P151" s="237">
        <f>O151*H151</f>
        <v>0</v>
      </c>
      <c r="Q151" s="237">
        <v>0.019699999999999999</v>
      </c>
      <c r="R151" s="237">
        <f>Q151*H151</f>
        <v>2.0882000000000001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188</v>
      </c>
      <c r="AT151" s="239" t="s">
        <v>184</v>
      </c>
      <c r="AU151" s="239" t="s">
        <v>84</v>
      </c>
      <c r="AY151" s="18" t="s">
        <v>181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82</v>
      </c>
      <c r="BK151" s="240">
        <f>ROUND(I151*H151,2)</f>
        <v>0</v>
      </c>
      <c r="BL151" s="18" t="s">
        <v>188</v>
      </c>
      <c r="BM151" s="239" t="s">
        <v>3489</v>
      </c>
    </row>
    <row r="152" s="13" customFormat="1">
      <c r="A152" s="13"/>
      <c r="B152" s="241"/>
      <c r="C152" s="242"/>
      <c r="D152" s="243" t="s">
        <v>190</v>
      </c>
      <c r="E152" s="244" t="s">
        <v>1</v>
      </c>
      <c r="F152" s="245" t="s">
        <v>3293</v>
      </c>
      <c r="G152" s="242"/>
      <c r="H152" s="244" t="s">
        <v>1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190</v>
      </c>
      <c r="AU152" s="251" t="s">
        <v>84</v>
      </c>
      <c r="AV152" s="13" t="s">
        <v>82</v>
      </c>
      <c r="AW152" s="13" t="s">
        <v>31</v>
      </c>
      <c r="AX152" s="13" t="s">
        <v>75</v>
      </c>
      <c r="AY152" s="251" t="s">
        <v>181</v>
      </c>
    </row>
    <row r="153" s="13" customFormat="1">
      <c r="A153" s="13"/>
      <c r="B153" s="241"/>
      <c r="C153" s="242"/>
      <c r="D153" s="243" t="s">
        <v>190</v>
      </c>
      <c r="E153" s="244" t="s">
        <v>1</v>
      </c>
      <c r="F153" s="245" t="s">
        <v>820</v>
      </c>
      <c r="G153" s="242"/>
      <c r="H153" s="244" t="s">
        <v>1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190</v>
      </c>
      <c r="AU153" s="251" t="s">
        <v>84</v>
      </c>
      <c r="AV153" s="13" t="s">
        <v>82</v>
      </c>
      <c r="AW153" s="13" t="s">
        <v>31</v>
      </c>
      <c r="AX153" s="13" t="s">
        <v>75</v>
      </c>
      <c r="AY153" s="251" t="s">
        <v>181</v>
      </c>
    </row>
    <row r="154" s="14" customFormat="1">
      <c r="A154" s="14"/>
      <c r="B154" s="252"/>
      <c r="C154" s="253"/>
      <c r="D154" s="243" t="s">
        <v>190</v>
      </c>
      <c r="E154" s="254" t="s">
        <v>1</v>
      </c>
      <c r="F154" s="255" t="s">
        <v>839</v>
      </c>
      <c r="G154" s="253"/>
      <c r="H154" s="256">
        <v>106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2" t="s">
        <v>190</v>
      </c>
      <c r="AU154" s="262" t="s">
        <v>84</v>
      </c>
      <c r="AV154" s="14" t="s">
        <v>84</v>
      </c>
      <c r="AW154" s="14" t="s">
        <v>31</v>
      </c>
      <c r="AX154" s="14" t="s">
        <v>82</v>
      </c>
      <c r="AY154" s="262" t="s">
        <v>181</v>
      </c>
    </row>
    <row r="155" s="2" customFormat="1" ht="16.5" customHeight="1">
      <c r="A155" s="39"/>
      <c r="B155" s="40"/>
      <c r="C155" s="228" t="s">
        <v>213</v>
      </c>
      <c r="D155" s="228" t="s">
        <v>184</v>
      </c>
      <c r="E155" s="229" t="s">
        <v>445</v>
      </c>
      <c r="F155" s="230" t="s">
        <v>446</v>
      </c>
      <c r="G155" s="231" t="s">
        <v>197</v>
      </c>
      <c r="H155" s="232">
        <v>0.20000000000000001</v>
      </c>
      <c r="I155" s="233"/>
      <c r="J155" s="232">
        <f>ROUND(I155*H155,2)</f>
        <v>0</v>
      </c>
      <c r="K155" s="234"/>
      <c r="L155" s="45"/>
      <c r="M155" s="235" t="s">
        <v>1</v>
      </c>
      <c r="N155" s="236" t="s">
        <v>40</v>
      </c>
      <c r="O155" s="92"/>
      <c r="P155" s="237">
        <f>O155*H155</f>
        <v>0</v>
      </c>
      <c r="Q155" s="237">
        <v>0.00084999999999999995</v>
      </c>
      <c r="R155" s="237">
        <f>Q155*H155</f>
        <v>0.00017000000000000001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188</v>
      </c>
      <c r="AT155" s="239" t="s">
        <v>184</v>
      </c>
      <c r="AU155" s="239" t="s">
        <v>84</v>
      </c>
      <c r="AY155" s="18" t="s">
        <v>181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82</v>
      </c>
      <c r="BK155" s="240">
        <f>ROUND(I155*H155,2)</f>
        <v>0</v>
      </c>
      <c r="BL155" s="18" t="s">
        <v>188</v>
      </c>
      <c r="BM155" s="239" t="s">
        <v>3490</v>
      </c>
    </row>
    <row r="156" s="13" customFormat="1">
      <c r="A156" s="13"/>
      <c r="B156" s="241"/>
      <c r="C156" s="242"/>
      <c r="D156" s="243" t="s">
        <v>190</v>
      </c>
      <c r="E156" s="244" t="s">
        <v>1</v>
      </c>
      <c r="F156" s="245" t="s">
        <v>3481</v>
      </c>
      <c r="G156" s="242"/>
      <c r="H156" s="244" t="s">
        <v>1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1" t="s">
        <v>190</v>
      </c>
      <c r="AU156" s="251" t="s">
        <v>84</v>
      </c>
      <c r="AV156" s="13" t="s">
        <v>82</v>
      </c>
      <c r="AW156" s="13" t="s">
        <v>31</v>
      </c>
      <c r="AX156" s="13" t="s">
        <v>75</v>
      </c>
      <c r="AY156" s="251" t="s">
        <v>181</v>
      </c>
    </row>
    <row r="157" s="13" customFormat="1">
      <c r="A157" s="13"/>
      <c r="B157" s="241"/>
      <c r="C157" s="242"/>
      <c r="D157" s="243" t="s">
        <v>190</v>
      </c>
      <c r="E157" s="244" t="s">
        <v>1</v>
      </c>
      <c r="F157" s="245" t="s">
        <v>3482</v>
      </c>
      <c r="G157" s="242"/>
      <c r="H157" s="244" t="s">
        <v>1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190</v>
      </c>
      <c r="AU157" s="251" t="s">
        <v>84</v>
      </c>
      <c r="AV157" s="13" t="s">
        <v>82</v>
      </c>
      <c r="AW157" s="13" t="s">
        <v>31</v>
      </c>
      <c r="AX157" s="13" t="s">
        <v>75</v>
      </c>
      <c r="AY157" s="251" t="s">
        <v>181</v>
      </c>
    </row>
    <row r="158" s="14" customFormat="1">
      <c r="A158" s="14"/>
      <c r="B158" s="252"/>
      <c r="C158" s="253"/>
      <c r="D158" s="243" t="s">
        <v>190</v>
      </c>
      <c r="E158" s="254" t="s">
        <v>1</v>
      </c>
      <c r="F158" s="255" t="s">
        <v>3491</v>
      </c>
      <c r="G158" s="253"/>
      <c r="H158" s="256">
        <v>0.20000000000000001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2" t="s">
        <v>190</v>
      </c>
      <c r="AU158" s="262" t="s">
        <v>84</v>
      </c>
      <c r="AV158" s="14" t="s">
        <v>84</v>
      </c>
      <c r="AW158" s="14" t="s">
        <v>31</v>
      </c>
      <c r="AX158" s="14" t="s">
        <v>82</v>
      </c>
      <c r="AY158" s="262" t="s">
        <v>181</v>
      </c>
    </row>
    <row r="159" s="12" customFormat="1" ht="22.8" customHeight="1">
      <c r="A159" s="12"/>
      <c r="B159" s="212"/>
      <c r="C159" s="213"/>
      <c r="D159" s="214" t="s">
        <v>74</v>
      </c>
      <c r="E159" s="226" t="s">
        <v>588</v>
      </c>
      <c r="F159" s="226" t="s">
        <v>592</v>
      </c>
      <c r="G159" s="213"/>
      <c r="H159" s="213"/>
      <c r="I159" s="216"/>
      <c r="J159" s="227">
        <f>BK159</f>
        <v>0</v>
      </c>
      <c r="K159" s="213"/>
      <c r="L159" s="218"/>
      <c r="M159" s="219"/>
      <c r="N159" s="220"/>
      <c r="O159" s="220"/>
      <c r="P159" s="221">
        <f>SUM(P160:P163)</f>
        <v>0</v>
      </c>
      <c r="Q159" s="220"/>
      <c r="R159" s="221">
        <f>SUM(R160:R163)</f>
        <v>2.1530880000000003</v>
      </c>
      <c r="S159" s="220"/>
      <c r="T159" s="222">
        <f>SUM(T160:T163)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82</v>
      </c>
      <c r="AT159" s="224" t="s">
        <v>74</v>
      </c>
      <c r="AU159" s="224" t="s">
        <v>82</v>
      </c>
      <c r="AY159" s="223" t="s">
        <v>181</v>
      </c>
      <c r="BK159" s="225">
        <f>SUM(BK160:BK163)</f>
        <v>0</v>
      </c>
    </row>
    <row r="160" s="2" customFormat="1" ht="24.15" customHeight="1">
      <c r="A160" s="39"/>
      <c r="B160" s="40"/>
      <c r="C160" s="228" t="s">
        <v>224</v>
      </c>
      <c r="D160" s="228" t="s">
        <v>184</v>
      </c>
      <c r="E160" s="229" t="s">
        <v>3492</v>
      </c>
      <c r="F160" s="230" t="s">
        <v>3493</v>
      </c>
      <c r="G160" s="231" t="s">
        <v>197</v>
      </c>
      <c r="H160" s="232">
        <v>43.200000000000003</v>
      </c>
      <c r="I160" s="233"/>
      <c r="J160" s="232">
        <f>ROUND(I160*H160,2)</f>
        <v>0</v>
      </c>
      <c r="K160" s="234"/>
      <c r="L160" s="45"/>
      <c r="M160" s="235" t="s">
        <v>1</v>
      </c>
      <c r="N160" s="236" t="s">
        <v>40</v>
      </c>
      <c r="O160" s="92"/>
      <c r="P160" s="237">
        <f>O160*H160</f>
        <v>0</v>
      </c>
      <c r="Q160" s="237">
        <v>0.049840000000000002</v>
      </c>
      <c r="R160" s="237">
        <f>Q160*H160</f>
        <v>2.1530880000000003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188</v>
      </c>
      <c r="AT160" s="239" t="s">
        <v>184</v>
      </c>
      <c r="AU160" s="239" t="s">
        <v>84</v>
      </c>
      <c r="AY160" s="18" t="s">
        <v>181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82</v>
      </c>
      <c r="BK160" s="240">
        <f>ROUND(I160*H160,2)</f>
        <v>0</v>
      </c>
      <c r="BL160" s="18" t="s">
        <v>188</v>
      </c>
      <c r="BM160" s="239" t="s">
        <v>3494</v>
      </c>
    </row>
    <row r="161" s="13" customFormat="1">
      <c r="A161" s="13"/>
      <c r="B161" s="241"/>
      <c r="C161" s="242"/>
      <c r="D161" s="243" t="s">
        <v>190</v>
      </c>
      <c r="E161" s="244" t="s">
        <v>1</v>
      </c>
      <c r="F161" s="245" t="s">
        <v>3495</v>
      </c>
      <c r="G161" s="242"/>
      <c r="H161" s="244" t="s">
        <v>1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190</v>
      </c>
      <c r="AU161" s="251" t="s">
        <v>84</v>
      </c>
      <c r="AV161" s="13" t="s">
        <v>82</v>
      </c>
      <c r="AW161" s="13" t="s">
        <v>31</v>
      </c>
      <c r="AX161" s="13" t="s">
        <v>75</v>
      </c>
      <c r="AY161" s="251" t="s">
        <v>181</v>
      </c>
    </row>
    <row r="162" s="13" customFormat="1">
      <c r="A162" s="13"/>
      <c r="B162" s="241"/>
      <c r="C162" s="242"/>
      <c r="D162" s="243" t="s">
        <v>190</v>
      </c>
      <c r="E162" s="244" t="s">
        <v>1</v>
      </c>
      <c r="F162" s="245" t="s">
        <v>3301</v>
      </c>
      <c r="G162" s="242"/>
      <c r="H162" s="244" t="s">
        <v>1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190</v>
      </c>
      <c r="AU162" s="251" t="s">
        <v>84</v>
      </c>
      <c r="AV162" s="13" t="s">
        <v>82</v>
      </c>
      <c r="AW162" s="13" t="s">
        <v>31</v>
      </c>
      <c r="AX162" s="13" t="s">
        <v>75</v>
      </c>
      <c r="AY162" s="251" t="s">
        <v>181</v>
      </c>
    </row>
    <row r="163" s="14" customFormat="1">
      <c r="A163" s="14"/>
      <c r="B163" s="252"/>
      <c r="C163" s="253"/>
      <c r="D163" s="243" t="s">
        <v>190</v>
      </c>
      <c r="E163" s="254" t="s">
        <v>1</v>
      </c>
      <c r="F163" s="255" t="s">
        <v>3496</v>
      </c>
      <c r="G163" s="253"/>
      <c r="H163" s="256">
        <v>43.200000000000003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2" t="s">
        <v>190</v>
      </c>
      <c r="AU163" s="262" t="s">
        <v>84</v>
      </c>
      <c r="AV163" s="14" t="s">
        <v>84</v>
      </c>
      <c r="AW163" s="14" t="s">
        <v>31</v>
      </c>
      <c r="AX163" s="14" t="s">
        <v>82</v>
      </c>
      <c r="AY163" s="262" t="s">
        <v>181</v>
      </c>
    </row>
    <row r="164" s="12" customFormat="1" ht="22.8" customHeight="1">
      <c r="A164" s="12"/>
      <c r="B164" s="212"/>
      <c r="C164" s="213"/>
      <c r="D164" s="214" t="s">
        <v>74</v>
      </c>
      <c r="E164" s="226" t="s">
        <v>666</v>
      </c>
      <c r="F164" s="226" t="s">
        <v>667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SUM(P165:P167)</f>
        <v>0</v>
      </c>
      <c r="Q164" s="220"/>
      <c r="R164" s="221">
        <f>SUM(R165:R167)</f>
        <v>0.0070199999999999993</v>
      </c>
      <c r="S164" s="220"/>
      <c r="T164" s="222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82</v>
      </c>
      <c r="AT164" s="224" t="s">
        <v>74</v>
      </c>
      <c r="AU164" s="224" t="s">
        <v>82</v>
      </c>
      <c r="AY164" s="223" t="s">
        <v>181</v>
      </c>
      <c r="BK164" s="225">
        <f>SUM(BK165:BK167)</f>
        <v>0</v>
      </c>
    </row>
    <row r="165" s="2" customFormat="1" ht="33" customHeight="1">
      <c r="A165" s="39"/>
      <c r="B165" s="40"/>
      <c r="C165" s="228" t="s">
        <v>235</v>
      </c>
      <c r="D165" s="228" t="s">
        <v>184</v>
      </c>
      <c r="E165" s="229" t="s">
        <v>685</v>
      </c>
      <c r="F165" s="230" t="s">
        <v>686</v>
      </c>
      <c r="G165" s="231" t="s">
        <v>197</v>
      </c>
      <c r="H165" s="232">
        <v>54</v>
      </c>
      <c r="I165" s="233"/>
      <c r="J165" s="232">
        <f>ROUND(I165*H165,2)</f>
        <v>0</v>
      </c>
      <c r="K165" s="234"/>
      <c r="L165" s="45"/>
      <c r="M165" s="235" t="s">
        <v>1</v>
      </c>
      <c r="N165" s="236" t="s">
        <v>40</v>
      </c>
      <c r="O165" s="92"/>
      <c r="P165" s="237">
        <f>O165*H165</f>
        <v>0</v>
      </c>
      <c r="Q165" s="237">
        <v>0.00012999999999999999</v>
      </c>
      <c r="R165" s="237">
        <f>Q165*H165</f>
        <v>0.0070199999999999993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188</v>
      </c>
      <c r="AT165" s="239" t="s">
        <v>184</v>
      </c>
      <c r="AU165" s="239" t="s">
        <v>84</v>
      </c>
      <c r="AY165" s="18" t="s">
        <v>181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82</v>
      </c>
      <c r="BK165" s="240">
        <f>ROUND(I165*H165,2)</f>
        <v>0</v>
      </c>
      <c r="BL165" s="18" t="s">
        <v>188</v>
      </c>
      <c r="BM165" s="239" t="s">
        <v>3497</v>
      </c>
    </row>
    <row r="166" s="13" customFormat="1">
      <c r="A166" s="13"/>
      <c r="B166" s="241"/>
      <c r="C166" s="242"/>
      <c r="D166" s="243" t="s">
        <v>190</v>
      </c>
      <c r="E166" s="244" t="s">
        <v>1</v>
      </c>
      <c r="F166" s="245" t="s">
        <v>688</v>
      </c>
      <c r="G166" s="242"/>
      <c r="H166" s="244" t="s">
        <v>1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1" t="s">
        <v>190</v>
      </c>
      <c r="AU166" s="251" t="s">
        <v>84</v>
      </c>
      <c r="AV166" s="13" t="s">
        <v>82</v>
      </c>
      <c r="AW166" s="13" t="s">
        <v>31</v>
      </c>
      <c r="AX166" s="13" t="s">
        <v>75</v>
      </c>
      <c r="AY166" s="251" t="s">
        <v>181</v>
      </c>
    </row>
    <row r="167" s="14" customFormat="1">
      <c r="A167" s="14"/>
      <c r="B167" s="252"/>
      <c r="C167" s="253"/>
      <c r="D167" s="243" t="s">
        <v>190</v>
      </c>
      <c r="E167" s="254" t="s">
        <v>1</v>
      </c>
      <c r="F167" s="255" t="s">
        <v>527</v>
      </c>
      <c r="G167" s="253"/>
      <c r="H167" s="256">
        <v>54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2" t="s">
        <v>190</v>
      </c>
      <c r="AU167" s="262" t="s">
        <v>84</v>
      </c>
      <c r="AV167" s="14" t="s">
        <v>84</v>
      </c>
      <c r="AW167" s="14" t="s">
        <v>31</v>
      </c>
      <c r="AX167" s="14" t="s">
        <v>82</v>
      </c>
      <c r="AY167" s="262" t="s">
        <v>181</v>
      </c>
    </row>
    <row r="168" s="12" customFormat="1" ht="22.8" customHeight="1">
      <c r="A168" s="12"/>
      <c r="B168" s="212"/>
      <c r="C168" s="213"/>
      <c r="D168" s="214" t="s">
        <v>74</v>
      </c>
      <c r="E168" s="226" t="s">
        <v>691</v>
      </c>
      <c r="F168" s="226" t="s">
        <v>692</v>
      </c>
      <c r="G168" s="213"/>
      <c r="H168" s="213"/>
      <c r="I168" s="216"/>
      <c r="J168" s="227">
        <f>BK168</f>
        <v>0</v>
      </c>
      <c r="K168" s="213"/>
      <c r="L168" s="218"/>
      <c r="M168" s="219"/>
      <c r="N168" s="220"/>
      <c r="O168" s="220"/>
      <c r="P168" s="221">
        <f>SUM(P169:P170)</f>
        <v>0</v>
      </c>
      <c r="Q168" s="220"/>
      <c r="R168" s="221">
        <f>SUM(R169:R170)</f>
        <v>0.0025600000000000002</v>
      </c>
      <c r="S168" s="220"/>
      <c r="T168" s="222">
        <f>SUM(T169:T170)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82</v>
      </c>
      <c r="AT168" s="224" t="s">
        <v>74</v>
      </c>
      <c r="AU168" s="224" t="s">
        <v>82</v>
      </c>
      <c r="AY168" s="223" t="s">
        <v>181</v>
      </c>
      <c r="BK168" s="225">
        <f>SUM(BK169:BK170)</f>
        <v>0</v>
      </c>
    </row>
    <row r="169" s="2" customFormat="1" ht="24.15" customHeight="1">
      <c r="A169" s="39"/>
      <c r="B169" s="40"/>
      <c r="C169" s="228" t="s">
        <v>239</v>
      </c>
      <c r="D169" s="228" t="s">
        <v>184</v>
      </c>
      <c r="E169" s="229" t="s">
        <v>764</v>
      </c>
      <c r="F169" s="230" t="s">
        <v>765</v>
      </c>
      <c r="G169" s="231" t="s">
        <v>197</v>
      </c>
      <c r="H169" s="232">
        <v>64</v>
      </c>
      <c r="I169" s="233"/>
      <c r="J169" s="232">
        <f>ROUND(I169*H169,2)</f>
        <v>0</v>
      </c>
      <c r="K169" s="234"/>
      <c r="L169" s="45"/>
      <c r="M169" s="235" t="s">
        <v>1</v>
      </c>
      <c r="N169" s="236" t="s">
        <v>40</v>
      </c>
      <c r="O169" s="92"/>
      <c r="P169" s="237">
        <f>O169*H169</f>
        <v>0</v>
      </c>
      <c r="Q169" s="237">
        <v>4.0000000000000003E-05</v>
      </c>
      <c r="R169" s="237">
        <f>Q169*H169</f>
        <v>0.0025600000000000002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188</v>
      </c>
      <c r="AT169" s="239" t="s">
        <v>184</v>
      </c>
      <c r="AU169" s="239" t="s">
        <v>84</v>
      </c>
      <c r="AY169" s="18" t="s">
        <v>181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82</v>
      </c>
      <c r="BK169" s="240">
        <f>ROUND(I169*H169,2)</f>
        <v>0</v>
      </c>
      <c r="BL169" s="18" t="s">
        <v>188</v>
      </c>
      <c r="BM169" s="239" t="s">
        <v>3498</v>
      </c>
    </row>
    <row r="170" s="14" customFormat="1">
      <c r="A170" s="14"/>
      <c r="B170" s="252"/>
      <c r="C170" s="253"/>
      <c r="D170" s="243" t="s">
        <v>190</v>
      </c>
      <c r="E170" s="254" t="s">
        <v>1</v>
      </c>
      <c r="F170" s="255" t="s">
        <v>3499</v>
      </c>
      <c r="G170" s="253"/>
      <c r="H170" s="256">
        <v>64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2" t="s">
        <v>190</v>
      </c>
      <c r="AU170" s="262" t="s">
        <v>84</v>
      </c>
      <c r="AV170" s="14" t="s">
        <v>84</v>
      </c>
      <c r="AW170" s="14" t="s">
        <v>31</v>
      </c>
      <c r="AX170" s="14" t="s">
        <v>82</v>
      </c>
      <c r="AY170" s="262" t="s">
        <v>181</v>
      </c>
    </row>
    <row r="171" s="12" customFormat="1" ht="22.8" customHeight="1">
      <c r="A171" s="12"/>
      <c r="B171" s="212"/>
      <c r="C171" s="213"/>
      <c r="D171" s="214" t="s">
        <v>74</v>
      </c>
      <c r="E171" s="226" t="s">
        <v>769</v>
      </c>
      <c r="F171" s="226" t="s">
        <v>770</v>
      </c>
      <c r="G171" s="213"/>
      <c r="H171" s="213"/>
      <c r="I171" s="216"/>
      <c r="J171" s="227">
        <f>BK171</f>
        <v>0</v>
      </c>
      <c r="K171" s="213"/>
      <c r="L171" s="218"/>
      <c r="M171" s="219"/>
      <c r="N171" s="220"/>
      <c r="O171" s="220"/>
      <c r="P171" s="221">
        <f>SUM(P172:P174)</f>
        <v>0</v>
      </c>
      <c r="Q171" s="220"/>
      <c r="R171" s="221">
        <f>SUM(R172:R174)</f>
        <v>0</v>
      </c>
      <c r="S171" s="220"/>
      <c r="T171" s="222">
        <f>SUM(T172:T174)</f>
        <v>0.51775000000000004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3" t="s">
        <v>82</v>
      </c>
      <c r="AT171" s="224" t="s">
        <v>74</v>
      </c>
      <c r="AU171" s="224" t="s">
        <v>82</v>
      </c>
      <c r="AY171" s="223" t="s">
        <v>181</v>
      </c>
      <c r="BK171" s="225">
        <f>SUM(BK172:BK174)</f>
        <v>0</v>
      </c>
    </row>
    <row r="172" s="2" customFormat="1" ht="24.15" customHeight="1">
      <c r="A172" s="39"/>
      <c r="B172" s="40"/>
      <c r="C172" s="228" t="s">
        <v>246</v>
      </c>
      <c r="D172" s="228" t="s">
        <v>184</v>
      </c>
      <c r="E172" s="229" t="s">
        <v>817</v>
      </c>
      <c r="F172" s="230" t="s">
        <v>818</v>
      </c>
      <c r="G172" s="231" t="s">
        <v>197</v>
      </c>
      <c r="H172" s="232">
        <v>0.94999999999999996</v>
      </c>
      <c r="I172" s="233"/>
      <c r="J172" s="232">
        <f>ROUND(I172*H172,2)</f>
        <v>0</v>
      </c>
      <c r="K172" s="234"/>
      <c r="L172" s="45"/>
      <c r="M172" s="235" t="s">
        <v>1</v>
      </c>
      <c r="N172" s="236" t="s">
        <v>40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0.54500000000000004</v>
      </c>
      <c r="T172" s="238">
        <f>S172*H172</f>
        <v>0.51775000000000004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188</v>
      </c>
      <c r="AT172" s="239" t="s">
        <v>184</v>
      </c>
      <c r="AU172" s="239" t="s">
        <v>84</v>
      </c>
      <c r="AY172" s="18" t="s">
        <v>181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82</v>
      </c>
      <c r="BK172" s="240">
        <f>ROUND(I172*H172,2)</f>
        <v>0</v>
      </c>
      <c r="BL172" s="18" t="s">
        <v>188</v>
      </c>
      <c r="BM172" s="239" t="s">
        <v>3500</v>
      </c>
    </row>
    <row r="173" s="13" customFormat="1">
      <c r="A173" s="13"/>
      <c r="B173" s="241"/>
      <c r="C173" s="242"/>
      <c r="D173" s="243" t="s">
        <v>190</v>
      </c>
      <c r="E173" s="244" t="s">
        <v>1</v>
      </c>
      <c r="F173" s="245" t="s">
        <v>3482</v>
      </c>
      <c r="G173" s="242"/>
      <c r="H173" s="244" t="s">
        <v>1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190</v>
      </c>
      <c r="AU173" s="251" t="s">
        <v>84</v>
      </c>
      <c r="AV173" s="13" t="s">
        <v>82</v>
      </c>
      <c r="AW173" s="13" t="s">
        <v>31</v>
      </c>
      <c r="AX173" s="13" t="s">
        <v>75</v>
      </c>
      <c r="AY173" s="251" t="s">
        <v>181</v>
      </c>
    </row>
    <row r="174" s="14" customFormat="1">
      <c r="A174" s="14"/>
      <c r="B174" s="252"/>
      <c r="C174" s="253"/>
      <c r="D174" s="243" t="s">
        <v>190</v>
      </c>
      <c r="E174" s="254" t="s">
        <v>1</v>
      </c>
      <c r="F174" s="255" t="s">
        <v>3501</v>
      </c>
      <c r="G174" s="253"/>
      <c r="H174" s="256">
        <v>0.94999999999999996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2" t="s">
        <v>190</v>
      </c>
      <c r="AU174" s="262" t="s">
        <v>84</v>
      </c>
      <c r="AV174" s="14" t="s">
        <v>84</v>
      </c>
      <c r="AW174" s="14" t="s">
        <v>31</v>
      </c>
      <c r="AX174" s="14" t="s">
        <v>82</v>
      </c>
      <c r="AY174" s="262" t="s">
        <v>181</v>
      </c>
    </row>
    <row r="175" s="12" customFormat="1" ht="22.8" customHeight="1">
      <c r="A175" s="12"/>
      <c r="B175" s="212"/>
      <c r="C175" s="213"/>
      <c r="D175" s="214" t="s">
        <v>74</v>
      </c>
      <c r="E175" s="226" t="s">
        <v>780</v>
      </c>
      <c r="F175" s="226" t="s">
        <v>838</v>
      </c>
      <c r="G175" s="213"/>
      <c r="H175" s="213"/>
      <c r="I175" s="216"/>
      <c r="J175" s="227">
        <f>BK175</f>
        <v>0</v>
      </c>
      <c r="K175" s="213"/>
      <c r="L175" s="218"/>
      <c r="M175" s="219"/>
      <c r="N175" s="220"/>
      <c r="O175" s="220"/>
      <c r="P175" s="221">
        <f>SUM(P176:P187)</f>
        <v>0</v>
      </c>
      <c r="Q175" s="220"/>
      <c r="R175" s="221">
        <f>SUM(R176:R187)</f>
        <v>0</v>
      </c>
      <c r="S175" s="220"/>
      <c r="T175" s="222">
        <f>SUM(T176:T187)</f>
        <v>3.2504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3" t="s">
        <v>82</v>
      </c>
      <c r="AT175" s="224" t="s">
        <v>74</v>
      </c>
      <c r="AU175" s="224" t="s">
        <v>82</v>
      </c>
      <c r="AY175" s="223" t="s">
        <v>181</v>
      </c>
      <c r="BK175" s="225">
        <f>SUM(BK176:BK187)</f>
        <v>0</v>
      </c>
    </row>
    <row r="176" s="2" customFormat="1" ht="24.15" customHeight="1">
      <c r="A176" s="39"/>
      <c r="B176" s="40"/>
      <c r="C176" s="228" t="s">
        <v>251</v>
      </c>
      <c r="D176" s="228" t="s">
        <v>184</v>
      </c>
      <c r="E176" s="229" t="s">
        <v>858</v>
      </c>
      <c r="F176" s="230" t="s">
        <v>859</v>
      </c>
      <c r="G176" s="231" t="s">
        <v>320</v>
      </c>
      <c r="H176" s="232">
        <v>1.2</v>
      </c>
      <c r="I176" s="233"/>
      <c r="J176" s="232">
        <f>ROUND(I176*H176,2)</f>
        <v>0</v>
      </c>
      <c r="K176" s="234"/>
      <c r="L176" s="45"/>
      <c r="M176" s="235" t="s">
        <v>1</v>
      </c>
      <c r="N176" s="236" t="s">
        <v>40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0.042000000000000003</v>
      </c>
      <c r="T176" s="238">
        <f>S176*H176</f>
        <v>0.0504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188</v>
      </c>
      <c r="AT176" s="239" t="s">
        <v>184</v>
      </c>
      <c r="AU176" s="239" t="s">
        <v>84</v>
      </c>
      <c r="AY176" s="18" t="s">
        <v>181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82</v>
      </c>
      <c r="BK176" s="240">
        <f>ROUND(I176*H176,2)</f>
        <v>0</v>
      </c>
      <c r="BL176" s="18" t="s">
        <v>188</v>
      </c>
      <c r="BM176" s="239" t="s">
        <v>3502</v>
      </c>
    </row>
    <row r="177" s="13" customFormat="1">
      <c r="A177" s="13"/>
      <c r="B177" s="241"/>
      <c r="C177" s="242"/>
      <c r="D177" s="243" t="s">
        <v>190</v>
      </c>
      <c r="E177" s="244" t="s">
        <v>1</v>
      </c>
      <c r="F177" s="245" t="s">
        <v>3503</v>
      </c>
      <c r="G177" s="242"/>
      <c r="H177" s="244" t="s">
        <v>1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1" t="s">
        <v>190</v>
      </c>
      <c r="AU177" s="251" t="s">
        <v>84</v>
      </c>
      <c r="AV177" s="13" t="s">
        <v>82</v>
      </c>
      <c r="AW177" s="13" t="s">
        <v>31</v>
      </c>
      <c r="AX177" s="13" t="s">
        <v>75</v>
      </c>
      <c r="AY177" s="251" t="s">
        <v>181</v>
      </c>
    </row>
    <row r="178" s="13" customFormat="1">
      <c r="A178" s="13"/>
      <c r="B178" s="241"/>
      <c r="C178" s="242"/>
      <c r="D178" s="243" t="s">
        <v>190</v>
      </c>
      <c r="E178" s="244" t="s">
        <v>1</v>
      </c>
      <c r="F178" s="245" t="s">
        <v>3482</v>
      </c>
      <c r="G178" s="242"/>
      <c r="H178" s="244" t="s">
        <v>1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190</v>
      </c>
      <c r="AU178" s="251" t="s">
        <v>84</v>
      </c>
      <c r="AV178" s="13" t="s">
        <v>82</v>
      </c>
      <c r="AW178" s="13" t="s">
        <v>31</v>
      </c>
      <c r="AX178" s="13" t="s">
        <v>75</v>
      </c>
      <c r="AY178" s="251" t="s">
        <v>181</v>
      </c>
    </row>
    <row r="179" s="14" customFormat="1">
      <c r="A179" s="14"/>
      <c r="B179" s="252"/>
      <c r="C179" s="253"/>
      <c r="D179" s="243" t="s">
        <v>190</v>
      </c>
      <c r="E179" s="254" t="s">
        <v>1</v>
      </c>
      <c r="F179" s="255" t="s">
        <v>3504</v>
      </c>
      <c r="G179" s="253"/>
      <c r="H179" s="256">
        <v>1.2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2" t="s">
        <v>190</v>
      </c>
      <c r="AU179" s="262" t="s">
        <v>84</v>
      </c>
      <c r="AV179" s="14" t="s">
        <v>84</v>
      </c>
      <c r="AW179" s="14" t="s">
        <v>31</v>
      </c>
      <c r="AX179" s="14" t="s">
        <v>82</v>
      </c>
      <c r="AY179" s="262" t="s">
        <v>181</v>
      </c>
    </row>
    <row r="180" s="2" customFormat="1" ht="37.8" customHeight="1">
      <c r="A180" s="39"/>
      <c r="B180" s="40"/>
      <c r="C180" s="228" t="s">
        <v>257</v>
      </c>
      <c r="D180" s="228" t="s">
        <v>184</v>
      </c>
      <c r="E180" s="229" t="s">
        <v>3505</v>
      </c>
      <c r="F180" s="230" t="s">
        <v>3506</v>
      </c>
      <c r="G180" s="231" t="s">
        <v>197</v>
      </c>
      <c r="H180" s="232">
        <v>50</v>
      </c>
      <c r="I180" s="233"/>
      <c r="J180" s="232">
        <f>ROUND(I180*H180,2)</f>
        <v>0</v>
      </c>
      <c r="K180" s="234"/>
      <c r="L180" s="45"/>
      <c r="M180" s="235" t="s">
        <v>1</v>
      </c>
      <c r="N180" s="236" t="s">
        <v>40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0.050000000000000003</v>
      </c>
      <c r="T180" s="238">
        <f>S180*H180</f>
        <v>2.5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188</v>
      </c>
      <c r="AT180" s="239" t="s">
        <v>184</v>
      </c>
      <c r="AU180" s="239" t="s">
        <v>84</v>
      </c>
      <c r="AY180" s="18" t="s">
        <v>181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82</v>
      </c>
      <c r="BK180" s="240">
        <f>ROUND(I180*H180,2)</f>
        <v>0</v>
      </c>
      <c r="BL180" s="18" t="s">
        <v>188</v>
      </c>
      <c r="BM180" s="239" t="s">
        <v>3507</v>
      </c>
    </row>
    <row r="181" s="13" customFormat="1">
      <c r="A181" s="13"/>
      <c r="B181" s="241"/>
      <c r="C181" s="242"/>
      <c r="D181" s="243" t="s">
        <v>190</v>
      </c>
      <c r="E181" s="244" t="s">
        <v>1</v>
      </c>
      <c r="F181" s="245" t="s">
        <v>3508</v>
      </c>
      <c r="G181" s="242"/>
      <c r="H181" s="244" t="s">
        <v>1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1" t="s">
        <v>190</v>
      </c>
      <c r="AU181" s="251" t="s">
        <v>84</v>
      </c>
      <c r="AV181" s="13" t="s">
        <v>82</v>
      </c>
      <c r="AW181" s="13" t="s">
        <v>31</v>
      </c>
      <c r="AX181" s="13" t="s">
        <v>75</v>
      </c>
      <c r="AY181" s="251" t="s">
        <v>181</v>
      </c>
    </row>
    <row r="182" s="13" customFormat="1">
      <c r="A182" s="13"/>
      <c r="B182" s="241"/>
      <c r="C182" s="242"/>
      <c r="D182" s="243" t="s">
        <v>190</v>
      </c>
      <c r="E182" s="244" t="s">
        <v>1</v>
      </c>
      <c r="F182" s="245" t="s">
        <v>3338</v>
      </c>
      <c r="G182" s="242"/>
      <c r="H182" s="244" t="s">
        <v>1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1" t="s">
        <v>190</v>
      </c>
      <c r="AU182" s="251" t="s">
        <v>84</v>
      </c>
      <c r="AV182" s="13" t="s">
        <v>82</v>
      </c>
      <c r="AW182" s="13" t="s">
        <v>31</v>
      </c>
      <c r="AX182" s="13" t="s">
        <v>75</v>
      </c>
      <c r="AY182" s="251" t="s">
        <v>181</v>
      </c>
    </row>
    <row r="183" s="14" customFormat="1">
      <c r="A183" s="14"/>
      <c r="B183" s="252"/>
      <c r="C183" s="253"/>
      <c r="D183" s="243" t="s">
        <v>190</v>
      </c>
      <c r="E183" s="254" t="s">
        <v>1</v>
      </c>
      <c r="F183" s="255" t="s">
        <v>455</v>
      </c>
      <c r="G183" s="253"/>
      <c r="H183" s="256">
        <v>50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2" t="s">
        <v>190</v>
      </c>
      <c r="AU183" s="262" t="s">
        <v>84</v>
      </c>
      <c r="AV183" s="14" t="s">
        <v>84</v>
      </c>
      <c r="AW183" s="14" t="s">
        <v>31</v>
      </c>
      <c r="AX183" s="14" t="s">
        <v>82</v>
      </c>
      <c r="AY183" s="262" t="s">
        <v>181</v>
      </c>
    </row>
    <row r="184" s="2" customFormat="1" ht="21.75" customHeight="1">
      <c r="A184" s="39"/>
      <c r="B184" s="40"/>
      <c r="C184" s="228" t="s">
        <v>8</v>
      </c>
      <c r="D184" s="228" t="s">
        <v>184</v>
      </c>
      <c r="E184" s="229" t="s">
        <v>3509</v>
      </c>
      <c r="F184" s="230" t="s">
        <v>3510</v>
      </c>
      <c r="G184" s="231" t="s">
        <v>197</v>
      </c>
      <c r="H184" s="232">
        <v>50</v>
      </c>
      <c r="I184" s="233"/>
      <c r="J184" s="232">
        <f>ROUND(I184*H184,2)</f>
        <v>0</v>
      </c>
      <c r="K184" s="234"/>
      <c r="L184" s="45"/>
      <c r="M184" s="235" t="s">
        <v>1</v>
      </c>
      <c r="N184" s="236" t="s">
        <v>40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0.014</v>
      </c>
      <c r="T184" s="238">
        <f>S184*H184</f>
        <v>0.70000000000000007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188</v>
      </c>
      <c r="AT184" s="239" t="s">
        <v>184</v>
      </c>
      <c r="AU184" s="239" t="s">
        <v>84</v>
      </c>
      <c r="AY184" s="18" t="s">
        <v>181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82</v>
      </c>
      <c r="BK184" s="240">
        <f>ROUND(I184*H184,2)</f>
        <v>0</v>
      </c>
      <c r="BL184" s="18" t="s">
        <v>188</v>
      </c>
      <c r="BM184" s="239" t="s">
        <v>3511</v>
      </c>
    </row>
    <row r="185" s="13" customFormat="1">
      <c r="A185" s="13"/>
      <c r="B185" s="241"/>
      <c r="C185" s="242"/>
      <c r="D185" s="243" t="s">
        <v>190</v>
      </c>
      <c r="E185" s="244" t="s">
        <v>1</v>
      </c>
      <c r="F185" s="245" t="s">
        <v>3508</v>
      </c>
      <c r="G185" s="242"/>
      <c r="H185" s="244" t="s">
        <v>1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1" t="s">
        <v>190</v>
      </c>
      <c r="AU185" s="251" t="s">
        <v>84</v>
      </c>
      <c r="AV185" s="13" t="s">
        <v>82</v>
      </c>
      <c r="AW185" s="13" t="s">
        <v>31</v>
      </c>
      <c r="AX185" s="13" t="s">
        <v>75</v>
      </c>
      <c r="AY185" s="251" t="s">
        <v>181</v>
      </c>
    </row>
    <row r="186" s="13" customFormat="1">
      <c r="A186" s="13"/>
      <c r="B186" s="241"/>
      <c r="C186" s="242"/>
      <c r="D186" s="243" t="s">
        <v>190</v>
      </c>
      <c r="E186" s="244" t="s">
        <v>1</v>
      </c>
      <c r="F186" s="245" t="s">
        <v>3338</v>
      </c>
      <c r="G186" s="242"/>
      <c r="H186" s="244" t="s">
        <v>1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1" t="s">
        <v>190</v>
      </c>
      <c r="AU186" s="251" t="s">
        <v>84</v>
      </c>
      <c r="AV186" s="13" t="s">
        <v>82</v>
      </c>
      <c r="AW186" s="13" t="s">
        <v>31</v>
      </c>
      <c r="AX186" s="13" t="s">
        <v>75</v>
      </c>
      <c r="AY186" s="251" t="s">
        <v>181</v>
      </c>
    </row>
    <row r="187" s="14" customFormat="1">
      <c r="A187" s="14"/>
      <c r="B187" s="252"/>
      <c r="C187" s="253"/>
      <c r="D187" s="243" t="s">
        <v>190</v>
      </c>
      <c r="E187" s="254" t="s">
        <v>1</v>
      </c>
      <c r="F187" s="255" t="s">
        <v>455</v>
      </c>
      <c r="G187" s="253"/>
      <c r="H187" s="256">
        <v>50</v>
      </c>
      <c r="I187" s="257"/>
      <c r="J187" s="253"/>
      <c r="K187" s="253"/>
      <c r="L187" s="258"/>
      <c r="M187" s="259"/>
      <c r="N187" s="260"/>
      <c r="O187" s="260"/>
      <c r="P187" s="260"/>
      <c r="Q187" s="260"/>
      <c r="R187" s="260"/>
      <c r="S187" s="260"/>
      <c r="T187" s="26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2" t="s">
        <v>190</v>
      </c>
      <c r="AU187" s="262" t="s">
        <v>84</v>
      </c>
      <c r="AV187" s="14" t="s">
        <v>84</v>
      </c>
      <c r="AW187" s="14" t="s">
        <v>31</v>
      </c>
      <c r="AX187" s="14" t="s">
        <v>82</v>
      </c>
      <c r="AY187" s="262" t="s">
        <v>181</v>
      </c>
    </row>
    <row r="188" s="12" customFormat="1" ht="22.8" customHeight="1">
      <c r="A188" s="12"/>
      <c r="B188" s="212"/>
      <c r="C188" s="213"/>
      <c r="D188" s="214" t="s">
        <v>74</v>
      </c>
      <c r="E188" s="226" t="s">
        <v>896</v>
      </c>
      <c r="F188" s="226" t="s">
        <v>897</v>
      </c>
      <c r="G188" s="213"/>
      <c r="H188" s="213"/>
      <c r="I188" s="216"/>
      <c r="J188" s="227">
        <f>BK188</f>
        <v>0</v>
      </c>
      <c r="K188" s="213"/>
      <c r="L188" s="218"/>
      <c r="M188" s="219"/>
      <c r="N188" s="220"/>
      <c r="O188" s="220"/>
      <c r="P188" s="221">
        <f>SUM(P189:P202)</f>
        <v>0</v>
      </c>
      <c r="Q188" s="220"/>
      <c r="R188" s="221">
        <f>SUM(R189:R202)</f>
        <v>0</v>
      </c>
      <c r="S188" s="220"/>
      <c r="T188" s="222">
        <f>SUM(T189:T202)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3" t="s">
        <v>82</v>
      </c>
      <c r="AT188" s="224" t="s">
        <v>74</v>
      </c>
      <c r="AU188" s="224" t="s">
        <v>82</v>
      </c>
      <c r="AY188" s="223" t="s">
        <v>181</v>
      </c>
      <c r="BK188" s="225">
        <f>SUM(BK189:BK202)</f>
        <v>0</v>
      </c>
    </row>
    <row r="189" s="2" customFormat="1" ht="33" customHeight="1">
      <c r="A189" s="39"/>
      <c r="B189" s="40"/>
      <c r="C189" s="228" t="s">
        <v>265</v>
      </c>
      <c r="D189" s="228" t="s">
        <v>184</v>
      </c>
      <c r="E189" s="229" t="s">
        <v>3305</v>
      </c>
      <c r="F189" s="230" t="s">
        <v>3306</v>
      </c>
      <c r="G189" s="231" t="s">
        <v>242</v>
      </c>
      <c r="H189" s="232">
        <v>6.0700000000000003</v>
      </c>
      <c r="I189" s="233"/>
      <c r="J189" s="232">
        <f>ROUND(I189*H189,2)</f>
        <v>0</v>
      </c>
      <c r="K189" s="234"/>
      <c r="L189" s="45"/>
      <c r="M189" s="235" t="s">
        <v>1</v>
      </c>
      <c r="N189" s="236" t="s">
        <v>40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188</v>
      </c>
      <c r="AT189" s="239" t="s">
        <v>184</v>
      </c>
      <c r="AU189" s="239" t="s">
        <v>84</v>
      </c>
      <c r="AY189" s="18" t="s">
        <v>181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82</v>
      </c>
      <c r="BK189" s="240">
        <f>ROUND(I189*H189,2)</f>
        <v>0</v>
      </c>
      <c r="BL189" s="18" t="s">
        <v>188</v>
      </c>
      <c r="BM189" s="239" t="s">
        <v>3512</v>
      </c>
    </row>
    <row r="190" s="2" customFormat="1" ht="24.15" customHeight="1">
      <c r="A190" s="39"/>
      <c r="B190" s="40"/>
      <c r="C190" s="228" t="s">
        <v>272</v>
      </c>
      <c r="D190" s="228" t="s">
        <v>184</v>
      </c>
      <c r="E190" s="229" t="s">
        <v>902</v>
      </c>
      <c r="F190" s="230" t="s">
        <v>903</v>
      </c>
      <c r="G190" s="231" t="s">
        <v>242</v>
      </c>
      <c r="H190" s="232">
        <v>6.0700000000000003</v>
      </c>
      <c r="I190" s="233"/>
      <c r="J190" s="232">
        <f>ROUND(I190*H190,2)</f>
        <v>0</v>
      </c>
      <c r="K190" s="234"/>
      <c r="L190" s="45"/>
      <c r="M190" s="235" t="s">
        <v>1</v>
      </c>
      <c r="N190" s="236" t="s">
        <v>40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188</v>
      </c>
      <c r="AT190" s="239" t="s">
        <v>184</v>
      </c>
      <c r="AU190" s="239" t="s">
        <v>84</v>
      </c>
      <c r="AY190" s="18" t="s">
        <v>181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82</v>
      </c>
      <c r="BK190" s="240">
        <f>ROUND(I190*H190,2)</f>
        <v>0</v>
      </c>
      <c r="BL190" s="18" t="s">
        <v>188</v>
      </c>
      <c r="BM190" s="239" t="s">
        <v>3513</v>
      </c>
    </row>
    <row r="191" s="13" customFormat="1">
      <c r="A191" s="13"/>
      <c r="B191" s="241"/>
      <c r="C191" s="242"/>
      <c r="D191" s="243" t="s">
        <v>190</v>
      </c>
      <c r="E191" s="244" t="s">
        <v>1</v>
      </c>
      <c r="F191" s="245" t="s">
        <v>905</v>
      </c>
      <c r="G191" s="242"/>
      <c r="H191" s="244" t="s">
        <v>1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1" t="s">
        <v>190</v>
      </c>
      <c r="AU191" s="251" t="s">
        <v>84</v>
      </c>
      <c r="AV191" s="13" t="s">
        <v>82</v>
      </c>
      <c r="AW191" s="13" t="s">
        <v>31</v>
      </c>
      <c r="AX191" s="13" t="s">
        <v>75</v>
      </c>
      <c r="AY191" s="251" t="s">
        <v>181</v>
      </c>
    </row>
    <row r="192" s="13" customFormat="1">
      <c r="A192" s="13"/>
      <c r="B192" s="241"/>
      <c r="C192" s="242"/>
      <c r="D192" s="243" t="s">
        <v>190</v>
      </c>
      <c r="E192" s="244" t="s">
        <v>1</v>
      </c>
      <c r="F192" s="245" t="s">
        <v>906</v>
      </c>
      <c r="G192" s="242"/>
      <c r="H192" s="244" t="s">
        <v>1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1" t="s">
        <v>190</v>
      </c>
      <c r="AU192" s="251" t="s">
        <v>84</v>
      </c>
      <c r="AV192" s="13" t="s">
        <v>82</v>
      </c>
      <c r="AW192" s="13" t="s">
        <v>31</v>
      </c>
      <c r="AX192" s="13" t="s">
        <v>75</v>
      </c>
      <c r="AY192" s="251" t="s">
        <v>181</v>
      </c>
    </row>
    <row r="193" s="13" customFormat="1">
      <c r="A193" s="13"/>
      <c r="B193" s="241"/>
      <c r="C193" s="242"/>
      <c r="D193" s="243" t="s">
        <v>190</v>
      </c>
      <c r="E193" s="244" t="s">
        <v>1</v>
      </c>
      <c r="F193" s="245" t="s">
        <v>907</v>
      </c>
      <c r="G193" s="242"/>
      <c r="H193" s="244" t="s">
        <v>1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1" t="s">
        <v>190</v>
      </c>
      <c r="AU193" s="251" t="s">
        <v>84</v>
      </c>
      <c r="AV193" s="13" t="s">
        <v>82</v>
      </c>
      <c r="AW193" s="13" t="s">
        <v>31</v>
      </c>
      <c r="AX193" s="13" t="s">
        <v>75</v>
      </c>
      <c r="AY193" s="251" t="s">
        <v>181</v>
      </c>
    </row>
    <row r="194" s="14" customFormat="1">
      <c r="A194" s="14"/>
      <c r="B194" s="252"/>
      <c r="C194" s="253"/>
      <c r="D194" s="243" t="s">
        <v>190</v>
      </c>
      <c r="E194" s="254" t="s">
        <v>1</v>
      </c>
      <c r="F194" s="255" t="s">
        <v>3514</v>
      </c>
      <c r="G194" s="253"/>
      <c r="H194" s="256">
        <v>6.0700000000000003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2" t="s">
        <v>190</v>
      </c>
      <c r="AU194" s="262" t="s">
        <v>84</v>
      </c>
      <c r="AV194" s="14" t="s">
        <v>84</v>
      </c>
      <c r="AW194" s="14" t="s">
        <v>31</v>
      </c>
      <c r="AX194" s="14" t="s">
        <v>82</v>
      </c>
      <c r="AY194" s="262" t="s">
        <v>181</v>
      </c>
    </row>
    <row r="195" s="2" customFormat="1" ht="24.15" customHeight="1">
      <c r="A195" s="39"/>
      <c r="B195" s="40"/>
      <c r="C195" s="228" t="s">
        <v>278</v>
      </c>
      <c r="D195" s="228" t="s">
        <v>184</v>
      </c>
      <c r="E195" s="229" t="s">
        <v>912</v>
      </c>
      <c r="F195" s="230" t="s">
        <v>913</v>
      </c>
      <c r="G195" s="231" t="s">
        <v>242</v>
      </c>
      <c r="H195" s="232">
        <v>54.630000000000003</v>
      </c>
      <c r="I195" s="233"/>
      <c r="J195" s="232">
        <f>ROUND(I195*H195,2)</f>
        <v>0</v>
      </c>
      <c r="K195" s="234"/>
      <c r="L195" s="45"/>
      <c r="M195" s="235" t="s">
        <v>1</v>
      </c>
      <c r="N195" s="236" t="s">
        <v>40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188</v>
      </c>
      <c r="AT195" s="239" t="s">
        <v>184</v>
      </c>
      <c r="AU195" s="239" t="s">
        <v>84</v>
      </c>
      <c r="AY195" s="18" t="s">
        <v>181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82</v>
      </c>
      <c r="BK195" s="240">
        <f>ROUND(I195*H195,2)</f>
        <v>0</v>
      </c>
      <c r="BL195" s="18" t="s">
        <v>188</v>
      </c>
      <c r="BM195" s="239" t="s">
        <v>3515</v>
      </c>
    </row>
    <row r="196" s="13" customFormat="1">
      <c r="A196" s="13"/>
      <c r="B196" s="241"/>
      <c r="C196" s="242"/>
      <c r="D196" s="243" t="s">
        <v>190</v>
      </c>
      <c r="E196" s="244" t="s">
        <v>1</v>
      </c>
      <c r="F196" s="245" t="s">
        <v>905</v>
      </c>
      <c r="G196" s="242"/>
      <c r="H196" s="244" t="s">
        <v>1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1" t="s">
        <v>190</v>
      </c>
      <c r="AU196" s="251" t="s">
        <v>84</v>
      </c>
      <c r="AV196" s="13" t="s">
        <v>82</v>
      </c>
      <c r="AW196" s="13" t="s">
        <v>31</v>
      </c>
      <c r="AX196" s="13" t="s">
        <v>75</v>
      </c>
      <c r="AY196" s="251" t="s">
        <v>181</v>
      </c>
    </row>
    <row r="197" s="13" customFormat="1">
      <c r="A197" s="13"/>
      <c r="B197" s="241"/>
      <c r="C197" s="242"/>
      <c r="D197" s="243" t="s">
        <v>190</v>
      </c>
      <c r="E197" s="244" t="s">
        <v>1</v>
      </c>
      <c r="F197" s="245" t="s">
        <v>906</v>
      </c>
      <c r="G197" s="242"/>
      <c r="H197" s="244" t="s">
        <v>1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1" t="s">
        <v>190</v>
      </c>
      <c r="AU197" s="251" t="s">
        <v>84</v>
      </c>
      <c r="AV197" s="13" t="s">
        <v>82</v>
      </c>
      <c r="AW197" s="13" t="s">
        <v>31</v>
      </c>
      <c r="AX197" s="13" t="s">
        <v>75</v>
      </c>
      <c r="AY197" s="251" t="s">
        <v>181</v>
      </c>
    </row>
    <row r="198" s="13" customFormat="1">
      <c r="A198" s="13"/>
      <c r="B198" s="241"/>
      <c r="C198" s="242"/>
      <c r="D198" s="243" t="s">
        <v>190</v>
      </c>
      <c r="E198" s="244" t="s">
        <v>1</v>
      </c>
      <c r="F198" s="245" t="s">
        <v>907</v>
      </c>
      <c r="G198" s="242"/>
      <c r="H198" s="244" t="s">
        <v>1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1" t="s">
        <v>190</v>
      </c>
      <c r="AU198" s="251" t="s">
        <v>84</v>
      </c>
      <c r="AV198" s="13" t="s">
        <v>82</v>
      </c>
      <c r="AW198" s="13" t="s">
        <v>31</v>
      </c>
      <c r="AX198" s="13" t="s">
        <v>75</v>
      </c>
      <c r="AY198" s="251" t="s">
        <v>181</v>
      </c>
    </row>
    <row r="199" s="14" customFormat="1">
      <c r="A199" s="14"/>
      <c r="B199" s="252"/>
      <c r="C199" s="253"/>
      <c r="D199" s="243" t="s">
        <v>190</v>
      </c>
      <c r="E199" s="254" t="s">
        <v>1</v>
      </c>
      <c r="F199" s="255" t="s">
        <v>3516</v>
      </c>
      <c r="G199" s="253"/>
      <c r="H199" s="256">
        <v>54.630000000000003</v>
      </c>
      <c r="I199" s="257"/>
      <c r="J199" s="253"/>
      <c r="K199" s="253"/>
      <c r="L199" s="258"/>
      <c r="M199" s="259"/>
      <c r="N199" s="260"/>
      <c r="O199" s="260"/>
      <c r="P199" s="260"/>
      <c r="Q199" s="260"/>
      <c r="R199" s="260"/>
      <c r="S199" s="260"/>
      <c r="T199" s="26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2" t="s">
        <v>190</v>
      </c>
      <c r="AU199" s="262" t="s">
        <v>84</v>
      </c>
      <c r="AV199" s="14" t="s">
        <v>84</v>
      </c>
      <c r="AW199" s="14" t="s">
        <v>31</v>
      </c>
      <c r="AX199" s="14" t="s">
        <v>82</v>
      </c>
      <c r="AY199" s="262" t="s">
        <v>181</v>
      </c>
    </row>
    <row r="200" s="2" customFormat="1" ht="33" customHeight="1">
      <c r="A200" s="39"/>
      <c r="B200" s="40"/>
      <c r="C200" s="228" t="s">
        <v>283</v>
      </c>
      <c r="D200" s="228" t="s">
        <v>184</v>
      </c>
      <c r="E200" s="229" t="s">
        <v>922</v>
      </c>
      <c r="F200" s="230" t="s">
        <v>923</v>
      </c>
      <c r="G200" s="231" t="s">
        <v>242</v>
      </c>
      <c r="H200" s="232">
        <v>6.0700000000000003</v>
      </c>
      <c r="I200" s="233"/>
      <c r="J200" s="232">
        <f>ROUND(I200*H200,2)</f>
        <v>0</v>
      </c>
      <c r="K200" s="234"/>
      <c r="L200" s="45"/>
      <c r="M200" s="235" t="s">
        <v>1</v>
      </c>
      <c r="N200" s="236" t="s">
        <v>40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188</v>
      </c>
      <c r="AT200" s="239" t="s">
        <v>184</v>
      </c>
      <c r="AU200" s="239" t="s">
        <v>84</v>
      </c>
      <c r="AY200" s="18" t="s">
        <v>181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82</v>
      </c>
      <c r="BK200" s="240">
        <f>ROUND(I200*H200,2)</f>
        <v>0</v>
      </c>
      <c r="BL200" s="18" t="s">
        <v>188</v>
      </c>
      <c r="BM200" s="239" t="s">
        <v>3517</v>
      </c>
    </row>
    <row r="201" s="13" customFormat="1">
      <c r="A201" s="13"/>
      <c r="B201" s="241"/>
      <c r="C201" s="242"/>
      <c r="D201" s="243" t="s">
        <v>190</v>
      </c>
      <c r="E201" s="244" t="s">
        <v>1</v>
      </c>
      <c r="F201" s="245" t="s">
        <v>925</v>
      </c>
      <c r="G201" s="242"/>
      <c r="H201" s="244" t="s">
        <v>1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1" t="s">
        <v>190</v>
      </c>
      <c r="AU201" s="251" t="s">
        <v>84</v>
      </c>
      <c r="AV201" s="13" t="s">
        <v>82</v>
      </c>
      <c r="AW201" s="13" t="s">
        <v>31</v>
      </c>
      <c r="AX201" s="13" t="s">
        <v>75</v>
      </c>
      <c r="AY201" s="251" t="s">
        <v>181</v>
      </c>
    </row>
    <row r="202" s="14" customFormat="1">
      <c r="A202" s="14"/>
      <c r="B202" s="252"/>
      <c r="C202" s="253"/>
      <c r="D202" s="243" t="s">
        <v>190</v>
      </c>
      <c r="E202" s="254" t="s">
        <v>1</v>
      </c>
      <c r="F202" s="255" t="s">
        <v>3514</v>
      </c>
      <c r="G202" s="253"/>
      <c r="H202" s="256">
        <v>6.0700000000000003</v>
      </c>
      <c r="I202" s="257"/>
      <c r="J202" s="253"/>
      <c r="K202" s="253"/>
      <c r="L202" s="258"/>
      <c r="M202" s="259"/>
      <c r="N202" s="260"/>
      <c r="O202" s="260"/>
      <c r="P202" s="260"/>
      <c r="Q202" s="260"/>
      <c r="R202" s="260"/>
      <c r="S202" s="260"/>
      <c r="T202" s="26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2" t="s">
        <v>190</v>
      </c>
      <c r="AU202" s="262" t="s">
        <v>84</v>
      </c>
      <c r="AV202" s="14" t="s">
        <v>84</v>
      </c>
      <c r="AW202" s="14" t="s">
        <v>31</v>
      </c>
      <c r="AX202" s="14" t="s">
        <v>82</v>
      </c>
      <c r="AY202" s="262" t="s">
        <v>181</v>
      </c>
    </row>
    <row r="203" s="12" customFormat="1" ht="22.8" customHeight="1">
      <c r="A203" s="12"/>
      <c r="B203" s="212"/>
      <c r="C203" s="213"/>
      <c r="D203" s="214" t="s">
        <v>74</v>
      </c>
      <c r="E203" s="226" t="s">
        <v>926</v>
      </c>
      <c r="F203" s="226" t="s">
        <v>927</v>
      </c>
      <c r="G203" s="213"/>
      <c r="H203" s="213"/>
      <c r="I203" s="216"/>
      <c r="J203" s="227">
        <f>BK203</f>
        <v>0</v>
      </c>
      <c r="K203" s="213"/>
      <c r="L203" s="218"/>
      <c r="M203" s="219"/>
      <c r="N203" s="220"/>
      <c r="O203" s="220"/>
      <c r="P203" s="221">
        <f>P204</f>
        <v>0</v>
      </c>
      <c r="Q203" s="220"/>
      <c r="R203" s="221">
        <f>R204</f>
        <v>0</v>
      </c>
      <c r="S203" s="220"/>
      <c r="T203" s="222">
        <f>T204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3" t="s">
        <v>82</v>
      </c>
      <c r="AT203" s="224" t="s">
        <v>74</v>
      </c>
      <c r="AU203" s="224" t="s">
        <v>82</v>
      </c>
      <c r="AY203" s="223" t="s">
        <v>181</v>
      </c>
      <c r="BK203" s="225">
        <f>BK204</f>
        <v>0</v>
      </c>
    </row>
    <row r="204" s="2" customFormat="1" ht="24.15" customHeight="1">
      <c r="A204" s="39"/>
      <c r="B204" s="40"/>
      <c r="C204" s="228" t="s">
        <v>234</v>
      </c>
      <c r="D204" s="228" t="s">
        <v>184</v>
      </c>
      <c r="E204" s="229" t="s">
        <v>3313</v>
      </c>
      <c r="F204" s="230" t="s">
        <v>3314</v>
      </c>
      <c r="G204" s="231" t="s">
        <v>242</v>
      </c>
      <c r="H204" s="232">
        <v>5.4900000000000002</v>
      </c>
      <c r="I204" s="233"/>
      <c r="J204" s="232">
        <f>ROUND(I204*H204,2)</f>
        <v>0</v>
      </c>
      <c r="K204" s="234"/>
      <c r="L204" s="45"/>
      <c r="M204" s="235" t="s">
        <v>1</v>
      </c>
      <c r="N204" s="236" t="s">
        <v>40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188</v>
      </c>
      <c r="AT204" s="239" t="s">
        <v>184</v>
      </c>
      <c r="AU204" s="239" t="s">
        <v>84</v>
      </c>
      <c r="AY204" s="18" t="s">
        <v>181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82</v>
      </c>
      <c r="BK204" s="240">
        <f>ROUND(I204*H204,2)</f>
        <v>0</v>
      </c>
      <c r="BL204" s="18" t="s">
        <v>188</v>
      </c>
      <c r="BM204" s="239" t="s">
        <v>3518</v>
      </c>
    </row>
    <row r="205" s="12" customFormat="1" ht="25.92" customHeight="1">
      <c r="A205" s="12"/>
      <c r="B205" s="212"/>
      <c r="C205" s="213"/>
      <c r="D205" s="214" t="s">
        <v>74</v>
      </c>
      <c r="E205" s="215" t="s">
        <v>938</v>
      </c>
      <c r="F205" s="215" t="s">
        <v>939</v>
      </c>
      <c r="G205" s="213"/>
      <c r="H205" s="213"/>
      <c r="I205" s="216"/>
      <c r="J205" s="217">
        <f>BK205</f>
        <v>0</v>
      </c>
      <c r="K205" s="213"/>
      <c r="L205" s="218"/>
      <c r="M205" s="219"/>
      <c r="N205" s="220"/>
      <c r="O205" s="220"/>
      <c r="P205" s="221">
        <f>P206+P212+P227+P237+P252</f>
        <v>0</v>
      </c>
      <c r="Q205" s="220"/>
      <c r="R205" s="221">
        <f>R206+R212+R227+R237+R252</f>
        <v>3.0565160000000002</v>
      </c>
      <c r="S205" s="220"/>
      <c r="T205" s="222">
        <f>T206+T212+T227+T237+T252</f>
        <v>2.3017619999999996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3" t="s">
        <v>84</v>
      </c>
      <c r="AT205" s="224" t="s">
        <v>74</v>
      </c>
      <c r="AU205" s="224" t="s">
        <v>75</v>
      </c>
      <c r="AY205" s="223" t="s">
        <v>181</v>
      </c>
      <c r="BK205" s="225">
        <f>BK206+BK212+BK227+BK237+BK252</f>
        <v>0</v>
      </c>
    </row>
    <row r="206" s="12" customFormat="1" ht="22.8" customHeight="1">
      <c r="A206" s="12"/>
      <c r="B206" s="212"/>
      <c r="C206" s="213"/>
      <c r="D206" s="214" t="s">
        <v>74</v>
      </c>
      <c r="E206" s="226" t="s">
        <v>1423</v>
      </c>
      <c r="F206" s="226" t="s">
        <v>1424</v>
      </c>
      <c r="G206" s="213"/>
      <c r="H206" s="213"/>
      <c r="I206" s="216"/>
      <c r="J206" s="227">
        <f>BK206</f>
        <v>0</v>
      </c>
      <c r="K206" s="213"/>
      <c r="L206" s="218"/>
      <c r="M206" s="219"/>
      <c r="N206" s="220"/>
      <c r="O206" s="220"/>
      <c r="P206" s="221">
        <f>SUM(P207:P211)</f>
        <v>0</v>
      </c>
      <c r="Q206" s="220"/>
      <c r="R206" s="221">
        <f>SUM(R207:R211)</f>
        <v>0.050639999999999998</v>
      </c>
      <c r="S206" s="220"/>
      <c r="T206" s="222">
        <f>SUM(T207:T211)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3" t="s">
        <v>84</v>
      </c>
      <c r="AT206" s="224" t="s">
        <v>74</v>
      </c>
      <c r="AU206" s="224" t="s">
        <v>82</v>
      </c>
      <c r="AY206" s="223" t="s">
        <v>181</v>
      </c>
      <c r="BK206" s="225">
        <f>SUM(BK207:BK211)</f>
        <v>0</v>
      </c>
    </row>
    <row r="207" s="2" customFormat="1" ht="24.15" customHeight="1">
      <c r="A207" s="39"/>
      <c r="B207" s="40"/>
      <c r="C207" s="228" t="s">
        <v>292</v>
      </c>
      <c r="D207" s="228" t="s">
        <v>184</v>
      </c>
      <c r="E207" s="229" t="s">
        <v>3519</v>
      </c>
      <c r="F207" s="230" t="s">
        <v>3520</v>
      </c>
      <c r="G207" s="231" t="s">
        <v>320</v>
      </c>
      <c r="H207" s="232">
        <v>4.2000000000000002</v>
      </c>
      <c r="I207" s="233"/>
      <c r="J207" s="232">
        <f>ROUND(I207*H207,2)</f>
        <v>0</v>
      </c>
      <c r="K207" s="234"/>
      <c r="L207" s="45"/>
      <c r="M207" s="235" t="s">
        <v>1</v>
      </c>
      <c r="N207" s="236" t="s">
        <v>40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283</v>
      </c>
      <c r="AT207" s="239" t="s">
        <v>184</v>
      </c>
      <c r="AU207" s="239" t="s">
        <v>84</v>
      </c>
      <c r="AY207" s="18" t="s">
        <v>181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82</v>
      </c>
      <c r="BK207" s="240">
        <f>ROUND(I207*H207,2)</f>
        <v>0</v>
      </c>
      <c r="BL207" s="18" t="s">
        <v>283</v>
      </c>
      <c r="BM207" s="239" t="s">
        <v>3521</v>
      </c>
    </row>
    <row r="208" s="13" customFormat="1">
      <c r="A208" s="13"/>
      <c r="B208" s="241"/>
      <c r="C208" s="242"/>
      <c r="D208" s="243" t="s">
        <v>190</v>
      </c>
      <c r="E208" s="244" t="s">
        <v>1</v>
      </c>
      <c r="F208" s="245" t="s">
        <v>3348</v>
      </c>
      <c r="G208" s="242"/>
      <c r="H208" s="244" t="s">
        <v>1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1" t="s">
        <v>190</v>
      </c>
      <c r="AU208" s="251" t="s">
        <v>84</v>
      </c>
      <c r="AV208" s="13" t="s">
        <v>82</v>
      </c>
      <c r="AW208" s="13" t="s">
        <v>31</v>
      </c>
      <c r="AX208" s="13" t="s">
        <v>75</v>
      </c>
      <c r="AY208" s="251" t="s">
        <v>181</v>
      </c>
    </row>
    <row r="209" s="14" customFormat="1">
      <c r="A209" s="14"/>
      <c r="B209" s="252"/>
      <c r="C209" s="253"/>
      <c r="D209" s="243" t="s">
        <v>190</v>
      </c>
      <c r="E209" s="254" t="s">
        <v>1</v>
      </c>
      <c r="F209" s="255" t="s">
        <v>3522</v>
      </c>
      <c r="G209" s="253"/>
      <c r="H209" s="256">
        <v>4.2000000000000002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2" t="s">
        <v>190</v>
      </c>
      <c r="AU209" s="262" t="s">
        <v>84</v>
      </c>
      <c r="AV209" s="14" t="s">
        <v>84</v>
      </c>
      <c r="AW209" s="14" t="s">
        <v>31</v>
      </c>
      <c r="AX209" s="14" t="s">
        <v>82</v>
      </c>
      <c r="AY209" s="262" t="s">
        <v>181</v>
      </c>
    </row>
    <row r="210" s="2" customFormat="1" ht="24.15" customHeight="1">
      <c r="A210" s="39"/>
      <c r="B210" s="40"/>
      <c r="C210" s="289" t="s">
        <v>298</v>
      </c>
      <c r="D210" s="289" t="s">
        <v>396</v>
      </c>
      <c r="E210" s="290" t="s">
        <v>3523</v>
      </c>
      <c r="F210" s="291" t="s">
        <v>3524</v>
      </c>
      <c r="G210" s="292" t="s">
        <v>320</v>
      </c>
      <c r="H210" s="293">
        <v>4.2000000000000002</v>
      </c>
      <c r="I210" s="294"/>
      <c r="J210" s="293">
        <f>ROUND(I210*H210,2)</f>
        <v>0</v>
      </c>
      <c r="K210" s="295"/>
      <c r="L210" s="296"/>
      <c r="M210" s="297" t="s">
        <v>1</v>
      </c>
      <c r="N210" s="298" t="s">
        <v>40</v>
      </c>
      <c r="O210" s="92"/>
      <c r="P210" s="237">
        <f>O210*H210</f>
        <v>0</v>
      </c>
      <c r="Q210" s="237">
        <v>0.012</v>
      </c>
      <c r="R210" s="237">
        <f>Q210*H210</f>
        <v>0.0504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379</v>
      </c>
      <c r="AT210" s="239" t="s">
        <v>396</v>
      </c>
      <c r="AU210" s="239" t="s">
        <v>84</v>
      </c>
      <c r="AY210" s="18" t="s">
        <v>181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82</v>
      </c>
      <c r="BK210" s="240">
        <f>ROUND(I210*H210,2)</f>
        <v>0</v>
      </c>
      <c r="BL210" s="18" t="s">
        <v>283</v>
      </c>
      <c r="BM210" s="239" t="s">
        <v>3525</v>
      </c>
    </row>
    <row r="211" s="2" customFormat="1" ht="21.75" customHeight="1">
      <c r="A211" s="39"/>
      <c r="B211" s="40"/>
      <c r="C211" s="289" t="s">
        <v>304</v>
      </c>
      <c r="D211" s="289" t="s">
        <v>396</v>
      </c>
      <c r="E211" s="290" t="s">
        <v>3526</v>
      </c>
      <c r="F211" s="291" t="s">
        <v>3527</v>
      </c>
      <c r="G211" s="292" t="s">
        <v>260</v>
      </c>
      <c r="H211" s="293">
        <v>4</v>
      </c>
      <c r="I211" s="294"/>
      <c r="J211" s="293">
        <f>ROUND(I211*H211,2)</f>
        <v>0</v>
      </c>
      <c r="K211" s="295"/>
      <c r="L211" s="296"/>
      <c r="M211" s="297" t="s">
        <v>1</v>
      </c>
      <c r="N211" s="298" t="s">
        <v>40</v>
      </c>
      <c r="O211" s="92"/>
      <c r="P211" s="237">
        <f>O211*H211</f>
        <v>0</v>
      </c>
      <c r="Q211" s="237">
        <v>6.0000000000000002E-05</v>
      </c>
      <c r="R211" s="237">
        <f>Q211*H211</f>
        <v>0.00024000000000000001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379</v>
      </c>
      <c r="AT211" s="239" t="s">
        <v>396</v>
      </c>
      <c r="AU211" s="239" t="s">
        <v>84</v>
      </c>
      <c r="AY211" s="18" t="s">
        <v>181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82</v>
      </c>
      <c r="BK211" s="240">
        <f>ROUND(I211*H211,2)</f>
        <v>0</v>
      </c>
      <c r="BL211" s="18" t="s">
        <v>283</v>
      </c>
      <c r="BM211" s="239" t="s">
        <v>3528</v>
      </c>
    </row>
    <row r="212" s="12" customFormat="1" ht="22.8" customHeight="1">
      <c r="A212" s="12"/>
      <c r="B212" s="212"/>
      <c r="C212" s="213"/>
      <c r="D212" s="214" t="s">
        <v>74</v>
      </c>
      <c r="E212" s="226" t="s">
        <v>1558</v>
      </c>
      <c r="F212" s="226" t="s">
        <v>1559</v>
      </c>
      <c r="G212" s="213"/>
      <c r="H212" s="213"/>
      <c r="I212" s="216"/>
      <c r="J212" s="227">
        <f>BK212</f>
        <v>0</v>
      </c>
      <c r="K212" s="213"/>
      <c r="L212" s="218"/>
      <c r="M212" s="219"/>
      <c r="N212" s="220"/>
      <c r="O212" s="220"/>
      <c r="P212" s="221">
        <f>SUM(P213:P226)</f>
        <v>0</v>
      </c>
      <c r="Q212" s="220"/>
      <c r="R212" s="221">
        <f>SUM(R213:R226)</f>
        <v>2.5792760000000001</v>
      </c>
      <c r="S212" s="220"/>
      <c r="T212" s="222">
        <f>SUM(T213:T226)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3" t="s">
        <v>84</v>
      </c>
      <c r="AT212" s="224" t="s">
        <v>74</v>
      </c>
      <c r="AU212" s="224" t="s">
        <v>82</v>
      </c>
      <c r="AY212" s="223" t="s">
        <v>181</v>
      </c>
      <c r="BK212" s="225">
        <f>SUM(BK213:BK226)</f>
        <v>0</v>
      </c>
    </row>
    <row r="213" s="2" customFormat="1" ht="16.5" customHeight="1">
      <c r="A213" s="39"/>
      <c r="B213" s="40"/>
      <c r="C213" s="228" t="s">
        <v>7</v>
      </c>
      <c r="D213" s="228" t="s">
        <v>184</v>
      </c>
      <c r="E213" s="229" t="s">
        <v>1567</v>
      </c>
      <c r="F213" s="230" t="s">
        <v>1568</v>
      </c>
      <c r="G213" s="231" t="s">
        <v>197</v>
      </c>
      <c r="H213" s="232">
        <v>53.899999999999999</v>
      </c>
      <c r="I213" s="233"/>
      <c r="J213" s="232">
        <f>ROUND(I213*H213,2)</f>
        <v>0</v>
      </c>
      <c r="K213" s="234"/>
      <c r="L213" s="45"/>
      <c r="M213" s="235" t="s">
        <v>1</v>
      </c>
      <c r="N213" s="236" t="s">
        <v>40</v>
      </c>
      <c r="O213" s="92"/>
      <c r="P213" s="237">
        <f>O213*H213</f>
        <v>0</v>
      </c>
      <c r="Q213" s="237">
        <v>0.00029999999999999997</v>
      </c>
      <c r="R213" s="237">
        <f>Q213*H213</f>
        <v>0.016169999999999997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283</v>
      </c>
      <c r="AT213" s="239" t="s">
        <v>184</v>
      </c>
      <c r="AU213" s="239" t="s">
        <v>84</v>
      </c>
      <c r="AY213" s="18" t="s">
        <v>181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82</v>
      </c>
      <c r="BK213" s="240">
        <f>ROUND(I213*H213,2)</f>
        <v>0</v>
      </c>
      <c r="BL213" s="18" t="s">
        <v>283</v>
      </c>
      <c r="BM213" s="239" t="s">
        <v>3529</v>
      </c>
    </row>
    <row r="214" s="13" customFormat="1">
      <c r="A214" s="13"/>
      <c r="B214" s="241"/>
      <c r="C214" s="242"/>
      <c r="D214" s="243" t="s">
        <v>190</v>
      </c>
      <c r="E214" s="244" t="s">
        <v>1</v>
      </c>
      <c r="F214" s="245" t="s">
        <v>3301</v>
      </c>
      <c r="G214" s="242"/>
      <c r="H214" s="244" t="s">
        <v>1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1" t="s">
        <v>190</v>
      </c>
      <c r="AU214" s="251" t="s">
        <v>84</v>
      </c>
      <c r="AV214" s="13" t="s">
        <v>82</v>
      </c>
      <c r="AW214" s="13" t="s">
        <v>31</v>
      </c>
      <c r="AX214" s="13" t="s">
        <v>75</v>
      </c>
      <c r="AY214" s="251" t="s">
        <v>181</v>
      </c>
    </row>
    <row r="215" s="14" customFormat="1">
      <c r="A215" s="14"/>
      <c r="B215" s="252"/>
      <c r="C215" s="253"/>
      <c r="D215" s="243" t="s">
        <v>190</v>
      </c>
      <c r="E215" s="254" t="s">
        <v>1</v>
      </c>
      <c r="F215" s="255" t="s">
        <v>3530</v>
      </c>
      <c r="G215" s="253"/>
      <c r="H215" s="256">
        <v>53.899999999999999</v>
      </c>
      <c r="I215" s="257"/>
      <c r="J215" s="253"/>
      <c r="K215" s="253"/>
      <c r="L215" s="258"/>
      <c r="M215" s="259"/>
      <c r="N215" s="260"/>
      <c r="O215" s="260"/>
      <c r="P215" s="260"/>
      <c r="Q215" s="260"/>
      <c r="R215" s="260"/>
      <c r="S215" s="260"/>
      <c r="T215" s="26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2" t="s">
        <v>190</v>
      </c>
      <c r="AU215" s="262" t="s">
        <v>84</v>
      </c>
      <c r="AV215" s="14" t="s">
        <v>84</v>
      </c>
      <c r="AW215" s="14" t="s">
        <v>31</v>
      </c>
      <c r="AX215" s="14" t="s">
        <v>82</v>
      </c>
      <c r="AY215" s="262" t="s">
        <v>181</v>
      </c>
    </row>
    <row r="216" s="2" customFormat="1" ht="24.15" customHeight="1">
      <c r="A216" s="39"/>
      <c r="B216" s="40"/>
      <c r="C216" s="228" t="s">
        <v>312</v>
      </c>
      <c r="D216" s="228" t="s">
        <v>184</v>
      </c>
      <c r="E216" s="229" t="s">
        <v>3320</v>
      </c>
      <c r="F216" s="230" t="s">
        <v>3321</v>
      </c>
      <c r="G216" s="231" t="s">
        <v>197</v>
      </c>
      <c r="H216" s="232">
        <v>53.899999999999999</v>
      </c>
      <c r="I216" s="233"/>
      <c r="J216" s="232">
        <f>ROUND(I216*H216,2)</f>
        <v>0</v>
      </c>
      <c r="K216" s="234"/>
      <c r="L216" s="45"/>
      <c r="M216" s="235" t="s">
        <v>1</v>
      </c>
      <c r="N216" s="236" t="s">
        <v>40</v>
      </c>
      <c r="O216" s="92"/>
      <c r="P216" s="237">
        <f>O216*H216</f>
        <v>0</v>
      </c>
      <c r="Q216" s="237">
        <v>0.025499999999999998</v>
      </c>
      <c r="R216" s="237">
        <f>Q216*H216</f>
        <v>1.37445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283</v>
      </c>
      <c r="AT216" s="239" t="s">
        <v>184</v>
      </c>
      <c r="AU216" s="239" t="s">
        <v>84</v>
      </c>
      <c r="AY216" s="18" t="s">
        <v>181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82</v>
      </c>
      <c r="BK216" s="240">
        <f>ROUND(I216*H216,2)</f>
        <v>0</v>
      </c>
      <c r="BL216" s="18" t="s">
        <v>283</v>
      </c>
      <c r="BM216" s="239" t="s">
        <v>3531</v>
      </c>
    </row>
    <row r="217" s="13" customFormat="1">
      <c r="A217" s="13"/>
      <c r="B217" s="241"/>
      <c r="C217" s="242"/>
      <c r="D217" s="243" t="s">
        <v>190</v>
      </c>
      <c r="E217" s="244" t="s">
        <v>1</v>
      </c>
      <c r="F217" s="245" t="s">
        <v>3301</v>
      </c>
      <c r="G217" s="242"/>
      <c r="H217" s="244" t="s">
        <v>1</v>
      </c>
      <c r="I217" s="246"/>
      <c r="J217" s="242"/>
      <c r="K217" s="242"/>
      <c r="L217" s="247"/>
      <c r="M217" s="248"/>
      <c r="N217" s="249"/>
      <c r="O217" s="249"/>
      <c r="P217" s="249"/>
      <c r="Q217" s="249"/>
      <c r="R217" s="249"/>
      <c r="S217" s="249"/>
      <c r="T217" s="25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1" t="s">
        <v>190</v>
      </c>
      <c r="AU217" s="251" t="s">
        <v>84</v>
      </c>
      <c r="AV217" s="13" t="s">
        <v>82</v>
      </c>
      <c r="AW217" s="13" t="s">
        <v>31</v>
      </c>
      <c r="AX217" s="13" t="s">
        <v>75</v>
      </c>
      <c r="AY217" s="251" t="s">
        <v>181</v>
      </c>
    </row>
    <row r="218" s="14" customFormat="1">
      <c r="A218" s="14"/>
      <c r="B218" s="252"/>
      <c r="C218" s="253"/>
      <c r="D218" s="243" t="s">
        <v>190</v>
      </c>
      <c r="E218" s="254" t="s">
        <v>1</v>
      </c>
      <c r="F218" s="255" t="s">
        <v>3530</v>
      </c>
      <c r="G218" s="253"/>
      <c r="H218" s="256">
        <v>53.899999999999999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2" t="s">
        <v>190</v>
      </c>
      <c r="AU218" s="262" t="s">
        <v>84</v>
      </c>
      <c r="AV218" s="14" t="s">
        <v>84</v>
      </c>
      <c r="AW218" s="14" t="s">
        <v>31</v>
      </c>
      <c r="AX218" s="14" t="s">
        <v>82</v>
      </c>
      <c r="AY218" s="262" t="s">
        <v>181</v>
      </c>
    </row>
    <row r="219" s="2" customFormat="1" ht="24.15" customHeight="1">
      <c r="A219" s="39"/>
      <c r="B219" s="40"/>
      <c r="C219" s="228" t="s">
        <v>317</v>
      </c>
      <c r="D219" s="228" t="s">
        <v>184</v>
      </c>
      <c r="E219" s="229" t="s">
        <v>1571</v>
      </c>
      <c r="F219" s="230" t="s">
        <v>1572</v>
      </c>
      <c r="G219" s="231" t="s">
        <v>197</v>
      </c>
      <c r="H219" s="232">
        <v>53.899999999999999</v>
      </c>
      <c r="I219" s="233"/>
      <c r="J219" s="232">
        <f>ROUND(I219*H219,2)</f>
        <v>0</v>
      </c>
      <c r="K219" s="234"/>
      <c r="L219" s="45"/>
      <c r="M219" s="235" t="s">
        <v>1</v>
      </c>
      <c r="N219" s="236" t="s">
        <v>40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283</v>
      </c>
      <c r="AT219" s="239" t="s">
        <v>184</v>
      </c>
      <c r="AU219" s="239" t="s">
        <v>84</v>
      </c>
      <c r="AY219" s="18" t="s">
        <v>181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82</v>
      </c>
      <c r="BK219" s="240">
        <f>ROUND(I219*H219,2)</f>
        <v>0</v>
      </c>
      <c r="BL219" s="18" t="s">
        <v>283</v>
      </c>
      <c r="BM219" s="239" t="s">
        <v>3532</v>
      </c>
    </row>
    <row r="220" s="13" customFormat="1">
      <c r="A220" s="13"/>
      <c r="B220" s="241"/>
      <c r="C220" s="242"/>
      <c r="D220" s="243" t="s">
        <v>190</v>
      </c>
      <c r="E220" s="244" t="s">
        <v>1</v>
      </c>
      <c r="F220" s="245" t="s">
        <v>3301</v>
      </c>
      <c r="G220" s="242"/>
      <c r="H220" s="244" t="s">
        <v>1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1" t="s">
        <v>190</v>
      </c>
      <c r="AU220" s="251" t="s">
        <v>84</v>
      </c>
      <c r="AV220" s="13" t="s">
        <v>82</v>
      </c>
      <c r="AW220" s="13" t="s">
        <v>31</v>
      </c>
      <c r="AX220" s="13" t="s">
        <v>75</v>
      </c>
      <c r="AY220" s="251" t="s">
        <v>181</v>
      </c>
    </row>
    <row r="221" s="14" customFormat="1">
      <c r="A221" s="14"/>
      <c r="B221" s="252"/>
      <c r="C221" s="253"/>
      <c r="D221" s="243" t="s">
        <v>190</v>
      </c>
      <c r="E221" s="254" t="s">
        <v>1</v>
      </c>
      <c r="F221" s="255" t="s">
        <v>3530</v>
      </c>
      <c r="G221" s="253"/>
      <c r="H221" s="256">
        <v>53.899999999999999</v>
      </c>
      <c r="I221" s="257"/>
      <c r="J221" s="253"/>
      <c r="K221" s="253"/>
      <c r="L221" s="258"/>
      <c r="M221" s="259"/>
      <c r="N221" s="260"/>
      <c r="O221" s="260"/>
      <c r="P221" s="260"/>
      <c r="Q221" s="260"/>
      <c r="R221" s="260"/>
      <c r="S221" s="260"/>
      <c r="T221" s="26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2" t="s">
        <v>190</v>
      </c>
      <c r="AU221" s="262" t="s">
        <v>84</v>
      </c>
      <c r="AV221" s="14" t="s">
        <v>84</v>
      </c>
      <c r="AW221" s="14" t="s">
        <v>31</v>
      </c>
      <c r="AX221" s="14" t="s">
        <v>82</v>
      </c>
      <c r="AY221" s="262" t="s">
        <v>181</v>
      </c>
    </row>
    <row r="222" s="2" customFormat="1" ht="33" customHeight="1">
      <c r="A222" s="39"/>
      <c r="B222" s="40"/>
      <c r="C222" s="228" t="s">
        <v>324</v>
      </c>
      <c r="D222" s="228" t="s">
        <v>184</v>
      </c>
      <c r="E222" s="229" t="s">
        <v>3533</v>
      </c>
      <c r="F222" s="230" t="s">
        <v>3534</v>
      </c>
      <c r="G222" s="231" t="s">
        <v>320</v>
      </c>
      <c r="H222" s="232">
        <v>29.199999999999999</v>
      </c>
      <c r="I222" s="233"/>
      <c r="J222" s="232">
        <f>ROUND(I222*H222,2)</f>
        <v>0</v>
      </c>
      <c r="K222" s="234"/>
      <c r="L222" s="45"/>
      <c r="M222" s="235" t="s">
        <v>1</v>
      </c>
      <c r="N222" s="236" t="s">
        <v>40</v>
      </c>
      <c r="O222" s="92"/>
      <c r="P222" s="237">
        <f>O222*H222</f>
        <v>0</v>
      </c>
      <c r="Q222" s="237">
        <v>0.00042999999999999999</v>
      </c>
      <c r="R222" s="237">
        <f>Q222*H222</f>
        <v>0.012556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283</v>
      </c>
      <c r="AT222" s="239" t="s">
        <v>184</v>
      </c>
      <c r="AU222" s="239" t="s">
        <v>84</v>
      </c>
      <c r="AY222" s="18" t="s">
        <v>181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82</v>
      </c>
      <c r="BK222" s="240">
        <f>ROUND(I222*H222,2)</f>
        <v>0</v>
      </c>
      <c r="BL222" s="18" t="s">
        <v>283</v>
      </c>
      <c r="BM222" s="239" t="s">
        <v>3535</v>
      </c>
    </row>
    <row r="223" s="2" customFormat="1" ht="24.15" customHeight="1">
      <c r="A223" s="39"/>
      <c r="B223" s="40"/>
      <c r="C223" s="289" t="s">
        <v>331</v>
      </c>
      <c r="D223" s="289" t="s">
        <v>396</v>
      </c>
      <c r="E223" s="290" t="s">
        <v>1584</v>
      </c>
      <c r="F223" s="291" t="s">
        <v>1585</v>
      </c>
      <c r="G223" s="292" t="s">
        <v>197</v>
      </c>
      <c r="H223" s="293">
        <v>61.899999999999999</v>
      </c>
      <c r="I223" s="294"/>
      <c r="J223" s="293">
        <f>ROUND(I223*H223,2)</f>
        <v>0</v>
      </c>
      <c r="K223" s="295"/>
      <c r="L223" s="296"/>
      <c r="M223" s="297" t="s">
        <v>1</v>
      </c>
      <c r="N223" s="298" t="s">
        <v>40</v>
      </c>
      <c r="O223" s="92"/>
      <c r="P223" s="237">
        <f>O223*H223</f>
        <v>0</v>
      </c>
      <c r="Q223" s="237">
        <v>0.019</v>
      </c>
      <c r="R223" s="237">
        <f>Q223*H223</f>
        <v>1.1760999999999999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379</v>
      </c>
      <c r="AT223" s="239" t="s">
        <v>396</v>
      </c>
      <c r="AU223" s="239" t="s">
        <v>84</v>
      </c>
      <c r="AY223" s="18" t="s">
        <v>181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82</v>
      </c>
      <c r="BK223" s="240">
        <f>ROUND(I223*H223,2)</f>
        <v>0</v>
      </c>
      <c r="BL223" s="18" t="s">
        <v>283</v>
      </c>
      <c r="BM223" s="239" t="s">
        <v>3536</v>
      </c>
    </row>
    <row r="224" s="2" customFormat="1">
      <c r="A224" s="39"/>
      <c r="B224" s="40"/>
      <c r="C224" s="41"/>
      <c r="D224" s="243" t="s">
        <v>199</v>
      </c>
      <c r="E224" s="41"/>
      <c r="F224" s="263" t="s">
        <v>3325</v>
      </c>
      <c r="G224" s="41"/>
      <c r="H224" s="41"/>
      <c r="I224" s="264"/>
      <c r="J224" s="41"/>
      <c r="K224" s="41"/>
      <c r="L224" s="45"/>
      <c r="M224" s="265"/>
      <c r="N224" s="266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199</v>
      </c>
      <c r="AU224" s="18" t="s">
        <v>84</v>
      </c>
    </row>
    <row r="225" s="14" customFormat="1">
      <c r="A225" s="14"/>
      <c r="B225" s="252"/>
      <c r="C225" s="253"/>
      <c r="D225" s="243" t="s">
        <v>190</v>
      </c>
      <c r="E225" s="254" t="s">
        <v>1</v>
      </c>
      <c r="F225" s="255" t="s">
        <v>3537</v>
      </c>
      <c r="G225" s="253"/>
      <c r="H225" s="256">
        <v>61.899999999999999</v>
      </c>
      <c r="I225" s="257"/>
      <c r="J225" s="253"/>
      <c r="K225" s="253"/>
      <c r="L225" s="258"/>
      <c r="M225" s="259"/>
      <c r="N225" s="260"/>
      <c r="O225" s="260"/>
      <c r="P225" s="260"/>
      <c r="Q225" s="260"/>
      <c r="R225" s="260"/>
      <c r="S225" s="260"/>
      <c r="T225" s="26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2" t="s">
        <v>190</v>
      </c>
      <c r="AU225" s="262" t="s">
        <v>84</v>
      </c>
      <c r="AV225" s="14" t="s">
        <v>84</v>
      </c>
      <c r="AW225" s="14" t="s">
        <v>31</v>
      </c>
      <c r="AX225" s="14" t="s">
        <v>82</v>
      </c>
      <c r="AY225" s="262" t="s">
        <v>181</v>
      </c>
    </row>
    <row r="226" s="2" customFormat="1" ht="24.15" customHeight="1">
      <c r="A226" s="39"/>
      <c r="B226" s="40"/>
      <c r="C226" s="228" t="s">
        <v>344</v>
      </c>
      <c r="D226" s="228" t="s">
        <v>184</v>
      </c>
      <c r="E226" s="229" t="s">
        <v>3327</v>
      </c>
      <c r="F226" s="230" t="s">
        <v>3328</v>
      </c>
      <c r="G226" s="231" t="s">
        <v>242</v>
      </c>
      <c r="H226" s="232">
        <v>2.5800000000000001</v>
      </c>
      <c r="I226" s="233"/>
      <c r="J226" s="232">
        <f>ROUND(I226*H226,2)</f>
        <v>0</v>
      </c>
      <c r="K226" s="234"/>
      <c r="L226" s="45"/>
      <c r="M226" s="235" t="s">
        <v>1</v>
      </c>
      <c r="N226" s="236" t="s">
        <v>40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283</v>
      </c>
      <c r="AT226" s="239" t="s">
        <v>184</v>
      </c>
      <c r="AU226" s="239" t="s">
        <v>84</v>
      </c>
      <c r="AY226" s="18" t="s">
        <v>181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82</v>
      </c>
      <c r="BK226" s="240">
        <f>ROUND(I226*H226,2)</f>
        <v>0</v>
      </c>
      <c r="BL226" s="18" t="s">
        <v>283</v>
      </c>
      <c r="BM226" s="239" t="s">
        <v>3538</v>
      </c>
    </row>
    <row r="227" s="12" customFormat="1" ht="22.8" customHeight="1">
      <c r="A227" s="12"/>
      <c r="B227" s="212"/>
      <c r="C227" s="213"/>
      <c r="D227" s="214" t="s">
        <v>74</v>
      </c>
      <c r="E227" s="226" t="s">
        <v>1730</v>
      </c>
      <c r="F227" s="226" t="s">
        <v>1731</v>
      </c>
      <c r="G227" s="213"/>
      <c r="H227" s="213"/>
      <c r="I227" s="216"/>
      <c r="J227" s="227">
        <f>BK227</f>
        <v>0</v>
      </c>
      <c r="K227" s="213"/>
      <c r="L227" s="218"/>
      <c r="M227" s="219"/>
      <c r="N227" s="220"/>
      <c r="O227" s="220"/>
      <c r="P227" s="221">
        <f>SUM(P228:P236)</f>
        <v>0</v>
      </c>
      <c r="Q227" s="220"/>
      <c r="R227" s="221">
        <f>SUM(R228:R236)</f>
        <v>0</v>
      </c>
      <c r="S227" s="220"/>
      <c r="T227" s="222">
        <f>SUM(T228:T236)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3" t="s">
        <v>84</v>
      </c>
      <c r="AT227" s="224" t="s">
        <v>74</v>
      </c>
      <c r="AU227" s="224" t="s">
        <v>82</v>
      </c>
      <c r="AY227" s="223" t="s">
        <v>181</v>
      </c>
      <c r="BK227" s="225">
        <f>SUM(BK228:BK236)</f>
        <v>0</v>
      </c>
    </row>
    <row r="228" s="2" customFormat="1" ht="37.8" customHeight="1">
      <c r="A228" s="39"/>
      <c r="B228" s="40"/>
      <c r="C228" s="228" t="s">
        <v>356</v>
      </c>
      <c r="D228" s="228" t="s">
        <v>184</v>
      </c>
      <c r="E228" s="229" t="s">
        <v>3349</v>
      </c>
      <c r="F228" s="230" t="s">
        <v>3350</v>
      </c>
      <c r="G228" s="231" t="s">
        <v>260</v>
      </c>
      <c r="H228" s="232">
        <v>2</v>
      </c>
      <c r="I228" s="233"/>
      <c r="J228" s="232">
        <f>ROUND(I228*H228,2)</f>
        <v>0</v>
      </c>
      <c r="K228" s="234"/>
      <c r="L228" s="45"/>
      <c r="M228" s="235" t="s">
        <v>1</v>
      </c>
      <c r="N228" s="236" t="s">
        <v>40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283</v>
      </c>
      <c r="AT228" s="239" t="s">
        <v>184</v>
      </c>
      <c r="AU228" s="239" t="s">
        <v>84</v>
      </c>
      <c r="AY228" s="18" t="s">
        <v>181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82</v>
      </c>
      <c r="BK228" s="240">
        <f>ROUND(I228*H228,2)</f>
        <v>0</v>
      </c>
      <c r="BL228" s="18" t="s">
        <v>283</v>
      </c>
      <c r="BM228" s="239" t="s">
        <v>3539</v>
      </c>
    </row>
    <row r="229" s="13" customFormat="1">
      <c r="A229" s="13"/>
      <c r="B229" s="241"/>
      <c r="C229" s="242"/>
      <c r="D229" s="243" t="s">
        <v>190</v>
      </c>
      <c r="E229" s="244" t="s">
        <v>1</v>
      </c>
      <c r="F229" s="245" t="s">
        <v>3352</v>
      </c>
      <c r="G229" s="242"/>
      <c r="H229" s="244" t="s">
        <v>1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1" t="s">
        <v>190</v>
      </c>
      <c r="AU229" s="251" t="s">
        <v>84</v>
      </c>
      <c r="AV229" s="13" t="s">
        <v>82</v>
      </c>
      <c r="AW229" s="13" t="s">
        <v>31</v>
      </c>
      <c r="AX229" s="13" t="s">
        <v>75</v>
      </c>
      <c r="AY229" s="251" t="s">
        <v>181</v>
      </c>
    </row>
    <row r="230" s="14" customFormat="1">
      <c r="A230" s="14"/>
      <c r="B230" s="252"/>
      <c r="C230" s="253"/>
      <c r="D230" s="243" t="s">
        <v>190</v>
      </c>
      <c r="E230" s="254" t="s">
        <v>1</v>
      </c>
      <c r="F230" s="255" t="s">
        <v>84</v>
      </c>
      <c r="G230" s="253"/>
      <c r="H230" s="256">
        <v>2</v>
      </c>
      <c r="I230" s="257"/>
      <c r="J230" s="253"/>
      <c r="K230" s="253"/>
      <c r="L230" s="258"/>
      <c r="M230" s="259"/>
      <c r="N230" s="260"/>
      <c r="O230" s="260"/>
      <c r="P230" s="260"/>
      <c r="Q230" s="260"/>
      <c r="R230" s="260"/>
      <c r="S230" s="260"/>
      <c r="T230" s="26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2" t="s">
        <v>190</v>
      </c>
      <c r="AU230" s="262" t="s">
        <v>84</v>
      </c>
      <c r="AV230" s="14" t="s">
        <v>84</v>
      </c>
      <c r="AW230" s="14" t="s">
        <v>31</v>
      </c>
      <c r="AX230" s="14" t="s">
        <v>82</v>
      </c>
      <c r="AY230" s="262" t="s">
        <v>181</v>
      </c>
    </row>
    <row r="231" s="2" customFormat="1" ht="24.15" customHeight="1">
      <c r="A231" s="39"/>
      <c r="B231" s="40"/>
      <c r="C231" s="228" t="s">
        <v>360</v>
      </c>
      <c r="D231" s="228" t="s">
        <v>184</v>
      </c>
      <c r="E231" s="229" t="s">
        <v>3540</v>
      </c>
      <c r="F231" s="230" t="s">
        <v>3541</v>
      </c>
      <c r="G231" s="231" t="s">
        <v>197</v>
      </c>
      <c r="H231" s="232">
        <v>5.5999999999999996</v>
      </c>
      <c r="I231" s="233"/>
      <c r="J231" s="232">
        <f>ROUND(I231*H231,2)</f>
        <v>0</v>
      </c>
      <c r="K231" s="234"/>
      <c r="L231" s="45"/>
      <c r="M231" s="235" t="s">
        <v>1</v>
      </c>
      <c r="N231" s="236" t="s">
        <v>40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283</v>
      </c>
      <c r="AT231" s="239" t="s">
        <v>184</v>
      </c>
      <c r="AU231" s="239" t="s">
        <v>84</v>
      </c>
      <c r="AY231" s="18" t="s">
        <v>181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82</v>
      </c>
      <c r="BK231" s="240">
        <f>ROUND(I231*H231,2)</f>
        <v>0</v>
      </c>
      <c r="BL231" s="18" t="s">
        <v>283</v>
      </c>
      <c r="BM231" s="239" t="s">
        <v>3542</v>
      </c>
    </row>
    <row r="232" s="13" customFormat="1">
      <c r="A232" s="13"/>
      <c r="B232" s="241"/>
      <c r="C232" s="242"/>
      <c r="D232" s="243" t="s">
        <v>190</v>
      </c>
      <c r="E232" s="244" t="s">
        <v>1</v>
      </c>
      <c r="F232" s="245" t="s">
        <v>424</v>
      </c>
      <c r="G232" s="242"/>
      <c r="H232" s="244" t="s">
        <v>1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1" t="s">
        <v>190</v>
      </c>
      <c r="AU232" s="251" t="s">
        <v>84</v>
      </c>
      <c r="AV232" s="13" t="s">
        <v>82</v>
      </c>
      <c r="AW232" s="13" t="s">
        <v>31</v>
      </c>
      <c r="AX232" s="13" t="s">
        <v>75</v>
      </c>
      <c r="AY232" s="251" t="s">
        <v>181</v>
      </c>
    </row>
    <row r="233" s="14" customFormat="1">
      <c r="A233" s="14"/>
      <c r="B233" s="252"/>
      <c r="C233" s="253"/>
      <c r="D233" s="243" t="s">
        <v>190</v>
      </c>
      <c r="E233" s="254" t="s">
        <v>1</v>
      </c>
      <c r="F233" s="255" t="s">
        <v>3543</v>
      </c>
      <c r="G233" s="253"/>
      <c r="H233" s="256">
        <v>3.6000000000000001</v>
      </c>
      <c r="I233" s="257"/>
      <c r="J233" s="253"/>
      <c r="K233" s="253"/>
      <c r="L233" s="258"/>
      <c r="M233" s="259"/>
      <c r="N233" s="260"/>
      <c r="O233" s="260"/>
      <c r="P233" s="260"/>
      <c r="Q233" s="260"/>
      <c r="R233" s="260"/>
      <c r="S233" s="260"/>
      <c r="T233" s="26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2" t="s">
        <v>190</v>
      </c>
      <c r="AU233" s="262" t="s">
        <v>84</v>
      </c>
      <c r="AV233" s="14" t="s">
        <v>84</v>
      </c>
      <c r="AW233" s="14" t="s">
        <v>31</v>
      </c>
      <c r="AX233" s="14" t="s">
        <v>75</v>
      </c>
      <c r="AY233" s="262" t="s">
        <v>181</v>
      </c>
    </row>
    <row r="234" s="13" customFormat="1">
      <c r="A234" s="13"/>
      <c r="B234" s="241"/>
      <c r="C234" s="242"/>
      <c r="D234" s="243" t="s">
        <v>190</v>
      </c>
      <c r="E234" s="244" t="s">
        <v>1</v>
      </c>
      <c r="F234" s="245" t="s">
        <v>3544</v>
      </c>
      <c r="G234" s="242"/>
      <c r="H234" s="244" t="s">
        <v>1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1" t="s">
        <v>190</v>
      </c>
      <c r="AU234" s="251" t="s">
        <v>84</v>
      </c>
      <c r="AV234" s="13" t="s">
        <v>82</v>
      </c>
      <c r="AW234" s="13" t="s">
        <v>31</v>
      </c>
      <c r="AX234" s="13" t="s">
        <v>75</v>
      </c>
      <c r="AY234" s="251" t="s">
        <v>181</v>
      </c>
    </row>
    <row r="235" s="14" customFormat="1">
      <c r="A235" s="14"/>
      <c r="B235" s="252"/>
      <c r="C235" s="253"/>
      <c r="D235" s="243" t="s">
        <v>190</v>
      </c>
      <c r="E235" s="254" t="s">
        <v>1</v>
      </c>
      <c r="F235" s="255" t="s">
        <v>84</v>
      </c>
      <c r="G235" s="253"/>
      <c r="H235" s="256">
        <v>2</v>
      </c>
      <c r="I235" s="257"/>
      <c r="J235" s="253"/>
      <c r="K235" s="253"/>
      <c r="L235" s="258"/>
      <c r="M235" s="259"/>
      <c r="N235" s="260"/>
      <c r="O235" s="260"/>
      <c r="P235" s="260"/>
      <c r="Q235" s="260"/>
      <c r="R235" s="260"/>
      <c r="S235" s="260"/>
      <c r="T235" s="26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2" t="s">
        <v>190</v>
      </c>
      <c r="AU235" s="262" t="s">
        <v>84</v>
      </c>
      <c r="AV235" s="14" t="s">
        <v>84</v>
      </c>
      <c r="AW235" s="14" t="s">
        <v>31</v>
      </c>
      <c r="AX235" s="14" t="s">
        <v>75</v>
      </c>
      <c r="AY235" s="262" t="s">
        <v>181</v>
      </c>
    </row>
    <row r="236" s="15" customFormat="1">
      <c r="A236" s="15"/>
      <c r="B236" s="267"/>
      <c r="C236" s="268"/>
      <c r="D236" s="243" t="s">
        <v>190</v>
      </c>
      <c r="E236" s="269" t="s">
        <v>1</v>
      </c>
      <c r="F236" s="270" t="s">
        <v>208</v>
      </c>
      <c r="G236" s="268"/>
      <c r="H236" s="271">
        <v>5.5999999999999996</v>
      </c>
      <c r="I236" s="272"/>
      <c r="J236" s="268"/>
      <c r="K236" s="268"/>
      <c r="L236" s="273"/>
      <c r="M236" s="274"/>
      <c r="N236" s="275"/>
      <c r="O236" s="275"/>
      <c r="P236" s="275"/>
      <c r="Q236" s="275"/>
      <c r="R236" s="275"/>
      <c r="S236" s="275"/>
      <c r="T236" s="276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7" t="s">
        <v>190</v>
      </c>
      <c r="AU236" s="277" t="s">
        <v>84</v>
      </c>
      <c r="AV236" s="15" t="s">
        <v>188</v>
      </c>
      <c r="AW236" s="15" t="s">
        <v>31</v>
      </c>
      <c r="AX236" s="15" t="s">
        <v>82</v>
      </c>
      <c r="AY236" s="277" t="s">
        <v>181</v>
      </c>
    </row>
    <row r="237" s="12" customFormat="1" ht="22.8" customHeight="1">
      <c r="A237" s="12"/>
      <c r="B237" s="212"/>
      <c r="C237" s="213"/>
      <c r="D237" s="214" t="s">
        <v>74</v>
      </c>
      <c r="E237" s="226" t="s">
        <v>1738</v>
      </c>
      <c r="F237" s="226" t="s">
        <v>1739</v>
      </c>
      <c r="G237" s="213"/>
      <c r="H237" s="213"/>
      <c r="I237" s="216"/>
      <c r="J237" s="227">
        <f>BK237</f>
        <v>0</v>
      </c>
      <c r="K237" s="213"/>
      <c r="L237" s="218"/>
      <c r="M237" s="219"/>
      <c r="N237" s="220"/>
      <c r="O237" s="220"/>
      <c r="P237" s="221">
        <f>SUM(P238:P251)</f>
        <v>0</v>
      </c>
      <c r="Q237" s="220"/>
      <c r="R237" s="221">
        <f>SUM(R238:R251)</f>
        <v>0.42659999999999998</v>
      </c>
      <c r="S237" s="220"/>
      <c r="T237" s="222">
        <f>SUM(T238:T251)</f>
        <v>0.049599999999999998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3" t="s">
        <v>84</v>
      </c>
      <c r="AT237" s="224" t="s">
        <v>74</v>
      </c>
      <c r="AU237" s="224" t="s">
        <v>82</v>
      </c>
      <c r="AY237" s="223" t="s">
        <v>181</v>
      </c>
      <c r="BK237" s="225">
        <f>SUM(BK238:BK251)</f>
        <v>0</v>
      </c>
    </row>
    <row r="238" s="2" customFormat="1" ht="16.5" customHeight="1">
      <c r="A238" s="39"/>
      <c r="B238" s="40"/>
      <c r="C238" s="228" t="s">
        <v>365</v>
      </c>
      <c r="D238" s="228" t="s">
        <v>184</v>
      </c>
      <c r="E238" s="229" t="s">
        <v>3353</v>
      </c>
      <c r="F238" s="230" t="s">
        <v>3354</v>
      </c>
      <c r="G238" s="231" t="s">
        <v>197</v>
      </c>
      <c r="H238" s="232">
        <v>160</v>
      </c>
      <c r="I238" s="233"/>
      <c r="J238" s="232">
        <f>ROUND(I238*H238,2)</f>
        <v>0</v>
      </c>
      <c r="K238" s="234"/>
      <c r="L238" s="45"/>
      <c r="M238" s="235" t="s">
        <v>1</v>
      </c>
      <c r="N238" s="236" t="s">
        <v>40</v>
      </c>
      <c r="O238" s="92"/>
      <c r="P238" s="237">
        <f>O238*H238</f>
        <v>0</v>
      </c>
      <c r="Q238" s="237">
        <v>0.001</v>
      </c>
      <c r="R238" s="237">
        <f>Q238*H238</f>
        <v>0.16</v>
      </c>
      <c r="S238" s="237">
        <v>0.00031</v>
      </c>
      <c r="T238" s="238">
        <f>S238*H238</f>
        <v>0.049599999999999998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283</v>
      </c>
      <c r="AT238" s="239" t="s">
        <v>184</v>
      </c>
      <c r="AU238" s="239" t="s">
        <v>84</v>
      </c>
      <c r="AY238" s="18" t="s">
        <v>181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82</v>
      </c>
      <c r="BK238" s="240">
        <f>ROUND(I238*H238,2)</f>
        <v>0</v>
      </c>
      <c r="BL238" s="18" t="s">
        <v>283</v>
      </c>
      <c r="BM238" s="239" t="s">
        <v>3545</v>
      </c>
    </row>
    <row r="239" s="13" customFormat="1">
      <c r="A239" s="13"/>
      <c r="B239" s="241"/>
      <c r="C239" s="242"/>
      <c r="D239" s="243" t="s">
        <v>190</v>
      </c>
      <c r="E239" s="244" t="s">
        <v>1</v>
      </c>
      <c r="F239" s="245" t="s">
        <v>820</v>
      </c>
      <c r="G239" s="242"/>
      <c r="H239" s="244" t="s">
        <v>1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1" t="s">
        <v>190</v>
      </c>
      <c r="AU239" s="251" t="s">
        <v>84</v>
      </c>
      <c r="AV239" s="13" t="s">
        <v>82</v>
      </c>
      <c r="AW239" s="13" t="s">
        <v>31</v>
      </c>
      <c r="AX239" s="13" t="s">
        <v>75</v>
      </c>
      <c r="AY239" s="251" t="s">
        <v>181</v>
      </c>
    </row>
    <row r="240" s="14" customFormat="1">
      <c r="A240" s="14"/>
      <c r="B240" s="252"/>
      <c r="C240" s="253"/>
      <c r="D240" s="243" t="s">
        <v>190</v>
      </c>
      <c r="E240" s="254" t="s">
        <v>1</v>
      </c>
      <c r="F240" s="255" t="s">
        <v>3546</v>
      </c>
      <c r="G240" s="253"/>
      <c r="H240" s="256">
        <v>90.629999999999995</v>
      </c>
      <c r="I240" s="257"/>
      <c r="J240" s="253"/>
      <c r="K240" s="253"/>
      <c r="L240" s="258"/>
      <c r="M240" s="259"/>
      <c r="N240" s="260"/>
      <c r="O240" s="260"/>
      <c r="P240" s="260"/>
      <c r="Q240" s="260"/>
      <c r="R240" s="260"/>
      <c r="S240" s="260"/>
      <c r="T240" s="26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2" t="s">
        <v>190</v>
      </c>
      <c r="AU240" s="262" t="s">
        <v>84</v>
      </c>
      <c r="AV240" s="14" t="s">
        <v>84</v>
      </c>
      <c r="AW240" s="14" t="s">
        <v>31</v>
      </c>
      <c r="AX240" s="14" t="s">
        <v>75</v>
      </c>
      <c r="AY240" s="262" t="s">
        <v>181</v>
      </c>
    </row>
    <row r="241" s="14" customFormat="1">
      <c r="A241" s="14"/>
      <c r="B241" s="252"/>
      <c r="C241" s="253"/>
      <c r="D241" s="243" t="s">
        <v>190</v>
      </c>
      <c r="E241" s="254" t="s">
        <v>1</v>
      </c>
      <c r="F241" s="255" t="s">
        <v>3547</v>
      </c>
      <c r="G241" s="253"/>
      <c r="H241" s="256">
        <v>15.369999999999999</v>
      </c>
      <c r="I241" s="257"/>
      <c r="J241" s="253"/>
      <c r="K241" s="253"/>
      <c r="L241" s="258"/>
      <c r="M241" s="259"/>
      <c r="N241" s="260"/>
      <c r="O241" s="260"/>
      <c r="P241" s="260"/>
      <c r="Q241" s="260"/>
      <c r="R241" s="260"/>
      <c r="S241" s="260"/>
      <c r="T241" s="26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2" t="s">
        <v>190</v>
      </c>
      <c r="AU241" s="262" t="s">
        <v>84</v>
      </c>
      <c r="AV241" s="14" t="s">
        <v>84</v>
      </c>
      <c r="AW241" s="14" t="s">
        <v>31</v>
      </c>
      <c r="AX241" s="14" t="s">
        <v>75</v>
      </c>
      <c r="AY241" s="262" t="s">
        <v>181</v>
      </c>
    </row>
    <row r="242" s="14" customFormat="1">
      <c r="A242" s="14"/>
      <c r="B242" s="252"/>
      <c r="C242" s="253"/>
      <c r="D242" s="243" t="s">
        <v>190</v>
      </c>
      <c r="E242" s="254" t="s">
        <v>1</v>
      </c>
      <c r="F242" s="255" t="s">
        <v>527</v>
      </c>
      <c r="G242" s="253"/>
      <c r="H242" s="256">
        <v>54</v>
      </c>
      <c r="I242" s="257"/>
      <c r="J242" s="253"/>
      <c r="K242" s="253"/>
      <c r="L242" s="258"/>
      <c r="M242" s="259"/>
      <c r="N242" s="260"/>
      <c r="O242" s="260"/>
      <c r="P242" s="260"/>
      <c r="Q242" s="260"/>
      <c r="R242" s="260"/>
      <c r="S242" s="260"/>
      <c r="T242" s="26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2" t="s">
        <v>190</v>
      </c>
      <c r="AU242" s="262" t="s">
        <v>84</v>
      </c>
      <c r="AV242" s="14" t="s">
        <v>84</v>
      </c>
      <c r="AW242" s="14" t="s">
        <v>31</v>
      </c>
      <c r="AX242" s="14" t="s">
        <v>75</v>
      </c>
      <c r="AY242" s="262" t="s">
        <v>181</v>
      </c>
    </row>
    <row r="243" s="15" customFormat="1">
      <c r="A243" s="15"/>
      <c r="B243" s="267"/>
      <c r="C243" s="268"/>
      <c r="D243" s="243" t="s">
        <v>190</v>
      </c>
      <c r="E243" s="269" t="s">
        <v>1</v>
      </c>
      <c r="F243" s="270" t="s">
        <v>208</v>
      </c>
      <c r="G243" s="268"/>
      <c r="H243" s="271">
        <v>160</v>
      </c>
      <c r="I243" s="272"/>
      <c r="J243" s="268"/>
      <c r="K243" s="268"/>
      <c r="L243" s="273"/>
      <c r="M243" s="274"/>
      <c r="N243" s="275"/>
      <c r="O243" s="275"/>
      <c r="P243" s="275"/>
      <c r="Q243" s="275"/>
      <c r="R243" s="275"/>
      <c r="S243" s="275"/>
      <c r="T243" s="27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7" t="s">
        <v>190</v>
      </c>
      <c r="AU243" s="277" t="s">
        <v>84</v>
      </c>
      <c r="AV243" s="15" t="s">
        <v>188</v>
      </c>
      <c r="AW243" s="15" t="s">
        <v>31</v>
      </c>
      <c r="AX243" s="15" t="s">
        <v>82</v>
      </c>
      <c r="AY243" s="277" t="s">
        <v>181</v>
      </c>
    </row>
    <row r="244" s="2" customFormat="1" ht="21.75" customHeight="1">
      <c r="A244" s="39"/>
      <c r="B244" s="40"/>
      <c r="C244" s="228" t="s">
        <v>369</v>
      </c>
      <c r="D244" s="228" t="s">
        <v>184</v>
      </c>
      <c r="E244" s="229" t="s">
        <v>1741</v>
      </c>
      <c r="F244" s="230" t="s">
        <v>3357</v>
      </c>
      <c r="G244" s="231" t="s">
        <v>197</v>
      </c>
      <c r="H244" s="232">
        <v>160</v>
      </c>
      <c r="I244" s="233"/>
      <c r="J244" s="232">
        <f>ROUND(I244*H244,2)</f>
        <v>0</v>
      </c>
      <c r="K244" s="234"/>
      <c r="L244" s="45"/>
      <c r="M244" s="235" t="s">
        <v>1</v>
      </c>
      <c r="N244" s="236" t="s">
        <v>40</v>
      </c>
      <c r="O244" s="92"/>
      <c r="P244" s="237">
        <f>O244*H244</f>
        <v>0</v>
      </c>
      <c r="Q244" s="237">
        <v>0.00025999999999999998</v>
      </c>
      <c r="R244" s="237">
        <f>Q244*H244</f>
        <v>0.041599999999999998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283</v>
      </c>
      <c r="AT244" s="239" t="s">
        <v>184</v>
      </c>
      <c r="AU244" s="239" t="s">
        <v>84</v>
      </c>
      <c r="AY244" s="18" t="s">
        <v>181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82</v>
      </c>
      <c r="BK244" s="240">
        <f>ROUND(I244*H244,2)</f>
        <v>0</v>
      </c>
      <c r="BL244" s="18" t="s">
        <v>283</v>
      </c>
      <c r="BM244" s="239" t="s">
        <v>3548</v>
      </c>
    </row>
    <row r="245" s="13" customFormat="1">
      <c r="A245" s="13"/>
      <c r="B245" s="241"/>
      <c r="C245" s="242"/>
      <c r="D245" s="243" t="s">
        <v>190</v>
      </c>
      <c r="E245" s="244" t="s">
        <v>1</v>
      </c>
      <c r="F245" s="245" t="s">
        <v>820</v>
      </c>
      <c r="G245" s="242"/>
      <c r="H245" s="244" t="s">
        <v>1</v>
      </c>
      <c r="I245" s="246"/>
      <c r="J245" s="242"/>
      <c r="K245" s="242"/>
      <c r="L245" s="247"/>
      <c r="M245" s="248"/>
      <c r="N245" s="249"/>
      <c r="O245" s="249"/>
      <c r="P245" s="249"/>
      <c r="Q245" s="249"/>
      <c r="R245" s="249"/>
      <c r="S245" s="249"/>
      <c r="T245" s="25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1" t="s">
        <v>190</v>
      </c>
      <c r="AU245" s="251" t="s">
        <v>84</v>
      </c>
      <c r="AV245" s="13" t="s">
        <v>82</v>
      </c>
      <c r="AW245" s="13" t="s">
        <v>31</v>
      </c>
      <c r="AX245" s="13" t="s">
        <v>75</v>
      </c>
      <c r="AY245" s="251" t="s">
        <v>181</v>
      </c>
    </row>
    <row r="246" s="14" customFormat="1">
      <c r="A246" s="14"/>
      <c r="B246" s="252"/>
      <c r="C246" s="253"/>
      <c r="D246" s="243" t="s">
        <v>190</v>
      </c>
      <c r="E246" s="254" t="s">
        <v>1</v>
      </c>
      <c r="F246" s="255" t="s">
        <v>1146</v>
      </c>
      <c r="G246" s="253"/>
      <c r="H246" s="256">
        <v>160</v>
      </c>
      <c r="I246" s="257"/>
      <c r="J246" s="253"/>
      <c r="K246" s="253"/>
      <c r="L246" s="258"/>
      <c r="M246" s="259"/>
      <c r="N246" s="260"/>
      <c r="O246" s="260"/>
      <c r="P246" s="260"/>
      <c r="Q246" s="260"/>
      <c r="R246" s="260"/>
      <c r="S246" s="260"/>
      <c r="T246" s="26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2" t="s">
        <v>190</v>
      </c>
      <c r="AU246" s="262" t="s">
        <v>84</v>
      </c>
      <c r="AV246" s="14" t="s">
        <v>84</v>
      </c>
      <c r="AW246" s="14" t="s">
        <v>31</v>
      </c>
      <c r="AX246" s="14" t="s">
        <v>82</v>
      </c>
      <c r="AY246" s="262" t="s">
        <v>181</v>
      </c>
    </row>
    <row r="247" s="2" customFormat="1" ht="24.15" customHeight="1">
      <c r="A247" s="39"/>
      <c r="B247" s="40"/>
      <c r="C247" s="228" t="s">
        <v>374</v>
      </c>
      <c r="D247" s="228" t="s">
        <v>184</v>
      </c>
      <c r="E247" s="229" t="s">
        <v>3549</v>
      </c>
      <c r="F247" s="230" t="s">
        <v>3550</v>
      </c>
      <c r="G247" s="231" t="s">
        <v>197</v>
      </c>
      <c r="H247" s="232">
        <v>50</v>
      </c>
      <c r="I247" s="233"/>
      <c r="J247" s="232">
        <f>ROUND(I247*H247,2)</f>
        <v>0</v>
      </c>
      <c r="K247" s="234"/>
      <c r="L247" s="45"/>
      <c r="M247" s="235" t="s">
        <v>1</v>
      </c>
      <c r="N247" s="236" t="s">
        <v>40</v>
      </c>
      <c r="O247" s="92"/>
      <c r="P247" s="237">
        <f>O247*H247</f>
        <v>0</v>
      </c>
      <c r="Q247" s="237">
        <v>0.0044999999999999997</v>
      </c>
      <c r="R247" s="237">
        <f>Q247*H247</f>
        <v>0.22499999999999998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283</v>
      </c>
      <c r="AT247" s="239" t="s">
        <v>184</v>
      </c>
      <c r="AU247" s="239" t="s">
        <v>84</v>
      </c>
      <c r="AY247" s="18" t="s">
        <v>181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82</v>
      </c>
      <c r="BK247" s="240">
        <f>ROUND(I247*H247,2)</f>
        <v>0</v>
      </c>
      <c r="BL247" s="18" t="s">
        <v>283</v>
      </c>
      <c r="BM247" s="239" t="s">
        <v>3551</v>
      </c>
    </row>
    <row r="248" s="2" customFormat="1">
      <c r="A248" s="39"/>
      <c r="B248" s="40"/>
      <c r="C248" s="41"/>
      <c r="D248" s="243" t="s">
        <v>199</v>
      </c>
      <c r="E248" s="41"/>
      <c r="F248" s="263" t="s">
        <v>3552</v>
      </c>
      <c r="G248" s="41"/>
      <c r="H248" s="41"/>
      <c r="I248" s="264"/>
      <c r="J248" s="41"/>
      <c r="K248" s="41"/>
      <c r="L248" s="45"/>
      <c r="M248" s="265"/>
      <c r="N248" s="266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199</v>
      </c>
      <c r="AU248" s="18" t="s">
        <v>84</v>
      </c>
    </row>
    <row r="249" s="13" customFormat="1">
      <c r="A249" s="13"/>
      <c r="B249" s="241"/>
      <c r="C249" s="242"/>
      <c r="D249" s="243" t="s">
        <v>190</v>
      </c>
      <c r="E249" s="244" t="s">
        <v>1</v>
      </c>
      <c r="F249" s="245" t="s">
        <v>3508</v>
      </c>
      <c r="G249" s="242"/>
      <c r="H249" s="244" t="s">
        <v>1</v>
      </c>
      <c r="I249" s="246"/>
      <c r="J249" s="242"/>
      <c r="K249" s="242"/>
      <c r="L249" s="247"/>
      <c r="M249" s="248"/>
      <c r="N249" s="249"/>
      <c r="O249" s="249"/>
      <c r="P249" s="249"/>
      <c r="Q249" s="249"/>
      <c r="R249" s="249"/>
      <c r="S249" s="249"/>
      <c r="T249" s="25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1" t="s">
        <v>190</v>
      </c>
      <c r="AU249" s="251" t="s">
        <v>84</v>
      </c>
      <c r="AV249" s="13" t="s">
        <v>82</v>
      </c>
      <c r="AW249" s="13" t="s">
        <v>31</v>
      </c>
      <c r="AX249" s="13" t="s">
        <v>75</v>
      </c>
      <c r="AY249" s="251" t="s">
        <v>181</v>
      </c>
    </row>
    <row r="250" s="13" customFormat="1">
      <c r="A250" s="13"/>
      <c r="B250" s="241"/>
      <c r="C250" s="242"/>
      <c r="D250" s="243" t="s">
        <v>190</v>
      </c>
      <c r="E250" s="244" t="s">
        <v>1</v>
      </c>
      <c r="F250" s="245" t="s">
        <v>3338</v>
      </c>
      <c r="G250" s="242"/>
      <c r="H250" s="244" t="s">
        <v>1</v>
      </c>
      <c r="I250" s="246"/>
      <c r="J250" s="242"/>
      <c r="K250" s="242"/>
      <c r="L250" s="247"/>
      <c r="M250" s="248"/>
      <c r="N250" s="249"/>
      <c r="O250" s="249"/>
      <c r="P250" s="249"/>
      <c r="Q250" s="249"/>
      <c r="R250" s="249"/>
      <c r="S250" s="249"/>
      <c r="T250" s="25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1" t="s">
        <v>190</v>
      </c>
      <c r="AU250" s="251" t="s">
        <v>84</v>
      </c>
      <c r="AV250" s="13" t="s">
        <v>82</v>
      </c>
      <c r="AW250" s="13" t="s">
        <v>31</v>
      </c>
      <c r="AX250" s="13" t="s">
        <v>75</v>
      </c>
      <c r="AY250" s="251" t="s">
        <v>181</v>
      </c>
    </row>
    <row r="251" s="14" customFormat="1">
      <c r="A251" s="14"/>
      <c r="B251" s="252"/>
      <c r="C251" s="253"/>
      <c r="D251" s="243" t="s">
        <v>190</v>
      </c>
      <c r="E251" s="254" t="s">
        <v>1</v>
      </c>
      <c r="F251" s="255" t="s">
        <v>455</v>
      </c>
      <c r="G251" s="253"/>
      <c r="H251" s="256">
        <v>50</v>
      </c>
      <c r="I251" s="257"/>
      <c r="J251" s="253"/>
      <c r="K251" s="253"/>
      <c r="L251" s="258"/>
      <c r="M251" s="259"/>
      <c r="N251" s="260"/>
      <c r="O251" s="260"/>
      <c r="P251" s="260"/>
      <c r="Q251" s="260"/>
      <c r="R251" s="260"/>
      <c r="S251" s="260"/>
      <c r="T251" s="26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2" t="s">
        <v>190</v>
      </c>
      <c r="AU251" s="262" t="s">
        <v>84</v>
      </c>
      <c r="AV251" s="14" t="s">
        <v>84</v>
      </c>
      <c r="AW251" s="14" t="s">
        <v>31</v>
      </c>
      <c r="AX251" s="14" t="s">
        <v>82</v>
      </c>
      <c r="AY251" s="262" t="s">
        <v>181</v>
      </c>
    </row>
    <row r="252" s="12" customFormat="1" ht="22.8" customHeight="1">
      <c r="A252" s="12"/>
      <c r="B252" s="212"/>
      <c r="C252" s="213"/>
      <c r="D252" s="214" t="s">
        <v>74</v>
      </c>
      <c r="E252" s="226" t="s">
        <v>1754</v>
      </c>
      <c r="F252" s="226" t="s">
        <v>1755</v>
      </c>
      <c r="G252" s="213"/>
      <c r="H252" s="213"/>
      <c r="I252" s="216"/>
      <c r="J252" s="227">
        <f>BK252</f>
        <v>0</v>
      </c>
      <c r="K252" s="213"/>
      <c r="L252" s="218"/>
      <c r="M252" s="219"/>
      <c r="N252" s="220"/>
      <c r="O252" s="220"/>
      <c r="P252" s="221">
        <f>SUM(P253:P264)</f>
        <v>0</v>
      </c>
      <c r="Q252" s="220"/>
      <c r="R252" s="221">
        <f>SUM(R253:R264)</f>
        <v>0</v>
      </c>
      <c r="S252" s="220"/>
      <c r="T252" s="222">
        <f>SUM(T253:T264)</f>
        <v>2.2521619999999998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3" t="s">
        <v>84</v>
      </c>
      <c r="AT252" s="224" t="s">
        <v>74</v>
      </c>
      <c r="AU252" s="224" t="s">
        <v>82</v>
      </c>
      <c r="AY252" s="223" t="s">
        <v>181</v>
      </c>
      <c r="BK252" s="225">
        <f>SUM(BK253:BK264)</f>
        <v>0</v>
      </c>
    </row>
    <row r="253" s="2" customFormat="1" ht="16.5" customHeight="1">
      <c r="A253" s="39"/>
      <c r="B253" s="40"/>
      <c r="C253" s="228" t="s">
        <v>379</v>
      </c>
      <c r="D253" s="228" t="s">
        <v>184</v>
      </c>
      <c r="E253" s="229" t="s">
        <v>1871</v>
      </c>
      <c r="F253" s="230" t="s">
        <v>1872</v>
      </c>
      <c r="G253" s="231" t="s">
        <v>197</v>
      </c>
      <c r="H253" s="232">
        <v>53.899999999999999</v>
      </c>
      <c r="I253" s="233"/>
      <c r="J253" s="232">
        <f>ROUND(I253*H253,2)</f>
        <v>0</v>
      </c>
      <c r="K253" s="234"/>
      <c r="L253" s="45"/>
      <c r="M253" s="235" t="s">
        <v>1</v>
      </c>
      <c r="N253" s="236" t="s">
        <v>40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0.035299999999999998</v>
      </c>
      <c r="T253" s="238">
        <f>S253*H253</f>
        <v>1.9026699999999999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283</v>
      </c>
      <c r="AT253" s="239" t="s">
        <v>184</v>
      </c>
      <c r="AU253" s="239" t="s">
        <v>84</v>
      </c>
      <c r="AY253" s="18" t="s">
        <v>181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82</v>
      </c>
      <c r="BK253" s="240">
        <f>ROUND(I253*H253,2)</f>
        <v>0</v>
      </c>
      <c r="BL253" s="18" t="s">
        <v>283</v>
      </c>
      <c r="BM253" s="239" t="s">
        <v>3553</v>
      </c>
    </row>
    <row r="254" s="13" customFormat="1">
      <c r="A254" s="13"/>
      <c r="B254" s="241"/>
      <c r="C254" s="242"/>
      <c r="D254" s="243" t="s">
        <v>190</v>
      </c>
      <c r="E254" s="244" t="s">
        <v>1</v>
      </c>
      <c r="F254" s="245" t="s">
        <v>3301</v>
      </c>
      <c r="G254" s="242"/>
      <c r="H254" s="244" t="s">
        <v>1</v>
      </c>
      <c r="I254" s="246"/>
      <c r="J254" s="242"/>
      <c r="K254" s="242"/>
      <c r="L254" s="247"/>
      <c r="M254" s="248"/>
      <c r="N254" s="249"/>
      <c r="O254" s="249"/>
      <c r="P254" s="249"/>
      <c r="Q254" s="249"/>
      <c r="R254" s="249"/>
      <c r="S254" s="249"/>
      <c r="T254" s="25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1" t="s">
        <v>190</v>
      </c>
      <c r="AU254" s="251" t="s">
        <v>84</v>
      </c>
      <c r="AV254" s="13" t="s">
        <v>82</v>
      </c>
      <c r="AW254" s="13" t="s">
        <v>31</v>
      </c>
      <c r="AX254" s="13" t="s">
        <v>75</v>
      </c>
      <c r="AY254" s="251" t="s">
        <v>181</v>
      </c>
    </row>
    <row r="255" s="14" customFormat="1">
      <c r="A255" s="14"/>
      <c r="B255" s="252"/>
      <c r="C255" s="253"/>
      <c r="D255" s="243" t="s">
        <v>190</v>
      </c>
      <c r="E255" s="254" t="s">
        <v>1</v>
      </c>
      <c r="F255" s="255" t="s">
        <v>3530</v>
      </c>
      <c r="G255" s="253"/>
      <c r="H255" s="256">
        <v>53.899999999999999</v>
      </c>
      <c r="I255" s="257"/>
      <c r="J255" s="253"/>
      <c r="K255" s="253"/>
      <c r="L255" s="258"/>
      <c r="M255" s="259"/>
      <c r="N255" s="260"/>
      <c r="O255" s="260"/>
      <c r="P255" s="260"/>
      <c r="Q255" s="260"/>
      <c r="R255" s="260"/>
      <c r="S255" s="260"/>
      <c r="T255" s="26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2" t="s">
        <v>190</v>
      </c>
      <c r="AU255" s="262" t="s">
        <v>84</v>
      </c>
      <c r="AV255" s="14" t="s">
        <v>84</v>
      </c>
      <c r="AW255" s="14" t="s">
        <v>31</v>
      </c>
      <c r="AX255" s="14" t="s">
        <v>82</v>
      </c>
      <c r="AY255" s="262" t="s">
        <v>181</v>
      </c>
    </row>
    <row r="256" s="2" customFormat="1" ht="24.15" customHeight="1">
      <c r="A256" s="39"/>
      <c r="B256" s="40"/>
      <c r="C256" s="228" t="s">
        <v>388</v>
      </c>
      <c r="D256" s="228" t="s">
        <v>184</v>
      </c>
      <c r="E256" s="229" t="s">
        <v>1876</v>
      </c>
      <c r="F256" s="230" t="s">
        <v>1877</v>
      </c>
      <c r="G256" s="231" t="s">
        <v>320</v>
      </c>
      <c r="H256" s="232">
        <v>29.199999999999999</v>
      </c>
      <c r="I256" s="233"/>
      <c r="J256" s="232">
        <f>ROUND(I256*H256,2)</f>
        <v>0</v>
      </c>
      <c r="K256" s="234"/>
      <c r="L256" s="45"/>
      <c r="M256" s="235" t="s">
        <v>1</v>
      </c>
      <c r="N256" s="236" t="s">
        <v>40</v>
      </c>
      <c r="O256" s="92"/>
      <c r="P256" s="237">
        <f>O256*H256</f>
        <v>0</v>
      </c>
      <c r="Q256" s="237">
        <v>0</v>
      </c>
      <c r="R256" s="237">
        <f>Q256*H256</f>
        <v>0</v>
      </c>
      <c r="S256" s="237">
        <v>0.0032499999999999999</v>
      </c>
      <c r="T256" s="238">
        <f>S256*H256</f>
        <v>0.094899999999999998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283</v>
      </c>
      <c r="AT256" s="239" t="s">
        <v>184</v>
      </c>
      <c r="AU256" s="239" t="s">
        <v>84</v>
      </c>
      <c r="AY256" s="18" t="s">
        <v>181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82</v>
      </c>
      <c r="BK256" s="240">
        <f>ROUND(I256*H256,2)</f>
        <v>0</v>
      </c>
      <c r="BL256" s="18" t="s">
        <v>283</v>
      </c>
      <c r="BM256" s="239" t="s">
        <v>3554</v>
      </c>
    </row>
    <row r="257" s="13" customFormat="1">
      <c r="A257" s="13"/>
      <c r="B257" s="241"/>
      <c r="C257" s="242"/>
      <c r="D257" s="243" t="s">
        <v>190</v>
      </c>
      <c r="E257" s="244" t="s">
        <v>1</v>
      </c>
      <c r="F257" s="245" t="s">
        <v>3301</v>
      </c>
      <c r="G257" s="242"/>
      <c r="H257" s="244" t="s">
        <v>1</v>
      </c>
      <c r="I257" s="246"/>
      <c r="J257" s="242"/>
      <c r="K257" s="242"/>
      <c r="L257" s="247"/>
      <c r="M257" s="248"/>
      <c r="N257" s="249"/>
      <c r="O257" s="249"/>
      <c r="P257" s="249"/>
      <c r="Q257" s="249"/>
      <c r="R257" s="249"/>
      <c r="S257" s="249"/>
      <c r="T257" s="25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1" t="s">
        <v>190</v>
      </c>
      <c r="AU257" s="251" t="s">
        <v>84</v>
      </c>
      <c r="AV257" s="13" t="s">
        <v>82</v>
      </c>
      <c r="AW257" s="13" t="s">
        <v>31</v>
      </c>
      <c r="AX257" s="13" t="s">
        <v>75</v>
      </c>
      <c r="AY257" s="251" t="s">
        <v>181</v>
      </c>
    </row>
    <row r="258" s="14" customFormat="1">
      <c r="A258" s="14"/>
      <c r="B258" s="252"/>
      <c r="C258" s="253"/>
      <c r="D258" s="243" t="s">
        <v>190</v>
      </c>
      <c r="E258" s="254" t="s">
        <v>1</v>
      </c>
      <c r="F258" s="255" t="s">
        <v>3555</v>
      </c>
      <c r="G258" s="253"/>
      <c r="H258" s="256">
        <v>29.199999999999999</v>
      </c>
      <c r="I258" s="257"/>
      <c r="J258" s="253"/>
      <c r="K258" s="253"/>
      <c r="L258" s="258"/>
      <c r="M258" s="259"/>
      <c r="N258" s="260"/>
      <c r="O258" s="260"/>
      <c r="P258" s="260"/>
      <c r="Q258" s="260"/>
      <c r="R258" s="260"/>
      <c r="S258" s="260"/>
      <c r="T258" s="26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2" t="s">
        <v>190</v>
      </c>
      <c r="AU258" s="262" t="s">
        <v>84</v>
      </c>
      <c r="AV258" s="14" t="s">
        <v>84</v>
      </c>
      <c r="AW258" s="14" t="s">
        <v>31</v>
      </c>
      <c r="AX258" s="14" t="s">
        <v>82</v>
      </c>
      <c r="AY258" s="262" t="s">
        <v>181</v>
      </c>
    </row>
    <row r="259" s="2" customFormat="1" ht="24.15" customHeight="1">
      <c r="A259" s="39"/>
      <c r="B259" s="40"/>
      <c r="C259" s="228" t="s">
        <v>395</v>
      </c>
      <c r="D259" s="228" t="s">
        <v>184</v>
      </c>
      <c r="E259" s="229" t="s">
        <v>1889</v>
      </c>
      <c r="F259" s="230" t="s">
        <v>1890</v>
      </c>
      <c r="G259" s="231" t="s">
        <v>197</v>
      </c>
      <c r="H259" s="232">
        <v>9.3599999999999994</v>
      </c>
      <c r="I259" s="233"/>
      <c r="J259" s="232">
        <f>ROUND(I259*H259,2)</f>
        <v>0</v>
      </c>
      <c r="K259" s="234"/>
      <c r="L259" s="45"/>
      <c r="M259" s="235" t="s">
        <v>1</v>
      </c>
      <c r="N259" s="236" t="s">
        <v>40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0.027199999999999998</v>
      </c>
      <c r="T259" s="238">
        <f>S259*H259</f>
        <v>0.25459199999999998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283</v>
      </c>
      <c r="AT259" s="239" t="s">
        <v>184</v>
      </c>
      <c r="AU259" s="239" t="s">
        <v>84</v>
      </c>
      <c r="AY259" s="18" t="s">
        <v>181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82</v>
      </c>
      <c r="BK259" s="240">
        <f>ROUND(I259*H259,2)</f>
        <v>0</v>
      </c>
      <c r="BL259" s="18" t="s">
        <v>283</v>
      </c>
      <c r="BM259" s="239" t="s">
        <v>3556</v>
      </c>
    </row>
    <row r="260" s="13" customFormat="1">
      <c r="A260" s="13"/>
      <c r="B260" s="241"/>
      <c r="C260" s="242"/>
      <c r="D260" s="243" t="s">
        <v>190</v>
      </c>
      <c r="E260" s="244" t="s">
        <v>1</v>
      </c>
      <c r="F260" s="245" t="s">
        <v>3348</v>
      </c>
      <c r="G260" s="242"/>
      <c r="H260" s="244" t="s">
        <v>1</v>
      </c>
      <c r="I260" s="246"/>
      <c r="J260" s="242"/>
      <c r="K260" s="242"/>
      <c r="L260" s="247"/>
      <c r="M260" s="248"/>
      <c r="N260" s="249"/>
      <c r="O260" s="249"/>
      <c r="P260" s="249"/>
      <c r="Q260" s="249"/>
      <c r="R260" s="249"/>
      <c r="S260" s="249"/>
      <c r="T260" s="25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1" t="s">
        <v>190</v>
      </c>
      <c r="AU260" s="251" t="s">
        <v>84</v>
      </c>
      <c r="AV260" s="13" t="s">
        <v>82</v>
      </c>
      <c r="AW260" s="13" t="s">
        <v>31</v>
      </c>
      <c r="AX260" s="13" t="s">
        <v>75</v>
      </c>
      <c r="AY260" s="251" t="s">
        <v>181</v>
      </c>
    </row>
    <row r="261" s="14" customFormat="1">
      <c r="A261" s="14"/>
      <c r="B261" s="252"/>
      <c r="C261" s="253"/>
      <c r="D261" s="243" t="s">
        <v>190</v>
      </c>
      <c r="E261" s="254" t="s">
        <v>1</v>
      </c>
      <c r="F261" s="255" t="s">
        <v>3487</v>
      </c>
      <c r="G261" s="253"/>
      <c r="H261" s="256">
        <v>3.3599999999999999</v>
      </c>
      <c r="I261" s="257"/>
      <c r="J261" s="253"/>
      <c r="K261" s="253"/>
      <c r="L261" s="258"/>
      <c r="M261" s="259"/>
      <c r="N261" s="260"/>
      <c r="O261" s="260"/>
      <c r="P261" s="260"/>
      <c r="Q261" s="260"/>
      <c r="R261" s="260"/>
      <c r="S261" s="260"/>
      <c r="T261" s="26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2" t="s">
        <v>190</v>
      </c>
      <c r="AU261" s="262" t="s">
        <v>84</v>
      </c>
      <c r="AV261" s="14" t="s">
        <v>84</v>
      </c>
      <c r="AW261" s="14" t="s">
        <v>31</v>
      </c>
      <c r="AX261" s="14" t="s">
        <v>75</v>
      </c>
      <c r="AY261" s="262" t="s">
        <v>181</v>
      </c>
    </row>
    <row r="262" s="13" customFormat="1">
      <c r="A262" s="13"/>
      <c r="B262" s="241"/>
      <c r="C262" s="242"/>
      <c r="D262" s="243" t="s">
        <v>190</v>
      </c>
      <c r="E262" s="244" t="s">
        <v>1</v>
      </c>
      <c r="F262" s="245" t="s">
        <v>3557</v>
      </c>
      <c r="G262" s="242"/>
      <c r="H262" s="244" t="s">
        <v>1</v>
      </c>
      <c r="I262" s="246"/>
      <c r="J262" s="242"/>
      <c r="K262" s="242"/>
      <c r="L262" s="247"/>
      <c r="M262" s="248"/>
      <c r="N262" s="249"/>
      <c r="O262" s="249"/>
      <c r="P262" s="249"/>
      <c r="Q262" s="249"/>
      <c r="R262" s="249"/>
      <c r="S262" s="249"/>
      <c r="T262" s="25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1" t="s">
        <v>190</v>
      </c>
      <c r="AU262" s="251" t="s">
        <v>84</v>
      </c>
      <c r="AV262" s="13" t="s">
        <v>82</v>
      </c>
      <c r="AW262" s="13" t="s">
        <v>31</v>
      </c>
      <c r="AX262" s="13" t="s">
        <v>75</v>
      </c>
      <c r="AY262" s="251" t="s">
        <v>181</v>
      </c>
    </row>
    <row r="263" s="14" customFormat="1">
      <c r="A263" s="14"/>
      <c r="B263" s="252"/>
      <c r="C263" s="253"/>
      <c r="D263" s="243" t="s">
        <v>190</v>
      </c>
      <c r="E263" s="254" t="s">
        <v>1</v>
      </c>
      <c r="F263" s="255" t="s">
        <v>3558</v>
      </c>
      <c r="G263" s="253"/>
      <c r="H263" s="256">
        <v>6</v>
      </c>
      <c r="I263" s="257"/>
      <c r="J263" s="253"/>
      <c r="K263" s="253"/>
      <c r="L263" s="258"/>
      <c r="M263" s="259"/>
      <c r="N263" s="260"/>
      <c r="O263" s="260"/>
      <c r="P263" s="260"/>
      <c r="Q263" s="260"/>
      <c r="R263" s="260"/>
      <c r="S263" s="260"/>
      <c r="T263" s="26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2" t="s">
        <v>190</v>
      </c>
      <c r="AU263" s="262" t="s">
        <v>84</v>
      </c>
      <c r="AV263" s="14" t="s">
        <v>84</v>
      </c>
      <c r="AW263" s="14" t="s">
        <v>31</v>
      </c>
      <c r="AX263" s="14" t="s">
        <v>75</v>
      </c>
      <c r="AY263" s="262" t="s">
        <v>181</v>
      </c>
    </row>
    <row r="264" s="15" customFormat="1">
      <c r="A264" s="15"/>
      <c r="B264" s="267"/>
      <c r="C264" s="268"/>
      <c r="D264" s="243" t="s">
        <v>190</v>
      </c>
      <c r="E264" s="269" t="s">
        <v>1</v>
      </c>
      <c r="F264" s="270" t="s">
        <v>208</v>
      </c>
      <c r="G264" s="268"/>
      <c r="H264" s="271">
        <v>9.3599999999999994</v>
      </c>
      <c r="I264" s="272"/>
      <c r="J264" s="268"/>
      <c r="K264" s="268"/>
      <c r="L264" s="273"/>
      <c r="M264" s="307"/>
      <c r="N264" s="308"/>
      <c r="O264" s="308"/>
      <c r="P264" s="308"/>
      <c r="Q264" s="308"/>
      <c r="R264" s="308"/>
      <c r="S264" s="308"/>
      <c r="T264" s="309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7" t="s">
        <v>190</v>
      </c>
      <c r="AU264" s="277" t="s">
        <v>84</v>
      </c>
      <c r="AV264" s="15" t="s">
        <v>188</v>
      </c>
      <c r="AW264" s="15" t="s">
        <v>31</v>
      </c>
      <c r="AX264" s="15" t="s">
        <v>82</v>
      </c>
      <c r="AY264" s="277" t="s">
        <v>181</v>
      </c>
    </row>
    <row r="265" s="2" customFormat="1" ht="6.96" customHeight="1">
      <c r="A265" s="39"/>
      <c r="B265" s="67"/>
      <c r="C265" s="68"/>
      <c r="D265" s="68"/>
      <c r="E265" s="68"/>
      <c r="F265" s="68"/>
      <c r="G265" s="68"/>
      <c r="H265" s="68"/>
      <c r="I265" s="68"/>
      <c r="J265" s="68"/>
      <c r="K265" s="68"/>
      <c r="L265" s="45"/>
      <c r="M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</sheetData>
  <sheetProtection sheet="1" autoFilter="0" formatColumns="0" formatRows="0" objects="1" scenarios="1" spinCount="100000" saltValue="OanKcpZMw38Z+P31+EqaZVcMXJzBPkbMzvMJQvaNdvYOzvslI6ZyB0sF1wVgqQ4H2/tLCt4Qg1Zjy07icfx8pg==" hashValue="UWn8997n/tZvbAUTcvWAFsWqfYb8fFXS0+yIwAEPuVaxlKMw8x6lO+HMB9HbCHzzbDUfrXxIrPi/W+YSwBETMA==" algorithmName="SHA-512" password="CC35"/>
  <autoFilter ref="C135:K26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4:H12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84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15</v>
      </c>
      <c r="L6" s="21"/>
    </row>
    <row r="7" s="1" customFormat="1" ht="26.25" customHeight="1">
      <c r="B7" s="21"/>
      <c r="E7" s="152" t="str">
        <f>'Rekapitulace stavby'!K6</f>
        <v>SPRAVEDLIVÁ TRANSFORMACE - proj.Odb.učebny GASTRO - stavební část - celková rekapitulace</v>
      </c>
      <c r="F7" s="151"/>
      <c r="G7" s="151"/>
      <c r="H7" s="151"/>
      <c r="L7" s="21"/>
    </row>
    <row r="8" s="1" customFormat="1" ht="12" customHeight="1">
      <c r="B8" s="21"/>
      <c r="D8" s="151" t="s">
        <v>121</v>
      </c>
      <c r="L8" s="21"/>
    </row>
    <row r="9" s="2" customFormat="1" ht="16.5" customHeight="1">
      <c r="A9" s="39"/>
      <c r="B9" s="45"/>
      <c r="C9" s="39"/>
      <c r="D9" s="39"/>
      <c r="E9" s="152" t="s">
        <v>3479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1947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17</v>
      </c>
      <c r="E13" s="39"/>
      <c r="F13" s="142" t="s">
        <v>1</v>
      </c>
      <c r="G13" s="39"/>
      <c r="H13" s="39"/>
      <c r="I13" s="151" t="s">
        <v>18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19</v>
      </c>
      <c r="E14" s="39"/>
      <c r="F14" s="142" t="s">
        <v>20</v>
      </c>
      <c r="G14" s="39"/>
      <c r="H14" s="39"/>
      <c r="I14" s="151" t="s">
        <v>21</v>
      </c>
      <c r="J14" s="154" t="str">
        <f>'Rekapitulace stavby'!AN8</f>
        <v>14. 12. 2023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23</v>
      </c>
      <c r="E16" s="39"/>
      <c r="F16" s="39"/>
      <c r="G16" s="39"/>
      <c r="H16" s="39"/>
      <c r="I16" s="151" t="s">
        <v>24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25</v>
      </c>
      <c r="F17" s="39"/>
      <c r="G17" s="39"/>
      <c r="H17" s="39"/>
      <c r="I17" s="151" t="s">
        <v>26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27</v>
      </c>
      <c r="E19" s="39"/>
      <c r="F19" s="39"/>
      <c r="G19" s="39"/>
      <c r="H19" s="39"/>
      <c r="I19" s="151" t="s">
        <v>24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29</v>
      </c>
      <c r="E22" s="39"/>
      <c r="F22" s="39"/>
      <c r="G22" s="39"/>
      <c r="H22" s="39"/>
      <c r="I22" s="151" t="s">
        <v>24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30</v>
      </c>
      <c r="F23" s="39"/>
      <c r="G23" s="39"/>
      <c r="H23" s="39"/>
      <c r="I23" s="151" t="s">
        <v>26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32</v>
      </c>
      <c r="E25" s="39"/>
      <c r="F25" s="39"/>
      <c r="G25" s="39"/>
      <c r="H25" s="39"/>
      <c r="I25" s="151" t="s">
        <v>24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33</v>
      </c>
      <c r="F26" s="39"/>
      <c r="G26" s="39"/>
      <c r="H26" s="39"/>
      <c r="I26" s="151" t="s">
        <v>26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35</v>
      </c>
      <c r="E32" s="39"/>
      <c r="F32" s="39"/>
      <c r="G32" s="39"/>
      <c r="H32" s="39"/>
      <c r="I32" s="39"/>
      <c r="J32" s="161">
        <f>ROUND(J128,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37</v>
      </c>
      <c r="G34" s="39"/>
      <c r="H34" s="39"/>
      <c r="I34" s="162" t="s">
        <v>36</v>
      </c>
      <c r="J34" s="162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39</v>
      </c>
      <c r="E35" s="151" t="s">
        <v>40</v>
      </c>
      <c r="F35" s="164">
        <f>ROUND((SUM(BE128:BE173)),  2)</f>
        <v>0</v>
      </c>
      <c r="G35" s="39"/>
      <c r="H35" s="39"/>
      <c r="I35" s="165">
        <v>0.20999999999999999</v>
      </c>
      <c r="J35" s="164">
        <f>ROUND(((SUM(BE128:BE173))*I35),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41</v>
      </c>
      <c r="F36" s="164">
        <f>ROUND((SUM(BF128:BF173)),  2)</f>
        <v>0</v>
      </c>
      <c r="G36" s="39"/>
      <c r="H36" s="39"/>
      <c r="I36" s="165">
        <v>0.12</v>
      </c>
      <c r="J36" s="164">
        <f>ROUND(((SUM(BF128:BF173))*I36),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ROUND((SUM(BG128:BG173)),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43</v>
      </c>
      <c r="F38" s="164">
        <f>ROUND((SUM(BH128:BH173)),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44</v>
      </c>
      <c r="F39" s="164">
        <f>ROUND((SUM(BI128:BI173)),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45</v>
      </c>
      <c r="E41" s="168"/>
      <c r="F41" s="168"/>
      <c r="G41" s="169" t="s">
        <v>46</v>
      </c>
      <c r="H41" s="170" t="s">
        <v>47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SPRAVEDLIVÁ TRANSFORMACE - proj.Odb.učebny GASTRO - stavební část - celková rekapitulace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3479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02 - Zdravotně technické instalace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 xml:space="preserve"> </v>
      </c>
      <c r="G91" s="41"/>
      <c r="H91" s="41"/>
      <c r="I91" s="33" t="s">
        <v>21</v>
      </c>
      <c r="J91" s="80" t="str">
        <f>IF(J14="","",J14)</f>
        <v>14. 12. 2023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23</v>
      </c>
      <c r="D93" s="41"/>
      <c r="E93" s="41"/>
      <c r="F93" s="28" t="str">
        <f>E17</f>
        <v>SŠSS Karlovy Vary</v>
      </c>
      <c r="G93" s="41"/>
      <c r="H93" s="41"/>
      <c r="I93" s="33" t="s">
        <v>29</v>
      </c>
      <c r="J93" s="37" t="str">
        <f>E23</f>
        <v>DPT projekty Ostrov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>Neubauerová Soňa, SK-Projekt Ostrov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127</v>
      </c>
      <c r="D96" s="186"/>
      <c r="E96" s="186"/>
      <c r="F96" s="186"/>
      <c r="G96" s="186"/>
      <c r="H96" s="186"/>
      <c r="I96" s="186"/>
      <c r="J96" s="187" t="s">
        <v>128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129</v>
      </c>
      <c r="D98" s="41"/>
      <c r="E98" s="41"/>
      <c r="F98" s="41"/>
      <c r="G98" s="41"/>
      <c r="H98" s="41"/>
      <c r="I98" s="41"/>
      <c r="J98" s="111">
        <f>J128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130</v>
      </c>
    </row>
    <row r="99" s="9" customFormat="1" ht="24.96" customHeight="1">
      <c r="A99" s="9"/>
      <c r="B99" s="189"/>
      <c r="C99" s="190"/>
      <c r="D99" s="191" t="s">
        <v>131</v>
      </c>
      <c r="E99" s="192"/>
      <c r="F99" s="192"/>
      <c r="G99" s="192"/>
      <c r="H99" s="192"/>
      <c r="I99" s="192"/>
      <c r="J99" s="193">
        <f>J129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1948</v>
      </c>
      <c r="E100" s="197"/>
      <c r="F100" s="197"/>
      <c r="G100" s="197"/>
      <c r="H100" s="197"/>
      <c r="I100" s="197"/>
      <c r="J100" s="198">
        <f>J130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142</v>
      </c>
      <c r="E101" s="197"/>
      <c r="F101" s="197"/>
      <c r="G101" s="197"/>
      <c r="H101" s="197"/>
      <c r="I101" s="197"/>
      <c r="J101" s="198">
        <f>J132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9"/>
      <c r="C102" s="190"/>
      <c r="D102" s="191" t="s">
        <v>145</v>
      </c>
      <c r="E102" s="192"/>
      <c r="F102" s="192"/>
      <c r="G102" s="192"/>
      <c r="H102" s="192"/>
      <c r="I102" s="192"/>
      <c r="J102" s="193">
        <f>J142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5"/>
      <c r="C103" s="134"/>
      <c r="D103" s="196" t="s">
        <v>1949</v>
      </c>
      <c r="E103" s="197"/>
      <c r="F103" s="197"/>
      <c r="G103" s="197"/>
      <c r="H103" s="197"/>
      <c r="I103" s="197"/>
      <c r="J103" s="198">
        <f>J143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1950</v>
      </c>
      <c r="E104" s="197"/>
      <c r="F104" s="197"/>
      <c r="G104" s="197"/>
      <c r="H104" s="197"/>
      <c r="I104" s="197"/>
      <c r="J104" s="198">
        <f>J149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164</v>
      </c>
      <c r="E105" s="197"/>
      <c r="F105" s="197"/>
      <c r="G105" s="197"/>
      <c r="H105" s="197"/>
      <c r="I105" s="197"/>
      <c r="J105" s="198">
        <f>J165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2495</v>
      </c>
      <c r="E106" s="197"/>
      <c r="F106" s="197"/>
      <c r="G106" s="197"/>
      <c r="H106" s="197"/>
      <c r="I106" s="197"/>
      <c r="J106" s="198">
        <f>J172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166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15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6.25" customHeight="1">
      <c r="A116" s="39"/>
      <c r="B116" s="40"/>
      <c r="C116" s="41"/>
      <c r="D116" s="41"/>
      <c r="E116" s="184" t="str">
        <f>E7</f>
        <v>SPRAVEDLIVÁ TRANSFORMACE - proj.Odb.učebny GASTRO - stavební část - celková rekapitulace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121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4" t="s">
        <v>3479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123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E11</f>
        <v>02 - Zdravotně technické instalace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19</v>
      </c>
      <c r="D122" s="41"/>
      <c r="E122" s="41"/>
      <c r="F122" s="28" t="str">
        <f>F14</f>
        <v xml:space="preserve"> </v>
      </c>
      <c r="G122" s="41"/>
      <c r="H122" s="41"/>
      <c r="I122" s="33" t="s">
        <v>21</v>
      </c>
      <c r="J122" s="80" t="str">
        <f>IF(J14="","",J14)</f>
        <v>14. 12. 2023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23</v>
      </c>
      <c r="D124" s="41"/>
      <c r="E124" s="41"/>
      <c r="F124" s="28" t="str">
        <f>E17</f>
        <v>SŠSS Karlovy Vary</v>
      </c>
      <c r="G124" s="41"/>
      <c r="H124" s="41"/>
      <c r="I124" s="33" t="s">
        <v>29</v>
      </c>
      <c r="J124" s="37" t="str">
        <f>E23</f>
        <v>DPT projekty Ostrov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5.65" customHeight="1">
      <c r="A125" s="39"/>
      <c r="B125" s="40"/>
      <c r="C125" s="33" t="s">
        <v>27</v>
      </c>
      <c r="D125" s="41"/>
      <c r="E125" s="41"/>
      <c r="F125" s="28" t="str">
        <f>IF(E20="","",E20)</f>
        <v>Vyplň údaj</v>
      </c>
      <c r="G125" s="41"/>
      <c r="H125" s="41"/>
      <c r="I125" s="33" t="s">
        <v>32</v>
      </c>
      <c r="J125" s="37" t="str">
        <f>E26</f>
        <v>Neubauerová Soňa, SK-Projekt Ostrov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0"/>
      <c r="B127" s="201"/>
      <c r="C127" s="202" t="s">
        <v>167</v>
      </c>
      <c r="D127" s="203" t="s">
        <v>60</v>
      </c>
      <c r="E127" s="203" t="s">
        <v>56</v>
      </c>
      <c r="F127" s="203" t="s">
        <v>57</v>
      </c>
      <c r="G127" s="203" t="s">
        <v>168</v>
      </c>
      <c r="H127" s="203" t="s">
        <v>169</v>
      </c>
      <c r="I127" s="203" t="s">
        <v>170</v>
      </c>
      <c r="J127" s="204" t="s">
        <v>128</v>
      </c>
      <c r="K127" s="205" t="s">
        <v>171</v>
      </c>
      <c r="L127" s="206"/>
      <c r="M127" s="101" t="s">
        <v>1</v>
      </c>
      <c r="N127" s="102" t="s">
        <v>39</v>
      </c>
      <c r="O127" s="102" t="s">
        <v>172</v>
      </c>
      <c r="P127" s="102" t="s">
        <v>173</v>
      </c>
      <c r="Q127" s="102" t="s">
        <v>174</v>
      </c>
      <c r="R127" s="102" t="s">
        <v>175</v>
      </c>
      <c r="S127" s="102" t="s">
        <v>176</v>
      </c>
      <c r="T127" s="103" t="s">
        <v>177</v>
      </c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</row>
    <row r="128" s="2" customFormat="1" ht="22.8" customHeight="1">
      <c r="A128" s="39"/>
      <c r="B128" s="40"/>
      <c r="C128" s="108" t="s">
        <v>178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P129+P142</f>
        <v>0</v>
      </c>
      <c r="Q128" s="105"/>
      <c r="R128" s="209">
        <f>R129+R142</f>
        <v>0.037740000000000003</v>
      </c>
      <c r="S128" s="105"/>
      <c r="T128" s="210">
        <f>T129+T142</f>
        <v>0.037409999999999999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74</v>
      </c>
      <c r="AU128" s="18" t="s">
        <v>130</v>
      </c>
      <c r="BK128" s="211">
        <f>BK129+BK142</f>
        <v>0</v>
      </c>
    </row>
    <row r="129" s="12" customFormat="1" ht="25.92" customHeight="1">
      <c r="A129" s="12"/>
      <c r="B129" s="212"/>
      <c r="C129" s="213"/>
      <c r="D129" s="214" t="s">
        <v>74</v>
      </c>
      <c r="E129" s="215" t="s">
        <v>179</v>
      </c>
      <c r="F129" s="215" t="s">
        <v>180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P130+P132</f>
        <v>0</v>
      </c>
      <c r="Q129" s="220"/>
      <c r="R129" s="221">
        <f>R130+R132</f>
        <v>0</v>
      </c>
      <c r="S129" s="220"/>
      <c r="T129" s="222">
        <f>T130+T132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82</v>
      </c>
      <c r="AT129" s="224" t="s">
        <v>74</v>
      </c>
      <c r="AU129" s="224" t="s">
        <v>75</v>
      </c>
      <c r="AY129" s="223" t="s">
        <v>181</v>
      </c>
      <c r="BK129" s="225">
        <f>BK130+BK132</f>
        <v>0</v>
      </c>
    </row>
    <row r="130" s="12" customFormat="1" ht="22.8" customHeight="1">
      <c r="A130" s="12"/>
      <c r="B130" s="212"/>
      <c r="C130" s="213"/>
      <c r="D130" s="214" t="s">
        <v>74</v>
      </c>
      <c r="E130" s="226" t="s">
        <v>1960</v>
      </c>
      <c r="F130" s="226" t="s">
        <v>1961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P131</f>
        <v>0</v>
      </c>
      <c r="Q130" s="220"/>
      <c r="R130" s="221">
        <f>R131</f>
        <v>0</v>
      </c>
      <c r="S130" s="220"/>
      <c r="T130" s="222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82</v>
      </c>
      <c r="AT130" s="224" t="s">
        <v>74</v>
      </c>
      <c r="AU130" s="224" t="s">
        <v>82</v>
      </c>
      <c r="AY130" s="223" t="s">
        <v>181</v>
      </c>
      <c r="BK130" s="225">
        <f>BK131</f>
        <v>0</v>
      </c>
    </row>
    <row r="131" s="2" customFormat="1" ht="16.5" customHeight="1">
      <c r="A131" s="39"/>
      <c r="B131" s="40"/>
      <c r="C131" s="228" t="s">
        <v>82</v>
      </c>
      <c r="D131" s="228" t="s">
        <v>184</v>
      </c>
      <c r="E131" s="229" t="s">
        <v>1962</v>
      </c>
      <c r="F131" s="230" t="s">
        <v>1963</v>
      </c>
      <c r="G131" s="231" t="s">
        <v>430</v>
      </c>
      <c r="H131" s="232">
        <v>1</v>
      </c>
      <c r="I131" s="233"/>
      <c r="J131" s="232">
        <f>ROUND(I131*H131,2)</f>
        <v>0</v>
      </c>
      <c r="K131" s="234"/>
      <c r="L131" s="45"/>
      <c r="M131" s="235" t="s">
        <v>1</v>
      </c>
      <c r="N131" s="236" t="s">
        <v>40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188</v>
      </c>
      <c r="AT131" s="239" t="s">
        <v>184</v>
      </c>
      <c r="AU131" s="239" t="s">
        <v>84</v>
      </c>
      <c r="AY131" s="18" t="s">
        <v>181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82</v>
      </c>
      <c r="BK131" s="240">
        <f>ROUND(I131*H131,2)</f>
        <v>0</v>
      </c>
      <c r="BL131" s="18" t="s">
        <v>188</v>
      </c>
      <c r="BM131" s="239" t="s">
        <v>3559</v>
      </c>
    </row>
    <row r="132" s="12" customFormat="1" ht="22.8" customHeight="1">
      <c r="A132" s="12"/>
      <c r="B132" s="212"/>
      <c r="C132" s="213"/>
      <c r="D132" s="214" t="s">
        <v>74</v>
      </c>
      <c r="E132" s="226" t="s">
        <v>896</v>
      </c>
      <c r="F132" s="226" t="s">
        <v>897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SUM(P133:P141)</f>
        <v>0</v>
      </c>
      <c r="Q132" s="220"/>
      <c r="R132" s="221">
        <f>SUM(R133:R141)</f>
        <v>0</v>
      </c>
      <c r="S132" s="220"/>
      <c r="T132" s="222">
        <f>SUM(T133:T141)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82</v>
      </c>
      <c r="AT132" s="224" t="s">
        <v>74</v>
      </c>
      <c r="AU132" s="224" t="s">
        <v>82</v>
      </c>
      <c r="AY132" s="223" t="s">
        <v>181</v>
      </c>
      <c r="BK132" s="225">
        <f>SUM(BK133:BK141)</f>
        <v>0</v>
      </c>
    </row>
    <row r="133" s="2" customFormat="1" ht="33" customHeight="1">
      <c r="A133" s="39"/>
      <c r="B133" s="40"/>
      <c r="C133" s="228" t="s">
        <v>84</v>
      </c>
      <c r="D133" s="228" t="s">
        <v>184</v>
      </c>
      <c r="E133" s="229" t="s">
        <v>3305</v>
      </c>
      <c r="F133" s="230" t="s">
        <v>3306</v>
      </c>
      <c r="G133" s="231" t="s">
        <v>242</v>
      </c>
      <c r="H133" s="232">
        <v>0.040000000000000001</v>
      </c>
      <c r="I133" s="233"/>
      <c r="J133" s="232">
        <f>ROUND(I133*H133,2)</f>
        <v>0</v>
      </c>
      <c r="K133" s="234"/>
      <c r="L133" s="45"/>
      <c r="M133" s="235" t="s">
        <v>1</v>
      </c>
      <c r="N133" s="236" t="s">
        <v>40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188</v>
      </c>
      <c r="AT133" s="239" t="s">
        <v>184</v>
      </c>
      <c r="AU133" s="239" t="s">
        <v>84</v>
      </c>
      <c r="AY133" s="18" t="s">
        <v>181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82</v>
      </c>
      <c r="BK133" s="240">
        <f>ROUND(I133*H133,2)</f>
        <v>0</v>
      </c>
      <c r="BL133" s="18" t="s">
        <v>188</v>
      </c>
      <c r="BM133" s="239" t="s">
        <v>3560</v>
      </c>
    </row>
    <row r="134" s="14" customFormat="1">
      <c r="A134" s="14"/>
      <c r="B134" s="252"/>
      <c r="C134" s="253"/>
      <c r="D134" s="243" t="s">
        <v>190</v>
      </c>
      <c r="E134" s="254" t="s">
        <v>1</v>
      </c>
      <c r="F134" s="255" t="s">
        <v>3561</v>
      </c>
      <c r="G134" s="253"/>
      <c r="H134" s="256">
        <v>0.040000000000000001</v>
      </c>
      <c r="I134" s="257"/>
      <c r="J134" s="253"/>
      <c r="K134" s="253"/>
      <c r="L134" s="258"/>
      <c r="M134" s="259"/>
      <c r="N134" s="260"/>
      <c r="O134" s="260"/>
      <c r="P134" s="260"/>
      <c r="Q134" s="260"/>
      <c r="R134" s="260"/>
      <c r="S134" s="260"/>
      <c r="T134" s="26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2" t="s">
        <v>190</v>
      </c>
      <c r="AU134" s="262" t="s">
        <v>84</v>
      </c>
      <c r="AV134" s="14" t="s">
        <v>84</v>
      </c>
      <c r="AW134" s="14" t="s">
        <v>31</v>
      </c>
      <c r="AX134" s="14" t="s">
        <v>82</v>
      </c>
      <c r="AY134" s="262" t="s">
        <v>181</v>
      </c>
    </row>
    <row r="135" s="2" customFormat="1" ht="24.15" customHeight="1">
      <c r="A135" s="39"/>
      <c r="B135" s="40"/>
      <c r="C135" s="228" t="s">
        <v>182</v>
      </c>
      <c r="D135" s="228" t="s">
        <v>184</v>
      </c>
      <c r="E135" s="229" t="s">
        <v>902</v>
      </c>
      <c r="F135" s="230" t="s">
        <v>903</v>
      </c>
      <c r="G135" s="231" t="s">
        <v>242</v>
      </c>
      <c r="H135" s="232">
        <v>0.040000000000000001</v>
      </c>
      <c r="I135" s="233"/>
      <c r="J135" s="232">
        <f>ROUND(I135*H135,2)</f>
        <v>0</v>
      </c>
      <c r="K135" s="234"/>
      <c r="L135" s="45"/>
      <c r="M135" s="235" t="s">
        <v>1</v>
      </c>
      <c r="N135" s="236" t="s">
        <v>40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188</v>
      </c>
      <c r="AT135" s="239" t="s">
        <v>184</v>
      </c>
      <c r="AU135" s="239" t="s">
        <v>84</v>
      </c>
      <c r="AY135" s="18" t="s">
        <v>181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82</v>
      </c>
      <c r="BK135" s="240">
        <f>ROUND(I135*H135,2)</f>
        <v>0</v>
      </c>
      <c r="BL135" s="18" t="s">
        <v>188</v>
      </c>
      <c r="BM135" s="239" t="s">
        <v>3562</v>
      </c>
    </row>
    <row r="136" s="13" customFormat="1">
      <c r="A136" s="13"/>
      <c r="B136" s="241"/>
      <c r="C136" s="242"/>
      <c r="D136" s="243" t="s">
        <v>190</v>
      </c>
      <c r="E136" s="244" t="s">
        <v>1</v>
      </c>
      <c r="F136" s="245" t="s">
        <v>909</v>
      </c>
      <c r="G136" s="242"/>
      <c r="H136" s="244" t="s">
        <v>1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190</v>
      </c>
      <c r="AU136" s="251" t="s">
        <v>84</v>
      </c>
      <c r="AV136" s="13" t="s">
        <v>82</v>
      </c>
      <c r="AW136" s="13" t="s">
        <v>31</v>
      </c>
      <c r="AX136" s="13" t="s">
        <v>75</v>
      </c>
      <c r="AY136" s="251" t="s">
        <v>181</v>
      </c>
    </row>
    <row r="137" s="14" customFormat="1">
      <c r="A137" s="14"/>
      <c r="B137" s="252"/>
      <c r="C137" s="253"/>
      <c r="D137" s="243" t="s">
        <v>190</v>
      </c>
      <c r="E137" s="254" t="s">
        <v>1</v>
      </c>
      <c r="F137" s="255" t="s">
        <v>3561</v>
      </c>
      <c r="G137" s="253"/>
      <c r="H137" s="256">
        <v>0.040000000000000001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2" t="s">
        <v>190</v>
      </c>
      <c r="AU137" s="262" t="s">
        <v>84</v>
      </c>
      <c r="AV137" s="14" t="s">
        <v>84</v>
      </c>
      <c r="AW137" s="14" t="s">
        <v>31</v>
      </c>
      <c r="AX137" s="14" t="s">
        <v>82</v>
      </c>
      <c r="AY137" s="262" t="s">
        <v>181</v>
      </c>
    </row>
    <row r="138" s="2" customFormat="1" ht="24.15" customHeight="1">
      <c r="A138" s="39"/>
      <c r="B138" s="40"/>
      <c r="C138" s="228" t="s">
        <v>188</v>
      </c>
      <c r="D138" s="228" t="s">
        <v>184</v>
      </c>
      <c r="E138" s="229" t="s">
        <v>912</v>
      </c>
      <c r="F138" s="230" t="s">
        <v>913</v>
      </c>
      <c r="G138" s="231" t="s">
        <v>242</v>
      </c>
      <c r="H138" s="232">
        <v>0.56000000000000005</v>
      </c>
      <c r="I138" s="233"/>
      <c r="J138" s="232">
        <f>ROUND(I138*H138,2)</f>
        <v>0</v>
      </c>
      <c r="K138" s="234"/>
      <c r="L138" s="45"/>
      <c r="M138" s="235" t="s">
        <v>1</v>
      </c>
      <c r="N138" s="236" t="s">
        <v>40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188</v>
      </c>
      <c r="AT138" s="239" t="s">
        <v>184</v>
      </c>
      <c r="AU138" s="239" t="s">
        <v>84</v>
      </c>
      <c r="AY138" s="18" t="s">
        <v>181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82</v>
      </c>
      <c r="BK138" s="240">
        <f>ROUND(I138*H138,2)</f>
        <v>0</v>
      </c>
      <c r="BL138" s="18" t="s">
        <v>188</v>
      </c>
      <c r="BM138" s="239" t="s">
        <v>3563</v>
      </c>
    </row>
    <row r="139" s="13" customFormat="1">
      <c r="A139" s="13"/>
      <c r="B139" s="241"/>
      <c r="C139" s="242"/>
      <c r="D139" s="243" t="s">
        <v>190</v>
      </c>
      <c r="E139" s="244" t="s">
        <v>1</v>
      </c>
      <c r="F139" s="245" t="s">
        <v>909</v>
      </c>
      <c r="G139" s="242"/>
      <c r="H139" s="244" t="s">
        <v>1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190</v>
      </c>
      <c r="AU139" s="251" t="s">
        <v>84</v>
      </c>
      <c r="AV139" s="13" t="s">
        <v>82</v>
      </c>
      <c r="AW139" s="13" t="s">
        <v>31</v>
      </c>
      <c r="AX139" s="13" t="s">
        <v>75</v>
      </c>
      <c r="AY139" s="251" t="s">
        <v>181</v>
      </c>
    </row>
    <row r="140" s="14" customFormat="1">
      <c r="A140" s="14"/>
      <c r="B140" s="252"/>
      <c r="C140" s="253"/>
      <c r="D140" s="243" t="s">
        <v>190</v>
      </c>
      <c r="E140" s="254" t="s">
        <v>1</v>
      </c>
      <c r="F140" s="255" t="s">
        <v>3564</v>
      </c>
      <c r="G140" s="253"/>
      <c r="H140" s="256">
        <v>0.56000000000000005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2" t="s">
        <v>190</v>
      </c>
      <c r="AU140" s="262" t="s">
        <v>84</v>
      </c>
      <c r="AV140" s="14" t="s">
        <v>84</v>
      </c>
      <c r="AW140" s="14" t="s">
        <v>31</v>
      </c>
      <c r="AX140" s="14" t="s">
        <v>82</v>
      </c>
      <c r="AY140" s="262" t="s">
        <v>181</v>
      </c>
    </row>
    <row r="141" s="2" customFormat="1" ht="33" customHeight="1">
      <c r="A141" s="39"/>
      <c r="B141" s="40"/>
      <c r="C141" s="228" t="s">
        <v>213</v>
      </c>
      <c r="D141" s="228" t="s">
        <v>184</v>
      </c>
      <c r="E141" s="229" t="s">
        <v>918</v>
      </c>
      <c r="F141" s="230" t="s">
        <v>919</v>
      </c>
      <c r="G141" s="231" t="s">
        <v>242</v>
      </c>
      <c r="H141" s="232">
        <v>0.040000000000000001</v>
      </c>
      <c r="I141" s="233"/>
      <c r="J141" s="232">
        <f>ROUND(I141*H141,2)</f>
        <v>0</v>
      </c>
      <c r="K141" s="234"/>
      <c r="L141" s="45"/>
      <c r="M141" s="235" t="s">
        <v>1</v>
      </c>
      <c r="N141" s="236" t="s">
        <v>40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188</v>
      </c>
      <c r="AT141" s="239" t="s">
        <v>184</v>
      </c>
      <c r="AU141" s="239" t="s">
        <v>84</v>
      </c>
      <c r="AY141" s="18" t="s">
        <v>181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82</v>
      </c>
      <c r="BK141" s="240">
        <f>ROUND(I141*H141,2)</f>
        <v>0</v>
      </c>
      <c r="BL141" s="18" t="s">
        <v>188</v>
      </c>
      <c r="BM141" s="239" t="s">
        <v>3565</v>
      </c>
    </row>
    <row r="142" s="12" customFormat="1" ht="25.92" customHeight="1">
      <c r="A142" s="12"/>
      <c r="B142" s="212"/>
      <c r="C142" s="213"/>
      <c r="D142" s="214" t="s">
        <v>74</v>
      </c>
      <c r="E142" s="215" t="s">
        <v>938</v>
      </c>
      <c r="F142" s="215" t="s">
        <v>939</v>
      </c>
      <c r="G142" s="213"/>
      <c r="H142" s="213"/>
      <c r="I142" s="216"/>
      <c r="J142" s="217">
        <f>BK142</f>
        <v>0</v>
      </c>
      <c r="K142" s="213"/>
      <c r="L142" s="218"/>
      <c r="M142" s="219"/>
      <c r="N142" s="220"/>
      <c r="O142" s="220"/>
      <c r="P142" s="221">
        <f>P143+P149+P165+P172</f>
        <v>0</v>
      </c>
      <c r="Q142" s="220"/>
      <c r="R142" s="221">
        <f>R143+R149+R165+R172</f>
        <v>0.037740000000000003</v>
      </c>
      <c r="S142" s="220"/>
      <c r="T142" s="222">
        <f>T143+T149+T165+T172</f>
        <v>0.037409999999999999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84</v>
      </c>
      <c r="AT142" s="224" t="s">
        <v>74</v>
      </c>
      <c r="AU142" s="224" t="s">
        <v>75</v>
      </c>
      <c r="AY142" s="223" t="s">
        <v>181</v>
      </c>
      <c r="BK142" s="225">
        <f>BK143+BK149+BK165+BK172</f>
        <v>0</v>
      </c>
    </row>
    <row r="143" s="12" customFormat="1" ht="22.8" customHeight="1">
      <c r="A143" s="12"/>
      <c r="B143" s="212"/>
      <c r="C143" s="213"/>
      <c r="D143" s="214" t="s">
        <v>74</v>
      </c>
      <c r="E143" s="226" t="s">
        <v>1965</v>
      </c>
      <c r="F143" s="226" t="s">
        <v>1966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SUM(P144:P148)</f>
        <v>0</v>
      </c>
      <c r="Q143" s="220"/>
      <c r="R143" s="221">
        <f>SUM(R144:R148)</f>
        <v>0.00762</v>
      </c>
      <c r="S143" s="220"/>
      <c r="T143" s="222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84</v>
      </c>
      <c r="AT143" s="224" t="s">
        <v>74</v>
      </c>
      <c r="AU143" s="224" t="s">
        <v>82</v>
      </c>
      <c r="AY143" s="223" t="s">
        <v>181</v>
      </c>
      <c r="BK143" s="225">
        <f>SUM(BK144:BK148)</f>
        <v>0</v>
      </c>
    </row>
    <row r="144" s="2" customFormat="1" ht="16.5" customHeight="1">
      <c r="A144" s="39"/>
      <c r="B144" s="40"/>
      <c r="C144" s="228" t="s">
        <v>224</v>
      </c>
      <c r="D144" s="228" t="s">
        <v>184</v>
      </c>
      <c r="E144" s="229" t="s">
        <v>1967</v>
      </c>
      <c r="F144" s="230" t="s">
        <v>1968</v>
      </c>
      <c r="G144" s="231" t="s">
        <v>320</v>
      </c>
      <c r="H144" s="232">
        <v>1</v>
      </c>
      <c r="I144" s="233"/>
      <c r="J144" s="232">
        <f>ROUND(I144*H144,2)</f>
        <v>0</v>
      </c>
      <c r="K144" s="234"/>
      <c r="L144" s="45"/>
      <c r="M144" s="235" t="s">
        <v>1</v>
      </c>
      <c r="N144" s="236" t="s">
        <v>40</v>
      </c>
      <c r="O144" s="92"/>
      <c r="P144" s="237">
        <f>O144*H144</f>
        <v>0</v>
      </c>
      <c r="Q144" s="237">
        <v>0.00040999999999999999</v>
      </c>
      <c r="R144" s="237">
        <f>Q144*H144</f>
        <v>0.00040999999999999999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283</v>
      </c>
      <c r="AT144" s="239" t="s">
        <v>184</v>
      </c>
      <c r="AU144" s="239" t="s">
        <v>84</v>
      </c>
      <c r="AY144" s="18" t="s">
        <v>181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82</v>
      </c>
      <c r="BK144" s="240">
        <f>ROUND(I144*H144,2)</f>
        <v>0</v>
      </c>
      <c r="BL144" s="18" t="s">
        <v>283</v>
      </c>
      <c r="BM144" s="239" t="s">
        <v>3566</v>
      </c>
    </row>
    <row r="145" s="2" customFormat="1" ht="16.5" customHeight="1">
      <c r="A145" s="39"/>
      <c r="B145" s="40"/>
      <c r="C145" s="228" t="s">
        <v>235</v>
      </c>
      <c r="D145" s="228" t="s">
        <v>184</v>
      </c>
      <c r="E145" s="229" t="s">
        <v>1971</v>
      </c>
      <c r="F145" s="230" t="s">
        <v>1972</v>
      </c>
      <c r="G145" s="231" t="s">
        <v>320</v>
      </c>
      <c r="H145" s="232">
        <v>10</v>
      </c>
      <c r="I145" s="233"/>
      <c r="J145" s="232">
        <f>ROUND(I145*H145,2)</f>
        <v>0</v>
      </c>
      <c r="K145" s="234"/>
      <c r="L145" s="45"/>
      <c r="M145" s="235" t="s">
        <v>1</v>
      </c>
      <c r="N145" s="236" t="s">
        <v>40</v>
      </c>
      <c r="O145" s="92"/>
      <c r="P145" s="237">
        <f>O145*H145</f>
        <v>0</v>
      </c>
      <c r="Q145" s="237">
        <v>0.00048000000000000001</v>
      </c>
      <c r="R145" s="237">
        <f>Q145*H145</f>
        <v>0.0048000000000000004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283</v>
      </c>
      <c r="AT145" s="239" t="s">
        <v>184</v>
      </c>
      <c r="AU145" s="239" t="s">
        <v>84</v>
      </c>
      <c r="AY145" s="18" t="s">
        <v>181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82</v>
      </c>
      <c r="BK145" s="240">
        <f>ROUND(I145*H145,2)</f>
        <v>0</v>
      </c>
      <c r="BL145" s="18" t="s">
        <v>283</v>
      </c>
      <c r="BM145" s="239" t="s">
        <v>3567</v>
      </c>
    </row>
    <row r="146" s="2" customFormat="1">
      <c r="A146" s="39"/>
      <c r="B146" s="40"/>
      <c r="C146" s="41"/>
      <c r="D146" s="243" t="s">
        <v>199</v>
      </c>
      <c r="E146" s="41"/>
      <c r="F146" s="263" t="s">
        <v>1970</v>
      </c>
      <c r="G146" s="41"/>
      <c r="H146" s="41"/>
      <c r="I146" s="264"/>
      <c r="J146" s="41"/>
      <c r="K146" s="41"/>
      <c r="L146" s="45"/>
      <c r="M146" s="265"/>
      <c r="N146" s="266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199</v>
      </c>
      <c r="AU146" s="18" t="s">
        <v>84</v>
      </c>
    </row>
    <row r="147" s="2" customFormat="1" ht="16.5" customHeight="1">
      <c r="A147" s="39"/>
      <c r="B147" s="40"/>
      <c r="C147" s="228" t="s">
        <v>239</v>
      </c>
      <c r="D147" s="228" t="s">
        <v>184</v>
      </c>
      <c r="E147" s="229" t="s">
        <v>3568</v>
      </c>
      <c r="F147" s="230" t="s">
        <v>3569</v>
      </c>
      <c r="G147" s="231" t="s">
        <v>260</v>
      </c>
      <c r="H147" s="232">
        <v>1</v>
      </c>
      <c r="I147" s="233"/>
      <c r="J147" s="232">
        <f>ROUND(I147*H147,2)</f>
        <v>0</v>
      </c>
      <c r="K147" s="234"/>
      <c r="L147" s="45"/>
      <c r="M147" s="235" t="s">
        <v>1</v>
      </c>
      <c r="N147" s="236" t="s">
        <v>40</v>
      </c>
      <c r="O147" s="92"/>
      <c r="P147" s="237">
        <f>O147*H147</f>
        <v>0</v>
      </c>
      <c r="Q147" s="237">
        <v>0.0017899999999999999</v>
      </c>
      <c r="R147" s="237">
        <f>Q147*H147</f>
        <v>0.0017899999999999999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283</v>
      </c>
      <c r="AT147" s="239" t="s">
        <v>184</v>
      </c>
      <c r="AU147" s="239" t="s">
        <v>84</v>
      </c>
      <c r="AY147" s="18" t="s">
        <v>181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82</v>
      </c>
      <c r="BK147" s="240">
        <f>ROUND(I147*H147,2)</f>
        <v>0</v>
      </c>
      <c r="BL147" s="18" t="s">
        <v>283</v>
      </c>
      <c r="BM147" s="239" t="s">
        <v>3570</v>
      </c>
    </row>
    <row r="148" s="2" customFormat="1" ht="16.5" customHeight="1">
      <c r="A148" s="39"/>
      <c r="B148" s="40"/>
      <c r="C148" s="228" t="s">
        <v>246</v>
      </c>
      <c r="D148" s="228" t="s">
        <v>184</v>
      </c>
      <c r="E148" s="229" t="s">
        <v>1991</v>
      </c>
      <c r="F148" s="230" t="s">
        <v>1992</v>
      </c>
      <c r="G148" s="231" t="s">
        <v>260</v>
      </c>
      <c r="H148" s="232">
        <v>2</v>
      </c>
      <c r="I148" s="233"/>
      <c r="J148" s="232">
        <f>ROUND(I148*H148,2)</f>
        <v>0</v>
      </c>
      <c r="K148" s="234"/>
      <c r="L148" s="45"/>
      <c r="M148" s="235" t="s">
        <v>1</v>
      </c>
      <c r="N148" s="236" t="s">
        <v>40</v>
      </c>
      <c r="O148" s="92"/>
      <c r="P148" s="237">
        <f>O148*H148</f>
        <v>0</v>
      </c>
      <c r="Q148" s="237">
        <v>0.00031</v>
      </c>
      <c r="R148" s="237">
        <f>Q148*H148</f>
        <v>0.00062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283</v>
      </c>
      <c r="AT148" s="239" t="s">
        <v>184</v>
      </c>
      <c r="AU148" s="239" t="s">
        <v>84</v>
      </c>
      <c r="AY148" s="18" t="s">
        <v>181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82</v>
      </c>
      <c r="BK148" s="240">
        <f>ROUND(I148*H148,2)</f>
        <v>0</v>
      </c>
      <c r="BL148" s="18" t="s">
        <v>283</v>
      </c>
      <c r="BM148" s="239" t="s">
        <v>3571</v>
      </c>
    </row>
    <row r="149" s="12" customFormat="1" ht="22.8" customHeight="1">
      <c r="A149" s="12"/>
      <c r="B149" s="212"/>
      <c r="C149" s="213"/>
      <c r="D149" s="214" t="s">
        <v>74</v>
      </c>
      <c r="E149" s="226" t="s">
        <v>2029</v>
      </c>
      <c r="F149" s="226" t="s">
        <v>2030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SUM(P150:P164)</f>
        <v>0</v>
      </c>
      <c r="Q149" s="220"/>
      <c r="R149" s="221">
        <f>SUM(R150:R164)</f>
        <v>0.030120000000000001</v>
      </c>
      <c r="S149" s="220"/>
      <c r="T149" s="222">
        <f>SUM(T150:T164)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84</v>
      </c>
      <c r="AT149" s="224" t="s">
        <v>74</v>
      </c>
      <c r="AU149" s="224" t="s">
        <v>82</v>
      </c>
      <c r="AY149" s="223" t="s">
        <v>181</v>
      </c>
      <c r="BK149" s="225">
        <f>SUM(BK150:BK164)</f>
        <v>0</v>
      </c>
    </row>
    <row r="150" s="2" customFormat="1" ht="24.15" customHeight="1">
      <c r="A150" s="39"/>
      <c r="B150" s="40"/>
      <c r="C150" s="228" t="s">
        <v>251</v>
      </c>
      <c r="D150" s="228" t="s">
        <v>184</v>
      </c>
      <c r="E150" s="229" t="s">
        <v>2031</v>
      </c>
      <c r="F150" s="230" t="s">
        <v>2032</v>
      </c>
      <c r="G150" s="231" t="s">
        <v>320</v>
      </c>
      <c r="H150" s="232">
        <v>5</v>
      </c>
      <c r="I150" s="233"/>
      <c r="J150" s="232">
        <f>ROUND(I150*H150,2)</f>
        <v>0</v>
      </c>
      <c r="K150" s="234"/>
      <c r="L150" s="45"/>
      <c r="M150" s="235" t="s">
        <v>1</v>
      </c>
      <c r="N150" s="236" t="s">
        <v>40</v>
      </c>
      <c r="O150" s="92"/>
      <c r="P150" s="237">
        <f>O150*H150</f>
        <v>0</v>
      </c>
      <c r="Q150" s="237">
        <v>0.00084000000000000003</v>
      </c>
      <c r="R150" s="237">
        <f>Q150*H150</f>
        <v>0.0042000000000000006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283</v>
      </c>
      <c r="AT150" s="239" t="s">
        <v>184</v>
      </c>
      <c r="AU150" s="239" t="s">
        <v>84</v>
      </c>
      <c r="AY150" s="18" t="s">
        <v>181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82</v>
      </c>
      <c r="BK150" s="240">
        <f>ROUND(I150*H150,2)</f>
        <v>0</v>
      </c>
      <c r="BL150" s="18" t="s">
        <v>283</v>
      </c>
      <c r="BM150" s="239" t="s">
        <v>3572</v>
      </c>
    </row>
    <row r="151" s="2" customFormat="1">
      <c r="A151" s="39"/>
      <c r="B151" s="40"/>
      <c r="C151" s="41"/>
      <c r="D151" s="243" t="s">
        <v>199</v>
      </c>
      <c r="E151" s="41"/>
      <c r="F151" s="263" t="s">
        <v>1970</v>
      </c>
      <c r="G151" s="41"/>
      <c r="H151" s="41"/>
      <c r="I151" s="264"/>
      <c r="J151" s="41"/>
      <c r="K151" s="41"/>
      <c r="L151" s="45"/>
      <c r="M151" s="265"/>
      <c r="N151" s="266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199</v>
      </c>
      <c r="AU151" s="18" t="s">
        <v>84</v>
      </c>
    </row>
    <row r="152" s="2" customFormat="1" ht="24.15" customHeight="1">
      <c r="A152" s="39"/>
      <c r="B152" s="40"/>
      <c r="C152" s="228" t="s">
        <v>257</v>
      </c>
      <c r="D152" s="228" t="s">
        <v>184</v>
      </c>
      <c r="E152" s="229" t="s">
        <v>2034</v>
      </c>
      <c r="F152" s="230" t="s">
        <v>2035</v>
      </c>
      <c r="G152" s="231" t="s">
        <v>320</v>
      </c>
      <c r="H152" s="232">
        <v>13</v>
      </c>
      <c r="I152" s="233"/>
      <c r="J152" s="232">
        <f>ROUND(I152*H152,2)</f>
        <v>0</v>
      </c>
      <c r="K152" s="234"/>
      <c r="L152" s="45"/>
      <c r="M152" s="235" t="s">
        <v>1</v>
      </c>
      <c r="N152" s="236" t="s">
        <v>40</v>
      </c>
      <c r="O152" s="92"/>
      <c r="P152" s="237">
        <f>O152*H152</f>
        <v>0</v>
      </c>
      <c r="Q152" s="237">
        <v>0.00116</v>
      </c>
      <c r="R152" s="237">
        <f>Q152*H152</f>
        <v>0.01508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283</v>
      </c>
      <c r="AT152" s="239" t="s">
        <v>184</v>
      </c>
      <c r="AU152" s="239" t="s">
        <v>84</v>
      </c>
      <c r="AY152" s="18" t="s">
        <v>181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82</v>
      </c>
      <c r="BK152" s="240">
        <f>ROUND(I152*H152,2)</f>
        <v>0</v>
      </c>
      <c r="BL152" s="18" t="s">
        <v>283</v>
      </c>
      <c r="BM152" s="239" t="s">
        <v>3573</v>
      </c>
    </row>
    <row r="153" s="2" customFormat="1">
      <c r="A153" s="39"/>
      <c r="B153" s="40"/>
      <c r="C153" s="41"/>
      <c r="D153" s="243" t="s">
        <v>199</v>
      </c>
      <c r="E153" s="41"/>
      <c r="F153" s="263" t="s">
        <v>1970</v>
      </c>
      <c r="G153" s="41"/>
      <c r="H153" s="41"/>
      <c r="I153" s="264"/>
      <c r="J153" s="41"/>
      <c r="K153" s="41"/>
      <c r="L153" s="45"/>
      <c r="M153" s="265"/>
      <c r="N153" s="266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199</v>
      </c>
      <c r="AU153" s="18" t="s">
        <v>84</v>
      </c>
    </row>
    <row r="154" s="2" customFormat="1" ht="24.15" customHeight="1">
      <c r="A154" s="39"/>
      <c r="B154" s="40"/>
      <c r="C154" s="228" t="s">
        <v>8</v>
      </c>
      <c r="D154" s="228" t="s">
        <v>184</v>
      </c>
      <c r="E154" s="229" t="s">
        <v>3574</v>
      </c>
      <c r="F154" s="230" t="s">
        <v>3575</v>
      </c>
      <c r="G154" s="231" t="s">
        <v>320</v>
      </c>
      <c r="H154" s="232">
        <v>5</v>
      </c>
      <c r="I154" s="233"/>
      <c r="J154" s="232">
        <f>ROUND(I154*H154,2)</f>
        <v>0</v>
      </c>
      <c r="K154" s="234"/>
      <c r="L154" s="45"/>
      <c r="M154" s="235" t="s">
        <v>1</v>
      </c>
      <c r="N154" s="236" t="s">
        <v>40</v>
      </c>
      <c r="O154" s="92"/>
      <c r="P154" s="237">
        <f>O154*H154</f>
        <v>0</v>
      </c>
      <c r="Q154" s="237">
        <v>0.00066</v>
      </c>
      <c r="R154" s="237">
        <f>Q154*H154</f>
        <v>0.0033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283</v>
      </c>
      <c r="AT154" s="239" t="s">
        <v>184</v>
      </c>
      <c r="AU154" s="239" t="s">
        <v>84</v>
      </c>
      <c r="AY154" s="18" t="s">
        <v>181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82</v>
      </c>
      <c r="BK154" s="240">
        <f>ROUND(I154*H154,2)</f>
        <v>0</v>
      </c>
      <c r="BL154" s="18" t="s">
        <v>283</v>
      </c>
      <c r="BM154" s="239" t="s">
        <v>3576</v>
      </c>
    </row>
    <row r="155" s="13" customFormat="1">
      <c r="A155" s="13"/>
      <c r="B155" s="241"/>
      <c r="C155" s="242"/>
      <c r="D155" s="243" t="s">
        <v>190</v>
      </c>
      <c r="E155" s="244" t="s">
        <v>1</v>
      </c>
      <c r="F155" s="245" t="s">
        <v>3577</v>
      </c>
      <c r="G155" s="242"/>
      <c r="H155" s="244" t="s">
        <v>1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1" t="s">
        <v>190</v>
      </c>
      <c r="AU155" s="251" t="s">
        <v>84</v>
      </c>
      <c r="AV155" s="13" t="s">
        <v>82</v>
      </c>
      <c r="AW155" s="13" t="s">
        <v>31</v>
      </c>
      <c r="AX155" s="13" t="s">
        <v>75</v>
      </c>
      <c r="AY155" s="251" t="s">
        <v>181</v>
      </c>
    </row>
    <row r="156" s="14" customFormat="1">
      <c r="A156" s="14"/>
      <c r="B156" s="252"/>
      <c r="C156" s="253"/>
      <c r="D156" s="243" t="s">
        <v>190</v>
      </c>
      <c r="E156" s="254" t="s">
        <v>1</v>
      </c>
      <c r="F156" s="255" t="s">
        <v>3578</v>
      </c>
      <c r="G156" s="253"/>
      <c r="H156" s="256">
        <v>5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2" t="s">
        <v>190</v>
      </c>
      <c r="AU156" s="262" t="s">
        <v>84</v>
      </c>
      <c r="AV156" s="14" t="s">
        <v>84</v>
      </c>
      <c r="AW156" s="14" t="s">
        <v>31</v>
      </c>
      <c r="AX156" s="14" t="s">
        <v>82</v>
      </c>
      <c r="AY156" s="262" t="s">
        <v>181</v>
      </c>
    </row>
    <row r="157" s="2" customFormat="1" ht="16.5" customHeight="1">
      <c r="A157" s="39"/>
      <c r="B157" s="40"/>
      <c r="C157" s="289" t="s">
        <v>265</v>
      </c>
      <c r="D157" s="289" t="s">
        <v>396</v>
      </c>
      <c r="E157" s="290" t="s">
        <v>3579</v>
      </c>
      <c r="F157" s="291" t="s">
        <v>3580</v>
      </c>
      <c r="G157" s="292" t="s">
        <v>320</v>
      </c>
      <c r="H157" s="293">
        <v>5</v>
      </c>
      <c r="I157" s="294"/>
      <c r="J157" s="293">
        <f>ROUND(I157*H157,2)</f>
        <v>0</v>
      </c>
      <c r="K157" s="295"/>
      <c r="L157" s="296"/>
      <c r="M157" s="297" t="s">
        <v>1</v>
      </c>
      <c r="N157" s="298" t="s">
        <v>40</v>
      </c>
      <c r="O157" s="92"/>
      <c r="P157" s="237">
        <f>O157*H157</f>
        <v>0</v>
      </c>
      <c r="Q157" s="237">
        <v>0.00075000000000000002</v>
      </c>
      <c r="R157" s="237">
        <f>Q157*H157</f>
        <v>0.0037499999999999999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379</v>
      </c>
      <c r="AT157" s="239" t="s">
        <v>396</v>
      </c>
      <c r="AU157" s="239" t="s">
        <v>84</v>
      </c>
      <c r="AY157" s="18" t="s">
        <v>181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82</v>
      </c>
      <c r="BK157" s="240">
        <f>ROUND(I157*H157,2)</f>
        <v>0</v>
      </c>
      <c r="BL157" s="18" t="s">
        <v>283</v>
      </c>
      <c r="BM157" s="239" t="s">
        <v>3581</v>
      </c>
    </row>
    <row r="158" s="13" customFormat="1">
      <c r="A158" s="13"/>
      <c r="B158" s="241"/>
      <c r="C158" s="242"/>
      <c r="D158" s="243" t="s">
        <v>190</v>
      </c>
      <c r="E158" s="244" t="s">
        <v>1</v>
      </c>
      <c r="F158" s="245" t="s">
        <v>3582</v>
      </c>
      <c r="G158" s="242"/>
      <c r="H158" s="244" t="s">
        <v>1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190</v>
      </c>
      <c r="AU158" s="251" t="s">
        <v>84</v>
      </c>
      <c r="AV158" s="13" t="s">
        <v>82</v>
      </c>
      <c r="AW158" s="13" t="s">
        <v>31</v>
      </c>
      <c r="AX158" s="13" t="s">
        <v>75</v>
      </c>
      <c r="AY158" s="251" t="s">
        <v>181</v>
      </c>
    </row>
    <row r="159" s="14" customFormat="1">
      <c r="A159" s="14"/>
      <c r="B159" s="252"/>
      <c r="C159" s="253"/>
      <c r="D159" s="243" t="s">
        <v>190</v>
      </c>
      <c r="E159" s="254" t="s">
        <v>1</v>
      </c>
      <c r="F159" s="255" t="s">
        <v>213</v>
      </c>
      <c r="G159" s="253"/>
      <c r="H159" s="256">
        <v>5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2" t="s">
        <v>190</v>
      </c>
      <c r="AU159" s="262" t="s">
        <v>84</v>
      </c>
      <c r="AV159" s="14" t="s">
        <v>84</v>
      </c>
      <c r="AW159" s="14" t="s">
        <v>31</v>
      </c>
      <c r="AX159" s="14" t="s">
        <v>82</v>
      </c>
      <c r="AY159" s="262" t="s">
        <v>181</v>
      </c>
    </row>
    <row r="160" s="2" customFormat="1" ht="37.8" customHeight="1">
      <c r="A160" s="39"/>
      <c r="B160" s="40"/>
      <c r="C160" s="228" t="s">
        <v>272</v>
      </c>
      <c r="D160" s="228" t="s">
        <v>184</v>
      </c>
      <c r="E160" s="229" t="s">
        <v>2044</v>
      </c>
      <c r="F160" s="230" t="s">
        <v>2045</v>
      </c>
      <c r="G160" s="231" t="s">
        <v>320</v>
      </c>
      <c r="H160" s="232">
        <v>18</v>
      </c>
      <c r="I160" s="233"/>
      <c r="J160" s="232">
        <f>ROUND(I160*H160,2)</f>
        <v>0</v>
      </c>
      <c r="K160" s="234"/>
      <c r="L160" s="45"/>
      <c r="M160" s="235" t="s">
        <v>1</v>
      </c>
      <c r="N160" s="236" t="s">
        <v>40</v>
      </c>
      <c r="O160" s="92"/>
      <c r="P160" s="237">
        <f>O160*H160</f>
        <v>0</v>
      </c>
      <c r="Q160" s="237">
        <v>6.9999999999999994E-05</v>
      </c>
      <c r="R160" s="237">
        <f>Q160*H160</f>
        <v>0.0012599999999999998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283</v>
      </c>
      <c r="AT160" s="239" t="s">
        <v>184</v>
      </c>
      <c r="AU160" s="239" t="s">
        <v>84</v>
      </c>
      <c r="AY160" s="18" t="s">
        <v>181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82</v>
      </c>
      <c r="BK160" s="240">
        <f>ROUND(I160*H160,2)</f>
        <v>0</v>
      </c>
      <c r="BL160" s="18" t="s">
        <v>283</v>
      </c>
      <c r="BM160" s="239" t="s">
        <v>3583</v>
      </c>
    </row>
    <row r="161" s="2" customFormat="1" ht="16.5" customHeight="1">
      <c r="A161" s="39"/>
      <c r="B161" s="40"/>
      <c r="C161" s="228" t="s">
        <v>278</v>
      </c>
      <c r="D161" s="228" t="s">
        <v>184</v>
      </c>
      <c r="E161" s="229" t="s">
        <v>2054</v>
      </c>
      <c r="F161" s="230" t="s">
        <v>2055</v>
      </c>
      <c r="G161" s="231" t="s">
        <v>260</v>
      </c>
      <c r="H161" s="232">
        <v>7</v>
      </c>
      <c r="I161" s="233"/>
      <c r="J161" s="232">
        <f>ROUND(I161*H161,2)</f>
        <v>0</v>
      </c>
      <c r="K161" s="234"/>
      <c r="L161" s="45"/>
      <c r="M161" s="235" t="s">
        <v>1</v>
      </c>
      <c r="N161" s="236" t="s">
        <v>40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283</v>
      </c>
      <c r="AT161" s="239" t="s">
        <v>184</v>
      </c>
      <c r="AU161" s="239" t="s">
        <v>84</v>
      </c>
      <c r="AY161" s="18" t="s">
        <v>181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82</v>
      </c>
      <c r="BK161" s="240">
        <f>ROUND(I161*H161,2)</f>
        <v>0</v>
      </c>
      <c r="BL161" s="18" t="s">
        <v>283</v>
      </c>
      <c r="BM161" s="239" t="s">
        <v>3584</v>
      </c>
    </row>
    <row r="162" s="2" customFormat="1" ht="16.5" customHeight="1">
      <c r="A162" s="39"/>
      <c r="B162" s="40"/>
      <c r="C162" s="228" t="s">
        <v>283</v>
      </c>
      <c r="D162" s="228" t="s">
        <v>184</v>
      </c>
      <c r="E162" s="229" t="s">
        <v>2079</v>
      </c>
      <c r="F162" s="230" t="s">
        <v>2080</v>
      </c>
      <c r="G162" s="231" t="s">
        <v>260</v>
      </c>
      <c r="H162" s="232">
        <v>1</v>
      </c>
      <c r="I162" s="233"/>
      <c r="J162" s="232">
        <f>ROUND(I162*H162,2)</f>
        <v>0</v>
      </c>
      <c r="K162" s="234"/>
      <c r="L162" s="45"/>
      <c r="M162" s="235" t="s">
        <v>1</v>
      </c>
      <c r="N162" s="236" t="s">
        <v>40</v>
      </c>
      <c r="O162" s="92"/>
      <c r="P162" s="237">
        <f>O162*H162</f>
        <v>0</v>
      </c>
      <c r="Q162" s="237">
        <v>0.00109</v>
      </c>
      <c r="R162" s="237">
        <f>Q162*H162</f>
        <v>0.00109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283</v>
      </c>
      <c r="AT162" s="239" t="s">
        <v>184</v>
      </c>
      <c r="AU162" s="239" t="s">
        <v>84</v>
      </c>
      <c r="AY162" s="18" t="s">
        <v>181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82</v>
      </c>
      <c r="BK162" s="240">
        <f>ROUND(I162*H162,2)</f>
        <v>0</v>
      </c>
      <c r="BL162" s="18" t="s">
        <v>283</v>
      </c>
      <c r="BM162" s="239" t="s">
        <v>3585</v>
      </c>
    </row>
    <row r="163" s="2" customFormat="1" ht="21.75" customHeight="1">
      <c r="A163" s="39"/>
      <c r="B163" s="40"/>
      <c r="C163" s="228" t="s">
        <v>234</v>
      </c>
      <c r="D163" s="228" t="s">
        <v>184</v>
      </c>
      <c r="E163" s="229" t="s">
        <v>2082</v>
      </c>
      <c r="F163" s="230" t="s">
        <v>2083</v>
      </c>
      <c r="G163" s="231" t="s">
        <v>2084</v>
      </c>
      <c r="H163" s="232">
        <v>6</v>
      </c>
      <c r="I163" s="233"/>
      <c r="J163" s="232">
        <f>ROUND(I163*H163,2)</f>
        <v>0</v>
      </c>
      <c r="K163" s="234"/>
      <c r="L163" s="45"/>
      <c r="M163" s="235" t="s">
        <v>1</v>
      </c>
      <c r="N163" s="236" t="s">
        <v>40</v>
      </c>
      <c r="O163" s="92"/>
      <c r="P163" s="237">
        <f>O163*H163</f>
        <v>0</v>
      </c>
      <c r="Q163" s="237">
        <v>9.0000000000000006E-05</v>
      </c>
      <c r="R163" s="237">
        <f>Q163*H163</f>
        <v>0.00054000000000000001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283</v>
      </c>
      <c r="AT163" s="239" t="s">
        <v>184</v>
      </c>
      <c r="AU163" s="239" t="s">
        <v>84</v>
      </c>
      <c r="AY163" s="18" t="s">
        <v>181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82</v>
      </c>
      <c r="BK163" s="240">
        <f>ROUND(I163*H163,2)</f>
        <v>0</v>
      </c>
      <c r="BL163" s="18" t="s">
        <v>283</v>
      </c>
      <c r="BM163" s="239" t="s">
        <v>3586</v>
      </c>
    </row>
    <row r="164" s="2" customFormat="1" ht="16.5" customHeight="1">
      <c r="A164" s="39"/>
      <c r="B164" s="40"/>
      <c r="C164" s="289" t="s">
        <v>292</v>
      </c>
      <c r="D164" s="289" t="s">
        <v>396</v>
      </c>
      <c r="E164" s="290" t="s">
        <v>2086</v>
      </c>
      <c r="F164" s="291" t="s">
        <v>2087</v>
      </c>
      <c r="G164" s="292" t="s">
        <v>260</v>
      </c>
      <c r="H164" s="293">
        <v>6</v>
      </c>
      <c r="I164" s="294"/>
      <c r="J164" s="293">
        <f>ROUND(I164*H164,2)</f>
        <v>0</v>
      </c>
      <c r="K164" s="295"/>
      <c r="L164" s="296"/>
      <c r="M164" s="297" t="s">
        <v>1</v>
      </c>
      <c r="N164" s="298" t="s">
        <v>40</v>
      </c>
      <c r="O164" s="92"/>
      <c r="P164" s="237">
        <f>O164*H164</f>
        <v>0</v>
      </c>
      <c r="Q164" s="237">
        <v>0.00014999999999999999</v>
      </c>
      <c r="R164" s="237">
        <f>Q164*H164</f>
        <v>0.00089999999999999998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379</v>
      </c>
      <c r="AT164" s="239" t="s">
        <v>396</v>
      </c>
      <c r="AU164" s="239" t="s">
        <v>84</v>
      </c>
      <c r="AY164" s="18" t="s">
        <v>181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82</v>
      </c>
      <c r="BK164" s="240">
        <f>ROUND(I164*H164,2)</f>
        <v>0</v>
      </c>
      <c r="BL164" s="18" t="s">
        <v>283</v>
      </c>
      <c r="BM164" s="239" t="s">
        <v>3587</v>
      </c>
    </row>
    <row r="165" s="12" customFormat="1" ht="22.8" customHeight="1">
      <c r="A165" s="12"/>
      <c r="B165" s="212"/>
      <c r="C165" s="213"/>
      <c r="D165" s="214" t="s">
        <v>74</v>
      </c>
      <c r="E165" s="226" t="s">
        <v>1754</v>
      </c>
      <c r="F165" s="226" t="s">
        <v>1755</v>
      </c>
      <c r="G165" s="213"/>
      <c r="H165" s="213"/>
      <c r="I165" s="216"/>
      <c r="J165" s="227">
        <f>BK165</f>
        <v>0</v>
      </c>
      <c r="K165" s="213"/>
      <c r="L165" s="218"/>
      <c r="M165" s="219"/>
      <c r="N165" s="220"/>
      <c r="O165" s="220"/>
      <c r="P165" s="221">
        <f>SUM(P166:P171)</f>
        <v>0</v>
      </c>
      <c r="Q165" s="220"/>
      <c r="R165" s="221">
        <f>SUM(R166:R171)</f>
        <v>0</v>
      </c>
      <c r="S165" s="220"/>
      <c r="T165" s="222">
        <f>SUM(T166:T171)</f>
        <v>0.037409999999999999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3" t="s">
        <v>84</v>
      </c>
      <c r="AT165" s="224" t="s">
        <v>74</v>
      </c>
      <c r="AU165" s="224" t="s">
        <v>82</v>
      </c>
      <c r="AY165" s="223" t="s">
        <v>181</v>
      </c>
      <c r="BK165" s="225">
        <f>SUM(BK166:BK171)</f>
        <v>0</v>
      </c>
    </row>
    <row r="166" s="2" customFormat="1" ht="16.5" customHeight="1">
      <c r="A166" s="39"/>
      <c r="B166" s="40"/>
      <c r="C166" s="228" t="s">
        <v>298</v>
      </c>
      <c r="D166" s="228" t="s">
        <v>184</v>
      </c>
      <c r="E166" s="229" t="s">
        <v>2116</v>
      </c>
      <c r="F166" s="230" t="s">
        <v>2117</v>
      </c>
      <c r="G166" s="231" t="s">
        <v>320</v>
      </c>
      <c r="H166" s="232">
        <v>2</v>
      </c>
      <c r="I166" s="233"/>
      <c r="J166" s="232">
        <f>ROUND(I166*H166,2)</f>
        <v>0</v>
      </c>
      <c r="K166" s="234"/>
      <c r="L166" s="45"/>
      <c r="M166" s="235" t="s">
        <v>1</v>
      </c>
      <c r="N166" s="236" t="s">
        <v>40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0.0020999999999999999</v>
      </c>
      <c r="T166" s="238">
        <f>S166*H166</f>
        <v>0.0041999999999999997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283</v>
      </c>
      <c r="AT166" s="239" t="s">
        <v>184</v>
      </c>
      <c r="AU166" s="239" t="s">
        <v>84</v>
      </c>
      <c r="AY166" s="18" t="s">
        <v>181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82</v>
      </c>
      <c r="BK166" s="240">
        <f>ROUND(I166*H166,2)</f>
        <v>0</v>
      </c>
      <c r="BL166" s="18" t="s">
        <v>283</v>
      </c>
      <c r="BM166" s="239" t="s">
        <v>3588</v>
      </c>
    </row>
    <row r="167" s="2" customFormat="1" ht="16.5" customHeight="1">
      <c r="A167" s="39"/>
      <c r="B167" s="40"/>
      <c r="C167" s="228" t="s">
        <v>304</v>
      </c>
      <c r="D167" s="228" t="s">
        <v>184</v>
      </c>
      <c r="E167" s="229" t="s">
        <v>2130</v>
      </c>
      <c r="F167" s="230" t="s">
        <v>2131</v>
      </c>
      <c r="G167" s="231" t="s">
        <v>320</v>
      </c>
      <c r="H167" s="232">
        <v>2</v>
      </c>
      <c r="I167" s="233"/>
      <c r="J167" s="232">
        <f>ROUND(I167*H167,2)</f>
        <v>0</v>
      </c>
      <c r="K167" s="234"/>
      <c r="L167" s="45"/>
      <c r="M167" s="235" t="s">
        <v>1</v>
      </c>
      <c r="N167" s="236" t="s">
        <v>40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0.00027999999999999998</v>
      </c>
      <c r="T167" s="238">
        <f>S167*H167</f>
        <v>0.00055999999999999995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283</v>
      </c>
      <c r="AT167" s="239" t="s">
        <v>184</v>
      </c>
      <c r="AU167" s="239" t="s">
        <v>84</v>
      </c>
      <c r="AY167" s="18" t="s">
        <v>181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82</v>
      </c>
      <c r="BK167" s="240">
        <f>ROUND(I167*H167,2)</f>
        <v>0</v>
      </c>
      <c r="BL167" s="18" t="s">
        <v>283</v>
      </c>
      <c r="BM167" s="239" t="s">
        <v>3589</v>
      </c>
    </row>
    <row r="168" s="2" customFormat="1" ht="21.75" customHeight="1">
      <c r="A168" s="39"/>
      <c r="B168" s="40"/>
      <c r="C168" s="228" t="s">
        <v>7</v>
      </c>
      <c r="D168" s="228" t="s">
        <v>184</v>
      </c>
      <c r="E168" s="229" t="s">
        <v>2134</v>
      </c>
      <c r="F168" s="230" t="s">
        <v>2135</v>
      </c>
      <c r="G168" s="231" t="s">
        <v>320</v>
      </c>
      <c r="H168" s="232">
        <v>3</v>
      </c>
      <c r="I168" s="233"/>
      <c r="J168" s="232">
        <f>ROUND(I168*H168,2)</f>
        <v>0</v>
      </c>
      <c r="K168" s="234"/>
      <c r="L168" s="45"/>
      <c r="M168" s="235" t="s">
        <v>1</v>
      </c>
      <c r="N168" s="236" t="s">
        <v>40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0.00029</v>
      </c>
      <c r="T168" s="238">
        <f>S168*H168</f>
        <v>0.00087000000000000001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283</v>
      </c>
      <c r="AT168" s="239" t="s">
        <v>184</v>
      </c>
      <c r="AU168" s="239" t="s">
        <v>84</v>
      </c>
      <c r="AY168" s="18" t="s">
        <v>181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82</v>
      </c>
      <c r="BK168" s="240">
        <f>ROUND(I168*H168,2)</f>
        <v>0</v>
      </c>
      <c r="BL168" s="18" t="s">
        <v>283</v>
      </c>
      <c r="BM168" s="239" t="s">
        <v>3590</v>
      </c>
    </row>
    <row r="169" s="2" customFormat="1" ht="16.5" customHeight="1">
      <c r="A169" s="39"/>
      <c r="B169" s="40"/>
      <c r="C169" s="228" t="s">
        <v>312</v>
      </c>
      <c r="D169" s="228" t="s">
        <v>184</v>
      </c>
      <c r="E169" s="229" t="s">
        <v>3591</v>
      </c>
      <c r="F169" s="230" t="s">
        <v>3592</v>
      </c>
      <c r="G169" s="231" t="s">
        <v>2084</v>
      </c>
      <c r="H169" s="232">
        <v>1</v>
      </c>
      <c r="I169" s="233"/>
      <c r="J169" s="232">
        <f>ROUND(I169*H169,2)</f>
        <v>0</v>
      </c>
      <c r="K169" s="234"/>
      <c r="L169" s="45"/>
      <c r="M169" s="235" t="s">
        <v>1</v>
      </c>
      <c r="N169" s="236" t="s">
        <v>40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0.019460000000000002</v>
      </c>
      <c r="T169" s="238">
        <f>S169*H169</f>
        <v>0.019460000000000002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283</v>
      </c>
      <c r="AT169" s="239" t="s">
        <v>184</v>
      </c>
      <c r="AU169" s="239" t="s">
        <v>84</v>
      </c>
      <c r="AY169" s="18" t="s">
        <v>181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82</v>
      </c>
      <c r="BK169" s="240">
        <f>ROUND(I169*H169,2)</f>
        <v>0</v>
      </c>
      <c r="BL169" s="18" t="s">
        <v>283</v>
      </c>
      <c r="BM169" s="239" t="s">
        <v>3593</v>
      </c>
    </row>
    <row r="170" s="2" customFormat="1" ht="24.15" customHeight="1">
      <c r="A170" s="39"/>
      <c r="B170" s="40"/>
      <c r="C170" s="228" t="s">
        <v>317</v>
      </c>
      <c r="D170" s="228" t="s">
        <v>184</v>
      </c>
      <c r="E170" s="229" t="s">
        <v>3594</v>
      </c>
      <c r="F170" s="230" t="s">
        <v>3595</v>
      </c>
      <c r="G170" s="231" t="s">
        <v>2084</v>
      </c>
      <c r="H170" s="232">
        <v>1</v>
      </c>
      <c r="I170" s="233"/>
      <c r="J170" s="232">
        <f>ROUND(I170*H170,2)</f>
        <v>0</v>
      </c>
      <c r="K170" s="234"/>
      <c r="L170" s="45"/>
      <c r="M170" s="235" t="s">
        <v>1</v>
      </c>
      <c r="N170" s="236" t="s">
        <v>40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0.0091999999999999998</v>
      </c>
      <c r="T170" s="238">
        <f>S170*H170</f>
        <v>0.0091999999999999998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283</v>
      </c>
      <c r="AT170" s="239" t="s">
        <v>184</v>
      </c>
      <c r="AU170" s="239" t="s">
        <v>84</v>
      </c>
      <c r="AY170" s="18" t="s">
        <v>181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82</v>
      </c>
      <c r="BK170" s="240">
        <f>ROUND(I170*H170,2)</f>
        <v>0</v>
      </c>
      <c r="BL170" s="18" t="s">
        <v>283</v>
      </c>
      <c r="BM170" s="239" t="s">
        <v>3596</v>
      </c>
    </row>
    <row r="171" s="2" customFormat="1" ht="16.5" customHeight="1">
      <c r="A171" s="39"/>
      <c r="B171" s="40"/>
      <c r="C171" s="228" t="s">
        <v>324</v>
      </c>
      <c r="D171" s="228" t="s">
        <v>184</v>
      </c>
      <c r="E171" s="229" t="s">
        <v>3597</v>
      </c>
      <c r="F171" s="230" t="s">
        <v>3598</v>
      </c>
      <c r="G171" s="231" t="s">
        <v>2084</v>
      </c>
      <c r="H171" s="232">
        <v>2</v>
      </c>
      <c r="I171" s="233"/>
      <c r="J171" s="232">
        <f>ROUND(I171*H171,2)</f>
        <v>0</v>
      </c>
      <c r="K171" s="234"/>
      <c r="L171" s="45"/>
      <c r="M171" s="235" t="s">
        <v>1</v>
      </c>
      <c r="N171" s="236" t="s">
        <v>40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0.00156</v>
      </c>
      <c r="T171" s="238">
        <f>S171*H171</f>
        <v>0.0031199999999999999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283</v>
      </c>
      <c r="AT171" s="239" t="s">
        <v>184</v>
      </c>
      <c r="AU171" s="239" t="s">
        <v>84</v>
      </c>
      <c r="AY171" s="18" t="s">
        <v>181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82</v>
      </c>
      <c r="BK171" s="240">
        <f>ROUND(I171*H171,2)</f>
        <v>0</v>
      </c>
      <c r="BL171" s="18" t="s">
        <v>283</v>
      </c>
      <c r="BM171" s="239" t="s">
        <v>3599</v>
      </c>
    </row>
    <row r="172" s="12" customFormat="1" ht="22.8" customHeight="1">
      <c r="A172" s="12"/>
      <c r="B172" s="212"/>
      <c r="C172" s="213"/>
      <c r="D172" s="214" t="s">
        <v>74</v>
      </c>
      <c r="E172" s="226" t="s">
        <v>2647</v>
      </c>
      <c r="F172" s="226" t="s">
        <v>2648</v>
      </c>
      <c r="G172" s="213"/>
      <c r="H172" s="213"/>
      <c r="I172" s="216"/>
      <c r="J172" s="227">
        <f>BK172</f>
        <v>0</v>
      </c>
      <c r="K172" s="213"/>
      <c r="L172" s="218"/>
      <c r="M172" s="219"/>
      <c r="N172" s="220"/>
      <c r="O172" s="220"/>
      <c r="P172" s="221">
        <f>P173</f>
        <v>0</v>
      </c>
      <c r="Q172" s="220"/>
      <c r="R172" s="221">
        <f>R173</f>
        <v>0</v>
      </c>
      <c r="S172" s="220"/>
      <c r="T172" s="222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3" t="s">
        <v>188</v>
      </c>
      <c r="AT172" s="224" t="s">
        <v>74</v>
      </c>
      <c r="AU172" s="224" t="s">
        <v>82</v>
      </c>
      <c r="AY172" s="223" t="s">
        <v>181</v>
      </c>
      <c r="BK172" s="225">
        <f>BK173</f>
        <v>0</v>
      </c>
    </row>
    <row r="173" s="2" customFormat="1" ht="16.5" customHeight="1">
      <c r="A173" s="39"/>
      <c r="B173" s="40"/>
      <c r="C173" s="228" t="s">
        <v>331</v>
      </c>
      <c r="D173" s="228" t="s">
        <v>184</v>
      </c>
      <c r="E173" s="229" t="s">
        <v>3600</v>
      </c>
      <c r="F173" s="230" t="s">
        <v>3601</v>
      </c>
      <c r="G173" s="231" t="s">
        <v>430</v>
      </c>
      <c r="H173" s="232">
        <v>1</v>
      </c>
      <c r="I173" s="233"/>
      <c r="J173" s="232">
        <f>ROUND(I173*H173,2)</f>
        <v>0</v>
      </c>
      <c r="K173" s="234"/>
      <c r="L173" s="45"/>
      <c r="M173" s="299" t="s">
        <v>1</v>
      </c>
      <c r="N173" s="300" t="s">
        <v>40</v>
      </c>
      <c r="O173" s="301"/>
      <c r="P173" s="302">
        <f>O173*H173</f>
        <v>0</v>
      </c>
      <c r="Q173" s="302">
        <v>0</v>
      </c>
      <c r="R173" s="302">
        <f>Q173*H173</f>
        <v>0</v>
      </c>
      <c r="S173" s="302">
        <v>0</v>
      </c>
      <c r="T173" s="30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283</v>
      </c>
      <c r="AT173" s="239" t="s">
        <v>184</v>
      </c>
      <c r="AU173" s="239" t="s">
        <v>84</v>
      </c>
      <c r="AY173" s="18" t="s">
        <v>181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82</v>
      </c>
      <c r="BK173" s="240">
        <f>ROUND(I173*H173,2)</f>
        <v>0</v>
      </c>
      <c r="BL173" s="18" t="s">
        <v>283</v>
      </c>
      <c r="BM173" s="239" t="s">
        <v>3602</v>
      </c>
    </row>
    <row r="174" s="2" customFormat="1" ht="6.96" customHeight="1">
      <c r="A174" s="39"/>
      <c r="B174" s="67"/>
      <c r="C174" s="68"/>
      <c r="D174" s="68"/>
      <c r="E174" s="68"/>
      <c r="F174" s="68"/>
      <c r="G174" s="68"/>
      <c r="H174" s="68"/>
      <c r="I174" s="68"/>
      <c r="J174" s="68"/>
      <c r="K174" s="68"/>
      <c r="L174" s="45"/>
      <c r="M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</sheetData>
  <sheetProtection sheet="1" autoFilter="0" formatColumns="0" formatRows="0" objects="1" scenarios="1" spinCount="100000" saltValue="q3VhrMFSq0SUEI93mevKoWaIgPrPY5VLoWDTaG7zq6qpUAfB035YTFIaFJij4GQjFVV87OJ76/pmq4WX5fcyVQ==" hashValue="x1TF/R/5Q4LDUdoJMVLyy4MhJR+YYn89RbCQNrt6KtUUUO9RKlJNSp2AEYbMp8CsLMzUqHKalmaI+ZK8mZYuDA==" algorithmName="SHA-512" password="CC35"/>
  <autoFilter ref="C127:K17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84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15</v>
      </c>
      <c r="L6" s="21"/>
    </row>
    <row r="7" s="1" customFormat="1" ht="26.25" customHeight="1">
      <c r="B7" s="21"/>
      <c r="E7" s="152" t="str">
        <f>'Rekapitulace stavby'!K6</f>
        <v>SPRAVEDLIVÁ TRANSFORMACE - proj.Odb.učebny GASTRO - stavební část - celková rekapitulace</v>
      </c>
      <c r="F7" s="151"/>
      <c r="G7" s="151"/>
      <c r="H7" s="151"/>
      <c r="L7" s="21"/>
    </row>
    <row r="8" s="1" customFormat="1" ht="12" customHeight="1">
      <c r="B8" s="21"/>
      <c r="D8" s="151" t="s">
        <v>121</v>
      </c>
      <c r="L8" s="21"/>
    </row>
    <row r="9" s="2" customFormat="1" ht="16.5" customHeight="1">
      <c r="A9" s="39"/>
      <c r="B9" s="45"/>
      <c r="C9" s="39"/>
      <c r="D9" s="39"/>
      <c r="E9" s="152" t="s">
        <v>3479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3372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17</v>
      </c>
      <c r="E13" s="39"/>
      <c r="F13" s="142" t="s">
        <v>1</v>
      </c>
      <c r="G13" s="39"/>
      <c r="H13" s="39"/>
      <c r="I13" s="151" t="s">
        <v>18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19</v>
      </c>
      <c r="E14" s="39"/>
      <c r="F14" s="142" t="s">
        <v>20</v>
      </c>
      <c r="G14" s="39"/>
      <c r="H14" s="39"/>
      <c r="I14" s="151" t="s">
        <v>21</v>
      </c>
      <c r="J14" s="154" t="str">
        <f>'Rekapitulace stavby'!AN8</f>
        <v>14. 12. 2023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23</v>
      </c>
      <c r="E16" s="39"/>
      <c r="F16" s="39"/>
      <c r="G16" s="39"/>
      <c r="H16" s="39"/>
      <c r="I16" s="151" t="s">
        <v>24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20</v>
      </c>
      <c r="F17" s="39"/>
      <c r="G17" s="39"/>
      <c r="H17" s="39"/>
      <c r="I17" s="151" t="s">
        <v>26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27</v>
      </c>
      <c r="E19" s="39"/>
      <c r="F19" s="39"/>
      <c r="G19" s="39"/>
      <c r="H19" s="39"/>
      <c r="I19" s="151" t="s">
        <v>24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29</v>
      </c>
      <c r="E22" s="39"/>
      <c r="F22" s="39"/>
      <c r="G22" s="39"/>
      <c r="H22" s="39"/>
      <c r="I22" s="151" t="s">
        <v>24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20</v>
      </c>
      <c r="F23" s="39"/>
      <c r="G23" s="39"/>
      <c r="H23" s="39"/>
      <c r="I23" s="151" t="s">
        <v>26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32</v>
      </c>
      <c r="E25" s="39"/>
      <c r="F25" s="39"/>
      <c r="G25" s="39"/>
      <c r="H25" s="39"/>
      <c r="I25" s="151" t="s">
        <v>24</v>
      </c>
      <c r="J25" s="142" t="s">
        <v>2676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2677</v>
      </c>
      <c r="F26" s="39"/>
      <c r="G26" s="39"/>
      <c r="H26" s="39"/>
      <c r="I26" s="151" t="s">
        <v>26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35</v>
      </c>
      <c r="E32" s="39"/>
      <c r="F32" s="39"/>
      <c r="G32" s="39"/>
      <c r="H32" s="39"/>
      <c r="I32" s="39"/>
      <c r="J32" s="161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37</v>
      </c>
      <c r="G34" s="39"/>
      <c r="H34" s="39"/>
      <c r="I34" s="162" t="s">
        <v>36</v>
      </c>
      <c r="J34" s="162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39</v>
      </c>
      <c r="E35" s="151" t="s">
        <v>40</v>
      </c>
      <c r="F35" s="164">
        <f>ROUND((SUM(BE125:BE177)),  2)</f>
        <v>0</v>
      </c>
      <c r="G35" s="39"/>
      <c r="H35" s="39"/>
      <c r="I35" s="165">
        <v>0.20999999999999999</v>
      </c>
      <c r="J35" s="164">
        <f>ROUND(((SUM(BE125:BE177))*I35),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41</v>
      </c>
      <c r="F36" s="164">
        <f>ROUND((SUM(BF125:BF177)),  2)</f>
        <v>0</v>
      </c>
      <c r="G36" s="39"/>
      <c r="H36" s="39"/>
      <c r="I36" s="165">
        <v>0.12</v>
      </c>
      <c r="J36" s="164">
        <f>ROUND(((SUM(BF125:BF177))*I36),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ROUND((SUM(BG125:BG177)),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43</v>
      </c>
      <c r="F38" s="164">
        <f>ROUND((SUM(BH125:BH177)),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44</v>
      </c>
      <c r="F39" s="164">
        <f>ROUND((SUM(BI125:BI177)),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45</v>
      </c>
      <c r="E41" s="168"/>
      <c r="F41" s="168"/>
      <c r="G41" s="169" t="s">
        <v>46</v>
      </c>
      <c r="H41" s="170" t="s">
        <v>47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SPRAVEDLIVÁ TRANSFORMACE - proj.Odb.učebny GASTRO - stavební část - celková rekapitulace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3479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03 - Silnoproud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 xml:space="preserve"> </v>
      </c>
      <c r="G91" s="41"/>
      <c r="H91" s="41"/>
      <c r="I91" s="33" t="s">
        <v>21</v>
      </c>
      <c r="J91" s="80" t="str">
        <f>IF(J14="","",J14)</f>
        <v>14. 12. 2023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23</v>
      </c>
      <c r="D93" s="41"/>
      <c r="E93" s="41"/>
      <c r="F93" s="28" t="str">
        <f>E17</f>
        <v xml:space="preserve"> </v>
      </c>
      <c r="G93" s="41"/>
      <c r="H93" s="41"/>
      <c r="I93" s="33" t="s">
        <v>29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>Klimešová Miroslava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127</v>
      </c>
      <c r="D96" s="186"/>
      <c r="E96" s="186"/>
      <c r="F96" s="186"/>
      <c r="G96" s="186"/>
      <c r="H96" s="186"/>
      <c r="I96" s="186"/>
      <c r="J96" s="187" t="s">
        <v>128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129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130</v>
      </c>
    </row>
    <row r="99" s="9" customFormat="1" ht="24.96" customHeight="1">
      <c r="A99" s="9"/>
      <c r="B99" s="189"/>
      <c r="C99" s="190"/>
      <c r="D99" s="191" t="s">
        <v>145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2678</v>
      </c>
      <c r="E100" s="197"/>
      <c r="F100" s="197"/>
      <c r="G100" s="197"/>
      <c r="H100" s="197"/>
      <c r="I100" s="197"/>
      <c r="J100" s="198">
        <f>J127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9"/>
      <c r="C101" s="190"/>
      <c r="D101" s="191" t="s">
        <v>2496</v>
      </c>
      <c r="E101" s="192"/>
      <c r="F101" s="192"/>
      <c r="G101" s="192"/>
      <c r="H101" s="192"/>
      <c r="I101" s="192"/>
      <c r="J101" s="193">
        <f>J172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4"/>
      <c r="D102" s="196" t="s">
        <v>2680</v>
      </c>
      <c r="E102" s="197"/>
      <c r="F102" s="197"/>
      <c r="G102" s="197"/>
      <c r="H102" s="197"/>
      <c r="I102" s="197"/>
      <c r="J102" s="198">
        <f>J173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9"/>
      <c r="C103" s="190"/>
      <c r="D103" s="191" t="s">
        <v>2681</v>
      </c>
      <c r="E103" s="192"/>
      <c r="F103" s="192"/>
      <c r="G103" s="192"/>
      <c r="H103" s="192"/>
      <c r="I103" s="192"/>
      <c r="J103" s="193">
        <f>J176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166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15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6.25" customHeight="1">
      <c r="A113" s="39"/>
      <c r="B113" s="40"/>
      <c r="C113" s="41"/>
      <c r="D113" s="41"/>
      <c r="E113" s="184" t="str">
        <f>E7</f>
        <v>SPRAVEDLIVÁ TRANSFORMACE - proj.Odb.učebny GASTRO - stavební část - celková rekapitulace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121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3479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123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03 - Silnoproud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19</v>
      </c>
      <c r="D119" s="41"/>
      <c r="E119" s="41"/>
      <c r="F119" s="28" t="str">
        <f>F14</f>
        <v xml:space="preserve"> </v>
      </c>
      <c r="G119" s="41"/>
      <c r="H119" s="41"/>
      <c r="I119" s="33" t="s">
        <v>21</v>
      </c>
      <c r="J119" s="80" t="str">
        <f>IF(J14="","",J14)</f>
        <v>14. 12. 2023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23</v>
      </c>
      <c r="D121" s="41"/>
      <c r="E121" s="41"/>
      <c r="F121" s="28" t="str">
        <f>E17</f>
        <v xml:space="preserve"> </v>
      </c>
      <c r="G121" s="41"/>
      <c r="H121" s="41"/>
      <c r="I121" s="33" t="s">
        <v>29</v>
      </c>
      <c r="J121" s="37" t="str">
        <f>E23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27</v>
      </c>
      <c r="D122" s="41"/>
      <c r="E122" s="41"/>
      <c r="F122" s="28" t="str">
        <f>IF(E20="","",E20)</f>
        <v>Vyplň údaj</v>
      </c>
      <c r="G122" s="41"/>
      <c r="H122" s="41"/>
      <c r="I122" s="33" t="s">
        <v>32</v>
      </c>
      <c r="J122" s="37" t="str">
        <f>E26</f>
        <v>Klimešová Miroslava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167</v>
      </c>
      <c r="D124" s="203" t="s">
        <v>60</v>
      </c>
      <c r="E124" s="203" t="s">
        <v>56</v>
      </c>
      <c r="F124" s="203" t="s">
        <v>57</v>
      </c>
      <c r="G124" s="203" t="s">
        <v>168</v>
      </c>
      <c r="H124" s="203" t="s">
        <v>169</v>
      </c>
      <c r="I124" s="203" t="s">
        <v>170</v>
      </c>
      <c r="J124" s="204" t="s">
        <v>128</v>
      </c>
      <c r="K124" s="205" t="s">
        <v>171</v>
      </c>
      <c r="L124" s="206"/>
      <c r="M124" s="101" t="s">
        <v>1</v>
      </c>
      <c r="N124" s="102" t="s">
        <v>39</v>
      </c>
      <c r="O124" s="102" t="s">
        <v>172</v>
      </c>
      <c r="P124" s="102" t="s">
        <v>173</v>
      </c>
      <c r="Q124" s="102" t="s">
        <v>174</v>
      </c>
      <c r="R124" s="102" t="s">
        <v>175</v>
      </c>
      <c r="S124" s="102" t="s">
        <v>176</v>
      </c>
      <c r="T124" s="103" t="s">
        <v>177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178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P126+P172+P176</f>
        <v>0</v>
      </c>
      <c r="Q125" s="105"/>
      <c r="R125" s="209">
        <f>R126+R172+R176</f>
        <v>0.13560250000000002</v>
      </c>
      <c r="S125" s="105"/>
      <c r="T125" s="210">
        <f>T126+T172+T176</f>
        <v>0.064000000000000001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74</v>
      </c>
      <c r="AU125" s="18" t="s">
        <v>130</v>
      </c>
      <c r="BK125" s="211">
        <f>BK126+BK172+BK176</f>
        <v>0</v>
      </c>
    </row>
    <row r="126" s="12" customFormat="1" ht="25.92" customHeight="1">
      <c r="A126" s="12"/>
      <c r="B126" s="212"/>
      <c r="C126" s="213"/>
      <c r="D126" s="214" t="s">
        <v>74</v>
      </c>
      <c r="E126" s="215" t="s">
        <v>938</v>
      </c>
      <c r="F126" s="215" t="s">
        <v>939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</f>
        <v>0</v>
      </c>
      <c r="Q126" s="220"/>
      <c r="R126" s="221">
        <f>R127</f>
        <v>0.068562500000000012</v>
      </c>
      <c r="S126" s="220"/>
      <c r="T126" s="222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84</v>
      </c>
      <c r="AT126" s="224" t="s">
        <v>74</v>
      </c>
      <c r="AU126" s="224" t="s">
        <v>75</v>
      </c>
      <c r="AY126" s="223" t="s">
        <v>181</v>
      </c>
      <c r="BK126" s="225">
        <f>BK127</f>
        <v>0</v>
      </c>
    </row>
    <row r="127" s="12" customFormat="1" ht="22.8" customHeight="1">
      <c r="A127" s="12"/>
      <c r="B127" s="212"/>
      <c r="C127" s="213"/>
      <c r="D127" s="214" t="s">
        <v>74</v>
      </c>
      <c r="E127" s="226" t="s">
        <v>2682</v>
      </c>
      <c r="F127" s="226" t="s">
        <v>2683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SUM(P128:P171)</f>
        <v>0</v>
      </c>
      <c r="Q127" s="220"/>
      <c r="R127" s="221">
        <f>SUM(R128:R171)</f>
        <v>0.068562500000000012</v>
      </c>
      <c r="S127" s="220"/>
      <c r="T127" s="222">
        <f>SUM(T128:T171)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84</v>
      </c>
      <c r="AT127" s="224" t="s">
        <v>74</v>
      </c>
      <c r="AU127" s="224" t="s">
        <v>82</v>
      </c>
      <c r="AY127" s="223" t="s">
        <v>181</v>
      </c>
      <c r="BK127" s="225">
        <f>SUM(BK128:BK171)</f>
        <v>0</v>
      </c>
    </row>
    <row r="128" s="2" customFormat="1" ht="44.25" customHeight="1">
      <c r="A128" s="39"/>
      <c r="B128" s="40"/>
      <c r="C128" s="228" t="s">
        <v>82</v>
      </c>
      <c r="D128" s="228" t="s">
        <v>184</v>
      </c>
      <c r="E128" s="229" t="s">
        <v>2684</v>
      </c>
      <c r="F128" s="230" t="s">
        <v>3603</v>
      </c>
      <c r="G128" s="231" t="s">
        <v>320</v>
      </c>
      <c r="H128" s="232">
        <v>25</v>
      </c>
      <c r="I128" s="233"/>
      <c r="J128" s="232">
        <f>ROUND(I128*H128,2)</f>
        <v>0</v>
      </c>
      <c r="K128" s="234"/>
      <c r="L128" s="45"/>
      <c r="M128" s="235" t="s">
        <v>1</v>
      </c>
      <c r="N128" s="236" t="s">
        <v>40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283</v>
      </c>
      <c r="AT128" s="239" t="s">
        <v>184</v>
      </c>
      <c r="AU128" s="239" t="s">
        <v>84</v>
      </c>
      <c r="AY128" s="18" t="s">
        <v>181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82</v>
      </c>
      <c r="BK128" s="240">
        <f>ROUND(I128*H128,2)</f>
        <v>0</v>
      </c>
      <c r="BL128" s="18" t="s">
        <v>283</v>
      </c>
      <c r="BM128" s="239" t="s">
        <v>3604</v>
      </c>
    </row>
    <row r="129" s="2" customFormat="1" ht="21.75" customHeight="1">
      <c r="A129" s="39"/>
      <c r="B129" s="40"/>
      <c r="C129" s="289" t="s">
        <v>84</v>
      </c>
      <c r="D129" s="289" t="s">
        <v>396</v>
      </c>
      <c r="E129" s="290" t="s">
        <v>2687</v>
      </c>
      <c r="F129" s="291" t="s">
        <v>2688</v>
      </c>
      <c r="G129" s="292" t="s">
        <v>320</v>
      </c>
      <c r="H129" s="293">
        <v>26.25</v>
      </c>
      <c r="I129" s="294"/>
      <c r="J129" s="293">
        <f>ROUND(I129*H129,2)</f>
        <v>0</v>
      </c>
      <c r="K129" s="295"/>
      <c r="L129" s="296"/>
      <c r="M129" s="297" t="s">
        <v>1</v>
      </c>
      <c r="N129" s="298" t="s">
        <v>40</v>
      </c>
      <c r="O129" s="92"/>
      <c r="P129" s="237">
        <f>O129*H129</f>
        <v>0</v>
      </c>
      <c r="Q129" s="237">
        <v>6.9999999999999994E-05</v>
      </c>
      <c r="R129" s="237">
        <f>Q129*H129</f>
        <v>0.0018374999999999999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379</v>
      </c>
      <c r="AT129" s="239" t="s">
        <v>396</v>
      </c>
      <c r="AU129" s="239" t="s">
        <v>84</v>
      </c>
      <c r="AY129" s="18" t="s">
        <v>181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82</v>
      </c>
      <c r="BK129" s="240">
        <f>ROUND(I129*H129,2)</f>
        <v>0</v>
      </c>
      <c r="BL129" s="18" t="s">
        <v>283</v>
      </c>
      <c r="BM129" s="239" t="s">
        <v>3605</v>
      </c>
    </row>
    <row r="130" s="14" customFormat="1">
      <c r="A130" s="14"/>
      <c r="B130" s="252"/>
      <c r="C130" s="253"/>
      <c r="D130" s="243" t="s">
        <v>190</v>
      </c>
      <c r="E130" s="254" t="s">
        <v>1</v>
      </c>
      <c r="F130" s="255" t="s">
        <v>3606</v>
      </c>
      <c r="G130" s="253"/>
      <c r="H130" s="256">
        <v>26.25</v>
      </c>
      <c r="I130" s="257"/>
      <c r="J130" s="253"/>
      <c r="K130" s="253"/>
      <c r="L130" s="258"/>
      <c r="M130" s="259"/>
      <c r="N130" s="260"/>
      <c r="O130" s="260"/>
      <c r="P130" s="260"/>
      <c r="Q130" s="260"/>
      <c r="R130" s="260"/>
      <c r="S130" s="260"/>
      <c r="T130" s="26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2" t="s">
        <v>190</v>
      </c>
      <c r="AU130" s="262" t="s">
        <v>84</v>
      </c>
      <c r="AV130" s="14" t="s">
        <v>84</v>
      </c>
      <c r="AW130" s="14" t="s">
        <v>31</v>
      </c>
      <c r="AX130" s="14" t="s">
        <v>82</v>
      </c>
      <c r="AY130" s="262" t="s">
        <v>181</v>
      </c>
    </row>
    <row r="131" s="2" customFormat="1" ht="49.05" customHeight="1">
      <c r="A131" s="39"/>
      <c r="B131" s="40"/>
      <c r="C131" s="228" t="s">
        <v>182</v>
      </c>
      <c r="D131" s="228" t="s">
        <v>184</v>
      </c>
      <c r="E131" s="229" t="s">
        <v>3607</v>
      </c>
      <c r="F131" s="230" t="s">
        <v>3608</v>
      </c>
      <c r="G131" s="231" t="s">
        <v>320</v>
      </c>
      <c r="H131" s="232">
        <v>25</v>
      </c>
      <c r="I131" s="233"/>
      <c r="J131" s="232">
        <f>ROUND(I131*H131,2)</f>
        <v>0</v>
      </c>
      <c r="K131" s="234"/>
      <c r="L131" s="45"/>
      <c r="M131" s="235" t="s">
        <v>1</v>
      </c>
      <c r="N131" s="236" t="s">
        <v>40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283</v>
      </c>
      <c r="AT131" s="239" t="s">
        <v>184</v>
      </c>
      <c r="AU131" s="239" t="s">
        <v>84</v>
      </c>
      <c r="AY131" s="18" t="s">
        <v>181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82</v>
      </c>
      <c r="BK131" s="240">
        <f>ROUND(I131*H131,2)</f>
        <v>0</v>
      </c>
      <c r="BL131" s="18" t="s">
        <v>283</v>
      </c>
      <c r="BM131" s="239" t="s">
        <v>3609</v>
      </c>
    </row>
    <row r="132" s="2" customFormat="1" ht="21.75" customHeight="1">
      <c r="A132" s="39"/>
      <c r="B132" s="40"/>
      <c r="C132" s="289" t="s">
        <v>188</v>
      </c>
      <c r="D132" s="289" t="s">
        <v>396</v>
      </c>
      <c r="E132" s="290" t="s">
        <v>3610</v>
      </c>
      <c r="F132" s="291" t="s">
        <v>3611</v>
      </c>
      <c r="G132" s="292" t="s">
        <v>320</v>
      </c>
      <c r="H132" s="293">
        <v>26.25</v>
      </c>
      <c r="I132" s="294"/>
      <c r="J132" s="293">
        <f>ROUND(I132*H132,2)</f>
        <v>0</v>
      </c>
      <c r="K132" s="295"/>
      <c r="L132" s="296"/>
      <c r="M132" s="297" t="s">
        <v>1</v>
      </c>
      <c r="N132" s="298" t="s">
        <v>40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379</v>
      </c>
      <c r="AT132" s="239" t="s">
        <v>396</v>
      </c>
      <c r="AU132" s="239" t="s">
        <v>84</v>
      </c>
      <c r="AY132" s="18" t="s">
        <v>181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82</v>
      </c>
      <c r="BK132" s="240">
        <f>ROUND(I132*H132,2)</f>
        <v>0</v>
      </c>
      <c r="BL132" s="18" t="s">
        <v>283</v>
      </c>
      <c r="BM132" s="239" t="s">
        <v>3612</v>
      </c>
    </row>
    <row r="133" s="14" customFormat="1">
      <c r="A133" s="14"/>
      <c r="B133" s="252"/>
      <c r="C133" s="253"/>
      <c r="D133" s="243" t="s">
        <v>190</v>
      </c>
      <c r="E133" s="254" t="s">
        <v>1</v>
      </c>
      <c r="F133" s="255" t="s">
        <v>3606</v>
      </c>
      <c r="G133" s="253"/>
      <c r="H133" s="256">
        <v>26.25</v>
      </c>
      <c r="I133" s="257"/>
      <c r="J133" s="253"/>
      <c r="K133" s="253"/>
      <c r="L133" s="258"/>
      <c r="M133" s="259"/>
      <c r="N133" s="260"/>
      <c r="O133" s="260"/>
      <c r="P133" s="260"/>
      <c r="Q133" s="260"/>
      <c r="R133" s="260"/>
      <c r="S133" s="260"/>
      <c r="T133" s="26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2" t="s">
        <v>190</v>
      </c>
      <c r="AU133" s="262" t="s">
        <v>84</v>
      </c>
      <c r="AV133" s="14" t="s">
        <v>84</v>
      </c>
      <c r="AW133" s="14" t="s">
        <v>31</v>
      </c>
      <c r="AX133" s="14" t="s">
        <v>82</v>
      </c>
      <c r="AY133" s="262" t="s">
        <v>181</v>
      </c>
    </row>
    <row r="134" s="2" customFormat="1" ht="21.75" customHeight="1">
      <c r="A134" s="39"/>
      <c r="B134" s="40"/>
      <c r="C134" s="289" t="s">
        <v>213</v>
      </c>
      <c r="D134" s="289" t="s">
        <v>396</v>
      </c>
      <c r="E134" s="290" t="s">
        <v>3613</v>
      </c>
      <c r="F134" s="291" t="s">
        <v>3614</v>
      </c>
      <c r="G134" s="292" t="s">
        <v>260</v>
      </c>
      <c r="H134" s="293">
        <v>50</v>
      </c>
      <c r="I134" s="294"/>
      <c r="J134" s="293">
        <f>ROUND(I134*H134,2)</f>
        <v>0</v>
      </c>
      <c r="K134" s="295"/>
      <c r="L134" s="296"/>
      <c r="M134" s="297" t="s">
        <v>1</v>
      </c>
      <c r="N134" s="298" t="s">
        <v>40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379</v>
      </c>
      <c r="AT134" s="239" t="s">
        <v>396</v>
      </c>
      <c r="AU134" s="239" t="s">
        <v>84</v>
      </c>
      <c r="AY134" s="18" t="s">
        <v>181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82</v>
      </c>
      <c r="BK134" s="240">
        <f>ROUND(I134*H134,2)</f>
        <v>0</v>
      </c>
      <c r="BL134" s="18" t="s">
        <v>283</v>
      </c>
      <c r="BM134" s="239" t="s">
        <v>3615</v>
      </c>
    </row>
    <row r="135" s="2" customFormat="1" ht="44.25" customHeight="1">
      <c r="A135" s="39"/>
      <c r="B135" s="40"/>
      <c r="C135" s="228" t="s">
        <v>224</v>
      </c>
      <c r="D135" s="228" t="s">
        <v>184</v>
      </c>
      <c r="E135" s="229" t="s">
        <v>2691</v>
      </c>
      <c r="F135" s="230" t="s">
        <v>3380</v>
      </c>
      <c r="G135" s="231" t="s">
        <v>260</v>
      </c>
      <c r="H135" s="232">
        <v>10</v>
      </c>
      <c r="I135" s="233"/>
      <c r="J135" s="232">
        <f>ROUND(I135*H135,2)</f>
        <v>0</v>
      </c>
      <c r="K135" s="234"/>
      <c r="L135" s="45"/>
      <c r="M135" s="235" t="s">
        <v>1</v>
      </c>
      <c r="N135" s="236" t="s">
        <v>40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283</v>
      </c>
      <c r="AT135" s="239" t="s">
        <v>184</v>
      </c>
      <c r="AU135" s="239" t="s">
        <v>84</v>
      </c>
      <c r="AY135" s="18" t="s">
        <v>181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82</v>
      </c>
      <c r="BK135" s="240">
        <f>ROUND(I135*H135,2)</f>
        <v>0</v>
      </c>
      <c r="BL135" s="18" t="s">
        <v>283</v>
      </c>
      <c r="BM135" s="239" t="s">
        <v>3616</v>
      </c>
    </row>
    <row r="136" s="2" customFormat="1" ht="21.75" customHeight="1">
      <c r="A136" s="39"/>
      <c r="B136" s="40"/>
      <c r="C136" s="289" t="s">
        <v>235</v>
      </c>
      <c r="D136" s="289" t="s">
        <v>396</v>
      </c>
      <c r="E136" s="290" t="s">
        <v>2694</v>
      </c>
      <c r="F136" s="291" t="s">
        <v>2695</v>
      </c>
      <c r="G136" s="292" t="s">
        <v>260</v>
      </c>
      <c r="H136" s="293">
        <v>10</v>
      </c>
      <c r="I136" s="294"/>
      <c r="J136" s="293">
        <f>ROUND(I136*H136,2)</f>
        <v>0</v>
      </c>
      <c r="K136" s="295"/>
      <c r="L136" s="296"/>
      <c r="M136" s="297" t="s">
        <v>1</v>
      </c>
      <c r="N136" s="298" t="s">
        <v>40</v>
      </c>
      <c r="O136" s="92"/>
      <c r="P136" s="237">
        <f>O136*H136</f>
        <v>0</v>
      </c>
      <c r="Q136" s="237">
        <v>4.0000000000000003E-05</v>
      </c>
      <c r="R136" s="237">
        <f>Q136*H136</f>
        <v>0.00040000000000000002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379</v>
      </c>
      <c r="AT136" s="239" t="s">
        <v>396</v>
      </c>
      <c r="AU136" s="239" t="s">
        <v>84</v>
      </c>
      <c r="AY136" s="18" t="s">
        <v>181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82</v>
      </c>
      <c r="BK136" s="240">
        <f>ROUND(I136*H136,2)</f>
        <v>0</v>
      </c>
      <c r="BL136" s="18" t="s">
        <v>283</v>
      </c>
      <c r="BM136" s="239" t="s">
        <v>3617</v>
      </c>
    </row>
    <row r="137" s="2" customFormat="1" ht="49.05" customHeight="1">
      <c r="A137" s="39"/>
      <c r="B137" s="40"/>
      <c r="C137" s="228" t="s">
        <v>239</v>
      </c>
      <c r="D137" s="228" t="s">
        <v>184</v>
      </c>
      <c r="E137" s="229" t="s">
        <v>2697</v>
      </c>
      <c r="F137" s="230" t="s">
        <v>3383</v>
      </c>
      <c r="G137" s="231" t="s">
        <v>260</v>
      </c>
      <c r="H137" s="232">
        <v>5</v>
      </c>
      <c r="I137" s="233"/>
      <c r="J137" s="232">
        <f>ROUND(I137*H137,2)</f>
        <v>0</v>
      </c>
      <c r="K137" s="234"/>
      <c r="L137" s="45"/>
      <c r="M137" s="235" t="s">
        <v>1</v>
      </c>
      <c r="N137" s="236" t="s">
        <v>40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283</v>
      </c>
      <c r="AT137" s="239" t="s">
        <v>184</v>
      </c>
      <c r="AU137" s="239" t="s">
        <v>84</v>
      </c>
      <c r="AY137" s="18" t="s">
        <v>181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82</v>
      </c>
      <c r="BK137" s="240">
        <f>ROUND(I137*H137,2)</f>
        <v>0</v>
      </c>
      <c r="BL137" s="18" t="s">
        <v>283</v>
      </c>
      <c r="BM137" s="239" t="s">
        <v>3618</v>
      </c>
    </row>
    <row r="138" s="2" customFormat="1" ht="24.15" customHeight="1">
      <c r="A138" s="39"/>
      <c r="B138" s="40"/>
      <c r="C138" s="289" t="s">
        <v>246</v>
      </c>
      <c r="D138" s="289" t="s">
        <v>396</v>
      </c>
      <c r="E138" s="290" t="s">
        <v>2700</v>
      </c>
      <c r="F138" s="291" t="s">
        <v>2701</v>
      </c>
      <c r="G138" s="292" t="s">
        <v>260</v>
      </c>
      <c r="H138" s="293">
        <v>5</v>
      </c>
      <c r="I138" s="294"/>
      <c r="J138" s="293">
        <f>ROUND(I138*H138,2)</f>
        <v>0</v>
      </c>
      <c r="K138" s="295"/>
      <c r="L138" s="296"/>
      <c r="M138" s="297" t="s">
        <v>1</v>
      </c>
      <c r="N138" s="298" t="s">
        <v>40</v>
      </c>
      <c r="O138" s="92"/>
      <c r="P138" s="237">
        <f>O138*H138</f>
        <v>0</v>
      </c>
      <c r="Q138" s="237">
        <v>9.0000000000000006E-05</v>
      </c>
      <c r="R138" s="237">
        <f>Q138*H138</f>
        <v>0.00045000000000000004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379</v>
      </c>
      <c r="AT138" s="239" t="s">
        <v>396</v>
      </c>
      <c r="AU138" s="239" t="s">
        <v>84</v>
      </c>
      <c r="AY138" s="18" t="s">
        <v>181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82</v>
      </c>
      <c r="BK138" s="240">
        <f>ROUND(I138*H138,2)</f>
        <v>0</v>
      </c>
      <c r="BL138" s="18" t="s">
        <v>283</v>
      </c>
      <c r="BM138" s="239" t="s">
        <v>3619</v>
      </c>
    </row>
    <row r="139" s="2" customFormat="1" ht="44.25" customHeight="1">
      <c r="A139" s="39"/>
      <c r="B139" s="40"/>
      <c r="C139" s="228" t="s">
        <v>251</v>
      </c>
      <c r="D139" s="228" t="s">
        <v>184</v>
      </c>
      <c r="E139" s="229" t="s">
        <v>2703</v>
      </c>
      <c r="F139" s="230" t="s">
        <v>3386</v>
      </c>
      <c r="G139" s="231" t="s">
        <v>320</v>
      </c>
      <c r="H139" s="232">
        <v>30</v>
      </c>
      <c r="I139" s="233"/>
      <c r="J139" s="232">
        <f>ROUND(I139*H139,2)</f>
        <v>0</v>
      </c>
      <c r="K139" s="234"/>
      <c r="L139" s="45"/>
      <c r="M139" s="235" t="s">
        <v>1</v>
      </c>
      <c r="N139" s="236" t="s">
        <v>40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283</v>
      </c>
      <c r="AT139" s="239" t="s">
        <v>184</v>
      </c>
      <c r="AU139" s="239" t="s">
        <v>84</v>
      </c>
      <c r="AY139" s="18" t="s">
        <v>181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82</v>
      </c>
      <c r="BK139" s="240">
        <f>ROUND(I139*H139,2)</f>
        <v>0</v>
      </c>
      <c r="BL139" s="18" t="s">
        <v>283</v>
      </c>
      <c r="BM139" s="239" t="s">
        <v>3620</v>
      </c>
    </row>
    <row r="140" s="2" customFormat="1" ht="24.15" customHeight="1">
      <c r="A140" s="39"/>
      <c r="B140" s="40"/>
      <c r="C140" s="289" t="s">
        <v>257</v>
      </c>
      <c r="D140" s="289" t="s">
        <v>396</v>
      </c>
      <c r="E140" s="290" t="s">
        <v>2706</v>
      </c>
      <c r="F140" s="291" t="s">
        <v>2707</v>
      </c>
      <c r="G140" s="292" t="s">
        <v>320</v>
      </c>
      <c r="H140" s="293">
        <v>34.5</v>
      </c>
      <c r="I140" s="294"/>
      <c r="J140" s="293">
        <f>ROUND(I140*H140,2)</f>
        <v>0</v>
      </c>
      <c r="K140" s="295"/>
      <c r="L140" s="296"/>
      <c r="M140" s="297" t="s">
        <v>1</v>
      </c>
      <c r="N140" s="298" t="s">
        <v>40</v>
      </c>
      <c r="O140" s="92"/>
      <c r="P140" s="237">
        <f>O140*H140</f>
        <v>0</v>
      </c>
      <c r="Q140" s="237">
        <v>6.9999999999999994E-05</v>
      </c>
      <c r="R140" s="237">
        <f>Q140*H140</f>
        <v>0.0024149999999999996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379</v>
      </c>
      <c r="AT140" s="239" t="s">
        <v>396</v>
      </c>
      <c r="AU140" s="239" t="s">
        <v>84</v>
      </c>
      <c r="AY140" s="18" t="s">
        <v>181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82</v>
      </c>
      <c r="BK140" s="240">
        <f>ROUND(I140*H140,2)</f>
        <v>0</v>
      </c>
      <c r="BL140" s="18" t="s">
        <v>283</v>
      </c>
      <c r="BM140" s="239" t="s">
        <v>3621</v>
      </c>
    </row>
    <row r="141" s="14" customFormat="1">
      <c r="A141" s="14"/>
      <c r="B141" s="252"/>
      <c r="C141" s="253"/>
      <c r="D141" s="243" t="s">
        <v>190</v>
      </c>
      <c r="E141" s="254" t="s">
        <v>1</v>
      </c>
      <c r="F141" s="255" t="s">
        <v>3391</v>
      </c>
      <c r="G141" s="253"/>
      <c r="H141" s="256">
        <v>34.5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2" t="s">
        <v>190</v>
      </c>
      <c r="AU141" s="262" t="s">
        <v>84</v>
      </c>
      <c r="AV141" s="14" t="s">
        <v>84</v>
      </c>
      <c r="AW141" s="14" t="s">
        <v>31</v>
      </c>
      <c r="AX141" s="14" t="s">
        <v>82</v>
      </c>
      <c r="AY141" s="262" t="s">
        <v>181</v>
      </c>
    </row>
    <row r="142" s="2" customFormat="1" ht="37.8" customHeight="1">
      <c r="A142" s="39"/>
      <c r="B142" s="40"/>
      <c r="C142" s="228" t="s">
        <v>8</v>
      </c>
      <c r="D142" s="228" t="s">
        <v>184</v>
      </c>
      <c r="E142" s="229" t="s">
        <v>3392</v>
      </c>
      <c r="F142" s="230" t="s">
        <v>3393</v>
      </c>
      <c r="G142" s="231" t="s">
        <v>320</v>
      </c>
      <c r="H142" s="232">
        <v>10</v>
      </c>
      <c r="I142" s="233"/>
      <c r="J142" s="232">
        <f>ROUND(I142*H142,2)</f>
        <v>0</v>
      </c>
      <c r="K142" s="234"/>
      <c r="L142" s="45"/>
      <c r="M142" s="235" t="s">
        <v>1</v>
      </c>
      <c r="N142" s="236" t="s">
        <v>40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283</v>
      </c>
      <c r="AT142" s="239" t="s">
        <v>184</v>
      </c>
      <c r="AU142" s="239" t="s">
        <v>84</v>
      </c>
      <c r="AY142" s="18" t="s">
        <v>181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82</v>
      </c>
      <c r="BK142" s="240">
        <f>ROUND(I142*H142,2)</f>
        <v>0</v>
      </c>
      <c r="BL142" s="18" t="s">
        <v>283</v>
      </c>
      <c r="BM142" s="239" t="s">
        <v>3622</v>
      </c>
    </row>
    <row r="143" s="2" customFormat="1" ht="24.15" customHeight="1">
      <c r="A143" s="39"/>
      <c r="B143" s="40"/>
      <c r="C143" s="289" t="s">
        <v>265</v>
      </c>
      <c r="D143" s="289" t="s">
        <v>396</v>
      </c>
      <c r="E143" s="290" t="s">
        <v>3395</v>
      </c>
      <c r="F143" s="291" t="s">
        <v>3396</v>
      </c>
      <c r="G143" s="292" t="s">
        <v>320</v>
      </c>
      <c r="H143" s="293">
        <v>11.5</v>
      </c>
      <c r="I143" s="294"/>
      <c r="J143" s="293">
        <f>ROUND(I143*H143,2)</f>
        <v>0</v>
      </c>
      <c r="K143" s="295"/>
      <c r="L143" s="296"/>
      <c r="M143" s="297" t="s">
        <v>1</v>
      </c>
      <c r="N143" s="298" t="s">
        <v>40</v>
      </c>
      <c r="O143" s="92"/>
      <c r="P143" s="237">
        <f>O143*H143</f>
        <v>0</v>
      </c>
      <c r="Q143" s="237">
        <v>0.00010000000000000001</v>
      </c>
      <c r="R143" s="237">
        <f>Q143*H143</f>
        <v>0.00115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379</v>
      </c>
      <c r="AT143" s="239" t="s">
        <v>396</v>
      </c>
      <c r="AU143" s="239" t="s">
        <v>84</v>
      </c>
      <c r="AY143" s="18" t="s">
        <v>181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82</v>
      </c>
      <c r="BK143" s="240">
        <f>ROUND(I143*H143,2)</f>
        <v>0</v>
      </c>
      <c r="BL143" s="18" t="s">
        <v>283</v>
      </c>
      <c r="BM143" s="239" t="s">
        <v>3623</v>
      </c>
    </row>
    <row r="144" s="14" customFormat="1">
      <c r="A144" s="14"/>
      <c r="B144" s="252"/>
      <c r="C144" s="253"/>
      <c r="D144" s="243" t="s">
        <v>190</v>
      </c>
      <c r="E144" s="254" t="s">
        <v>1</v>
      </c>
      <c r="F144" s="255" t="s">
        <v>3398</v>
      </c>
      <c r="G144" s="253"/>
      <c r="H144" s="256">
        <v>11.5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2" t="s">
        <v>190</v>
      </c>
      <c r="AU144" s="262" t="s">
        <v>84</v>
      </c>
      <c r="AV144" s="14" t="s">
        <v>84</v>
      </c>
      <c r="AW144" s="14" t="s">
        <v>31</v>
      </c>
      <c r="AX144" s="14" t="s">
        <v>82</v>
      </c>
      <c r="AY144" s="262" t="s">
        <v>181</v>
      </c>
    </row>
    <row r="145" s="2" customFormat="1" ht="37.8" customHeight="1">
      <c r="A145" s="39"/>
      <c r="B145" s="40"/>
      <c r="C145" s="228" t="s">
        <v>272</v>
      </c>
      <c r="D145" s="228" t="s">
        <v>184</v>
      </c>
      <c r="E145" s="229" t="s">
        <v>2723</v>
      </c>
      <c r="F145" s="230" t="s">
        <v>3399</v>
      </c>
      <c r="G145" s="231" t="s">
        <v>320</v>
      </c>
      <c r="H145" s="232">
        <v>60</v>
      </c>
      <c r="I145" s="233"/>
      <c r="J145" s="232">
        <f>ROUND(I145*H145,2)</f>
        <v>0</v>
      </c>
      <c r="K145" s="234"/>
      <c r="L145" s="45"/>
      <c r="M145" s="235" t="s">
        <v>1</v>
      </c>
      <c r="N145" s="236" t="s">
        <v>40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283</v>
      </c>
      <c r="AT145" s="239" t="s">
        <v>184</v>
      </c>
      <c r="AU145" s="239" t="s">
        <v>84</v>
      </c>
      <c r="AY145" s="18" t="s">
        <v>181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82</v>
      </c>
      <c r="BK145" s="240">
        <f>ROUND(I145*H145,2)</f>
        <v>0</v>
      </c>
      <c r="BL145" s="18" t="s">
        <v>283</v>
      </c>
      <c r="BM145" s="239" t="s">
        <v>3624</v>
      </c>
    </row>
    <row r="146" s="2" customFormat="1" ht="24.15" customHeight="1">
      <c r="A146" s="39"/>
      <c r="B146" s="40"/>
      <c r="C146" s="289" t="s">
        <v>278</v>
      </c>
      <c r="D146" s="289" t="s">
        <v>396</v>
      </c>
      <c r="E146" s="290" t="s">
        <v>2726</v>
      </c>
      <c r="F146" s="291" t="s">
        <v>2727</v>
      </c>
      <c r="G146" s="292" t="s">
        <v>320</v>
      </c>
      <c r="H146" s="293">
        <v>69</v>
      </c>
      <c r="I146" s="294"/>
      <c r="J146" s="293">
        <f>ROUND(I146*H146,2)</f>
        <v>0</v>
      </c>
      <c r="K146" s="295"/>
      <c r="L146" s="296"/>
      <c r="M146" s="297" t="s">
        <v>1</v>
      </c>
      <c r="N146" s="298" t="s">
        <v>40</v>
      </c>
      <c r="O146" s="92"/>
      <c r="P146" s="237">
        <f>O146*H146</f>
        <v>0</v>
      </c>
      <c r="Q146" s="237">
        <v>0.00012</v>
      </c>
      <c r="R146" s="237">
        <f>Q146*H146</f>
        <v>0.0082800000000000009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379</v>
      </c>
      <c r="AT146" s="239" t="s">
        <v>396</v>
      </c>
      <c r="AU146" s="239" t="s">
        <v>84</v>
      </c>
      <c r="AY146" s="18" t="s">
        <v>181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82</v>
      </c>
      <c r="BK146" s="240">
        <f>ROUND(I146*H146,2)</f>
        <v>0</v>
      </c>
      <c r="BL146" s="18" t="s">
        <v>283</v>
      </c>
      <c r="BM146" s="239" t="s">
        <v>3625</v>
      </c>
    </row>
    <row r="147" s="14" customFormat="1">
      <c r="A147" s="14"/>
      <c r="B147" s="252"/>
      <c r="C147" s="253"/>
      <c r="D147" s="243" t="s">
        <v>190</v>
      </c>
      <c r="E147" s="254" t="s">
        <v>1</v>
      </c>
      <c r="F147" s="255" t="s">
        <v>3626</v>
      </c>
      <c r="G147" s="253"/>
      <c r="H147" s="256">
        <v>69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190</v>
      </c>
      <c r="AU147" s="262" t="s">
        <v>84</v>
      </c>
      <c r="AV147" s="14" t="s">
        <v>84</v>
      </c>
      <c r="AW147" s="14" t="s">
        <v>31</v>
      </c>
      <c r="AX147" s="14" t="s">
        <v>82</v>
      </c>
      <c r="AY147" s="262" t="s">
        <v>181</v>
      </c>
    </row>
    <row r="148" s="2" customFormat="1" ht="37.8" customHeight="1">
      <c r="A148" s="39"/>
      <c r="B148" s="40"/>
      <c r="C148" s="228" t="s">
        <v>283</v>
      </c>
      <c r="D148" s="228" t="s">
        <v>184</v>
      </c>
      <c r="E148" s="229" t="s">
        <v>2732</v>
      </c>
      <c r="F148" s="230" t="s">
        <v>3403</v>
      </c>
      <c r="G148" s="231" t="s">
        <v>320</v>
      </c>
      <c r="H148" s="232">
        <v>220</v>
      </c>
      <c r="I148" s="233"/>
      <c r="J148" s="232">
        <f>ROUND(I148*H148,2)</f>
        <v>0</v>
      </c>
      <c r="K148" s="234"/>
      <c r="L148" s="45"/>
      <c r="M148" s="235" t="s">
        <v>1</v>
      </c>
      <c r="N148" s="236" t="s">
        <v>40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283</v>
      </c>
      <c r="AT148" s="239" t="s">
        <v>184</v>
      </c>
      <c r="AU148" s="239" t="s">
        <v>84</v>
      </c>
      <c r="AY148" s="18" t="s">
        <v>181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82</v>
      </c>
      <c r="BK148" s="240">
        <f>ROUND(I148*H148,2)</f>
        <v>0</v>
      </c>
      <c r="BL148" s="18" t="s">
        <v>283</v>
      </c>
      <c r="BM148" s="239" t="s">
        <v>3627</v>
      </c>
    </row>
    <row r="149" s="2" customFormat="1" ht="24.15" customHeight="1">
      <c r="A149" s="39"/>
      <c r="B149" s="40"/>
      <c r="C149" s="289" t="s">
        <v>234</v>
      </c>
      <c r="D149" s="289" t="s">
        <v>396</v>
      </c>
      <c r="E149" s="290" t="s">
        <v>2735</v>
      </c>
      <c r="F149" s="291" t="s">
        <v>2736</v>
      </c>
      <c r="G149" s="292" t="s">
        <v>320</v>
      </c>
      <c r="H149" s="293">
        <v>253</v>
      </c>
      <c r="I149" s="294"/>
      <c r="J149" s="293">
        <f>ROUND(I149*H149,2)</f>
        <v>0</v>
      </c>
      <c r="K149" s="295"/>
      <c r="L149" s="296"/>
      <c r="M149" s="297" t="s">
        <v>1</v>
      </c>
      <c r="N149" s="298" t="s">
        <v>40</v>
      </c>
      <c r="O149" s="92"/>
      <c r="P149" s="237">
        <f>O149*H149</f>
        <v>0</v>
      </c>
      <c r="Q149" s="237">
        <v>0.00017000000000000001</v>
      </c>
      <c r="R149" s="237">
        <f>Q149*H149</f>
        <v>0.043010000000000007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379</v>
      </c>
      <c r="AT149" s="239" t="s">
        <v>396</v>
      </c>
      <c r="AU149" s="239" t="s">
        <v>84</v>
      </c>
      <c r="AY149" s="18" t="s">
        <v>181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82</v>
      </c>
      <c r="BK149" s="240">
        <f>ROUND(I149*H149,2)</f>
        <v>0</v>
      </c>
      <c r="BL149" s="18" t="s">
        <v>283</v>
      </c>
      <c r="BM149" s="239" t="s">
        <v>3628</v>
      </c>
    </row>
    <row r="150" s="14" customFormat="1">
      <c r="A150" s="14"/>
      <c r="B150" s="252"/>
      <c r="C150" s="253"/>
      <c r="D150" s="243" t="s">
        <v>190</v>
      </c>
      <c r="E150" s="254" t="s">
        <v>1</v>
      </c>
      <c r="F150" s="255" t="s">
        <v>3629</v>
      </c>
      <c r="G150" s="253"/>
      <c r="H150" s="256">
        <v>253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2" t="s">
        <v>190</v>
      </c>
      <c r="AU150" s="262" t="s">
        <v>84</v>
      </c>
      <c r="AV150" s="14" t="s">
        <v>84</v>
      </c>
      <c r="AW150" s="14" t="s">
        <v>31</v>
      </c>
      <c r="AX150" s="14" t="s">
        <v>82</v>
      </c>
      <c r="AY150" s="262" t="s">
        <v>181</v>
      </c>
    </row>
    <row r="151" s="2" customFormat="1" ht="37.8" customHeight="1">
      <c r="A151" s="39"/>
      <c r="B151" s="40"/>
      <c r="C151" s="228" t="s">
        <v>292</v>
      </c>
      <c r="D151" s="228" t="s">
        <v>184</v>
      </c>
      <c r="E151" s="229" t="s">
        <v>2777</v>
      </c>
      <c r="F151" s="230" t="s">
        <v>3411</v>
      </c>
      <c r="G151" s="231" t="s">
        <v>260</v>
      </c>
      <c r="H151" s="232">
        <v>27</v>
      </c>
      <c r="I151" s="233"/>
      <c r="J151" s="232">
        <f>ROUND(I151*H151,2)</f>
        <v>0</v>
      </c>
      <c r="K151" s="234"/>
      <c r="L151" s="45"/>
      <c r="M151" s="235" t="s">
        <v>1</v>
      </c>
      <c r="N151" s="236" t="s">
        <v>40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283</v>
      </c>
      <c r="AT151" s="239" t="s">
        <v>184</v>
      </c>
      <c r="AU151" s="239" t="s">
        <v>84</v>
      </c>
      <c r="AY151" s="18" t="s">
        <v>181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82</v>
      </c>
      <c r="BK151" s="240">
        <f>ROUND(I151*H151,2)</f>
        <v>0</v>
      </c>
      <c r="BL151" s="18" t="s">
        <v>283</v>
      </c>
      <c r="BM151" s="239" t="s">
        <v>3630</v>
      </c>
    </row>
    <row r="152" s="2" customFormat="1" ht="49.05" customHeight="1">
      <c r="A152" s="39"/>
      <c r="B152" s="40"/>
      <c r="C152" s="228" t="s">
        <v>298</v>
      </c>
      <c r="D152" s="228" t="s">
        <v>184</v>
      </c>
      <c r="E152" s="229" t="s">
        <v>2834</v>
      </c>
      <c r="F152" s="230" t="s">
        <v>3420</v>
      </c>
      <c r="G152" s="231" t="s">
        <v>260</v>
      </c>
      <c r="H152" s="232">
        <v>2</v>
      </c>
      <c r="I152" s="233"/>
      <c r="J152" s="232">
        <f>ROUND(I152*H152,2)</f>
        <v>0</v>
      </c>
      <c r="K152" s="234"/>
      <c r="L152" s="45"/>
      <c r="M152" s="235" t="s">
        <v>1</v>
      </c>
      <c r="N152" s="236" t="s">
        <v>40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283</v>
      </c>
      <c r="AT152" s="239" t="s">
        <v>184</v>
      </c>
      <c r="AU152" s="239" t="s">
        <v>84</v>
      </c>
      <c r="AY152" s="18" t="s">
        <v>181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82</v>
      </c>
      <c r="BK152" s="240">
        <f>ROUND(I152*H152,2)</f>
        <v>0</v>
      </c>
      <c r="BL152" s="18" t="s">
        <v>283</v>
      </c>
      <c r="BM152" s="239" t="s">
        <v>3631</v>
      </c>
    </row>
    <row r="153" s="2" customFormat="1" ht="24.15" customHeight="1">
      <c r="A153" s="39"/>
      <c r="B153" s="40"/>
      <c r="C153" s="289" t="s">
        <v>304</v>
      </c>
      <c r="D153" s="289" t="s">
        <v>396</v>
      </c>
      <c r="E153" s="290" t="s">
        <v>2837</v>
      </c>
      <c r="F153" s="291" t="s">
        <v>2838</v>
      </c>
      <c r="G153" s="292" t="s">
        <v>260</v>
      </c>
      <c r="H153" s="293">
        <v>2</v>
      </c>
      <c r="I153" s="294"/>
      <c r="J153" s="293">
        <f>ROUND(I153*H153,2)</f>
        <v>0</v>
      </c>
      <c r="K153" s="295"/>
      <c r="L153" s="296"/>
      <c r="M153" s="297" t="s">
        <v>1</v>
      </c>
      <c r="N153" s="298" t="s">
        <v>40</v>
      </c>
      <c r="O153" s="92"/>
      <c r="P153" s="237">
        <f>O153*H153</f>
        <v>0</v>
      </c>
      <c r="Q153" s="237">
        <v>4.0000000000000003E-05</v>
      </c>
      <c r="R153" s="237">
        <f>Q153*H153</f>
        <v>8.0000000000000007E-05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379</v>
      </c>
      <c r="AT153" s="239" t="s">
        <v>396</v>
      </c>
      <c r="AU153" s="239" t="s">
        <v>84</v>
      </c>
      <c r="AY153" s="18" t="s">
        <v>181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82</v>
      </c>
      <c r="BK153" s="240">
        <f>ROUND(I153*H153,2)</f>
        <v>0</v>
      </c>
      <c r="BL153" s="18" t="s">
        <v>283</v>
      </c>
      <c r="BM153" s="239" t="s">
        <v>3632</v>
      </c>
    </row>
    <row r="154" s="2" customFormat="1" ht="16.5" customHeight="1">
      <c r="A154" s="39"/>
      <c r="B154" s="40"/>
      <c r="C154" s="289" t="s">
        <v>7</v>
      </c>
      <c r="D154" s="289" t="s">
        <v>396</v>
      </c>
      <c r="E154" s="290" t="s">
        <v>2840</v>
      </c>
      <c r="F154" s="291" t="s">
        <v>2841</v>
      </c>
      <c r="G154" s="292" t="s">
        <v>260</v>
      </c>
      <c r="H154" s="293">
        <v>2</v>
      </c>
      <c r="I154" s="294"/>
      <c r="J154" s="293">
        <f>ROUND(I154*H154,2)</f>
        <v>0</v>
      </c>
      <c r="K154" s="295"/>
      <c r="L154" s="296"/>
      <c r="M154" s="297" t="s">
        <v>1</v>
      </c>
      <c r="N154" s="298" t="s">
        <v>40</v>
      </c>
      <c r="O154" s="92"/>
      <c r="P154" s="237">
        <f>O154*H154</f>
        <v>0</v>
      </c>
      <c r="Q154" s="237">
        <v>3.0000000000000001E-05</v>
      </c>
      <c r="R154" s="237">
        <f>Q154*H154</f>
        <v>6.0000000000000002E-05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379</v>
      </c>
      <c r="AT154" s="239" t="s">
        <v>396</v>
      </c>
      <c r="AU154" s="239" t="s">
        <v>84</v>
      </c>
      <c r="AY154" s="18" t="s">
        <v>181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82</v>
      </c>
      <c r="BK154" s="240">
        <f>ROUND(I154*H154,2)</f>
        <v>0</v>
      </c>
      <c r="BL154" s="18" t="s">
        <v>283</v>
      </c>
      <c r="BM154" s="239" t="s">
        <v>3633</v>
      </c>
    </row>
    <row r="155" s="2" customFormat="1" ht="16.5" customHeight="1">
      <c r="A155" s="39"/>
      <c r="B155" s="40"/>
      <c r="C155" s="289" t="s">
        <v>312</v>
      </c>
      <c r="D155" s="289" t="s">
        <v>396</v>
      </c>
      <c r="E155" s="290" t="s">
        <v>2843</v>
      </c>
      <c r="F155" s="291" t="s">
        <v>2844</v>
      </c>
      <c r="G155" s="292" t="s">
        <v>260</v>
      </c>
      <c r="H155" s="293">
        <v>2</v>
      </c>
      <c r="I155" s="294"/>
      <c r="J155" s="293">
        <f>ROUND(I155*H155,2)</f>
        <v>0</v>
      </c>
      <c r="K155" s="295"/>
      <c r="L155" s="296"/>
      <c r="M155" s="297" t="s">
        <v>1</v>
      </c>
      <c r="N155" s="298" t="s">
        <v>40</v>
      </c>
      <c r="O155" s="92"/>
      <c r="P155" s="237">
        <f>O155*H155</f>
        <v>0</v>
      </c>
      <c r="Q155" s="237">
        <v>1.0000000000000001E-05</v>
      </c>
      <c r="R155" s="237">
        <f>Q155*H155</f>
        <v>2.0000000000000002E-05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379</v>
      </c>
      <c r="AT155" s="239" t="s">
        <v>396</v>
      </c>
      <c r="AU155" s="239" t="s">
        <v>84</v>
      </c>
      <c r="AY155" s="18" t="s">
        <v>181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82</v>
      </c>
      <c r="BK155" s="240">
        <f>ROUND(I155*H155,2)</f>
        <v>0</v>
      </c>
      <c r="BL155" s="18" t="s">
        <v>283</v>
      </c>
      <c r="BM155" s="239" t="s">
        <v>3634</v>
      </c>
    </row>
    <row r="156" s="2" customFormat="1" ht="49.05" customHeight="1">
      <c r="A156" s="39"/>
      <c r="B156" s="40"/>
      <c r="C156" s="228" t="s">
        <v>317</v>
      </c>
      <c r="D156" s="228" t="s">
        <v>184</v>
      </c>
      <c r="E156" s="229" t="s">
        <v>2896</v>
      </c>
      <c r="F156" s="230" t="s">
        <v>3425</v>
      </c>
      <c r="G156" s="231" t="s">
        <v>260</v>
      </c>
      <c r="H156" s="232">
        <v>8</v>
      </c>
      <c r="I156" s="233"/>
      <c r="J156" s="232">
        <f>ROUND(I156*H156,2)</f>
        <v>0</v>
      </c>
      <c r="K156" s="234"/>
      <c r="L156" s="45"/>
      <c r="M156" s="235" t="s">
        <v>1</v>
      </c>
      <c r="N156" s="236" t="s">
        <v>40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283</v>
      </c>
      <c r="AT156" s="239" t="s">
        <v>184</v>
      </c>
      <c r="AU156" s="239" t="s">
        <v>84</v>
      </c>
      <c r="AY156" s="18" t="s">
        <v>181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82</v>
      </c>
      <c r="BK156" s="240">
        <f>ROUND(I156*H156,2)</f>
        <v>0</v>
      </c>
      <c r="BL156" s="18" t="s">
        <v>283</v>
      </c>
      <c r="BM156" s="239" t="s">
        <v>3635</v>
      </c>
    </row>
    <row r="157" s="2" customFormat="1" ht="24.15" customHeight="1">
      <c r="A157" s="39"/>
      <c r="B157" s="40"/>
      <c r="C157" s="289" t="s">
        <v>324</v>
      </c>
      <c r="D157" s="289" t="s">
        <v>396</v>
      </c>
      <c r="E157" s="290" t="s">
        <v>2899</v>
      </c>
      <c r="F157" s="291" t="s">
        <v>2900</v>
      </c>
      <c r="G157" s="292" t="s">
        <v>260</v>
      </c>
      <c r="H157" s="293">
        <v>8</v>
      </c>
      <c r="I157" s="294"/>
      <c r="J157" s="293">
        <f>ROUND(I157*H157,2)</f>
        <v>0</v>
      </c>
      <c r="K157" s="295"/>
      <c r="L157" s="296"/>
      <c r="M157" s="297" t="s">
        <v>1</v>
      </c>
      <c r="N157" s="298" t="s">
        <v>40</v>
      </c>
      <c r="O157" s="92"/>
      <c r="P157" s="237">
        <f>O157*H157</f>
        <v>0</v>
      </c>
      <c r="Q157" s="237">
        <v>6.0000000000000002E-05</v>
      </c>
      <c r="R157" s="237">
        <f>Q157*H157</f>
        <v>0.00048000000000000001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379</v>
      </c>
      <c r="AT157" s="239" t="s">
        <v>396</v>
      </c>
      <c r="AU157" s="239" t="s">
        <v>84</v>
      </c>
      <c r="AY157" s="18" t="s">
        <v>181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82</v>
      </c>
      <c r="BK157" s="240">
        <f>ROUND(I157*H157,2)</f>
        <v>0</v>
      </c>
      <c r="BL157" s="18" t="s">
        <v>283</v>
      </c>
      <c r="BM157" s="239" t="s">
        <v>3636</v>
      </c>
    </row>
    <row r="158" s="2" customFormat="1" ht="16.5" customHeight="1">
      <c r="A158" s="39"/>
      <c r="B158" s="40"/>
      <c r="C158" s="289" t="s">
        <v>331</v>
      </c>
      <c r="D158" s="289" t="s">
        <v>396</v>
      </c>
      <c r="E158" s="290" t="s">
        <v>2843</v>
      </c>
      <c r="F158" s="291" t="s">
        <v>2844</v>
      </c>
      <c r="G158" s="292" t="s">
        <v>260</v>
      </c>
      <c r="H158" s="293">
        <v>8</v>
      </c>
      <c r="I158" s="294"/>
      <c r="J158" s="293">
        <f>ROUND(I158*H158,2)</f>
        <v>0</v>
      </c>
      <c r="K158" s="295"/>
      <c r="L158" s="296"/>
      <c r="M158" s="297" t="s">
        <v>1</v>
      </c>
      <c r="N158" s="298" t="s">
        <v>40</v>
      </c>
      <c r="O158" s="92"/>
      <c r="P158" s="237">
        <f>O158*H158</f>
        <v>0</v>
      </c>
      <c r="Q158" s="237">
        <v>1.0000000000000001E-05</v>
      </c>
      <c r="R158" s="237">
        <f>Q158*H158</f>
        <v>8.0000000000000007E-05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379</v>
      </c>
      <c r="AT158" s="239" t="s">
        <v>396</v>
      </c>
      <c r="AU158" s="239" t="s">
        <v>84</v>
      </c>
      <c r="AY158" s="18" t="s">
        <v>181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82</v>
      </c>
      <c r="BK158" s="240">
        <f>ROUND(I158*H158,2)</f>
        <v>0</v>
      </c>
      <c r="BL158" s="18" t="s">
        <v>283</v>
      </c>
      <c r="BM158" s="239" t="s">
        <v>3637</v>
      </c>
    </row>
    <row r="159" s="2" customFormat="1" ht="49.05" customHeight="1">
      <c r="A159" s="39"/>
      <c r="B159" s="40"/>
      <c r="C159" s="228" t="s">
        <v>344</v>
      </c>
      <c r="D159" s="228" t="s">
        <v>184</v>
      </c>
      <c r="E159" s="229" t="s">
        <v>3638</v>
      </c>
      <c r="F159" s="230" t="s">
        <v>3639</v>
      </c>
      <c r="G159" s="231" t="s">
        <v>260</v>
      </c>
      <c r="H159" s="232">
        <v>6</v>
      </c>
      <c r="I159" s="233"/>
      <c r="J159" s="232">
        <f>ROUND(I159*H159,2)</f>
        <v>0</v>
      </c>
      <c r="K159" s="234"/>
      <c r="L159" s="45"/>
      <c r="M159" s="235" t="s">
        <v>1</v>
      </c>
      <c r="N159" s="236" t="s">
        <v>40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283</v>
      </c>
      <c r="AT159" s="239" t="s">
        <v>184</v>
      </c>
      <c r="AU159" s="239" t="s">
        <v>84</v>
      </c>
      <c r="AY159" s="18" t="s">
        <v>181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82</v>
      </c>
      <c r="BK159" s="240">
        <f>ROUND(I159*H159,2)</f>
        <v>0</v>
      </c>
      <c r="BL159" s="18" t="s">
        <v>283</v>
      </c>
      <c r="BM159" s="239" t="s">
        <v>3640</v>
      </c>
    </row>
    <row r="160" s="2" customFormat="1" ht="24.15" customHeight="1">
      <c r="A160" s="39"/>
      <c r="B160" s="40"/>
      <c r="C160" s="289" t="s">
        <v>356</v>
      </c>
      <c r="D160" s="289" t="s">
        <v>396</v>
      </c>
      <c r="E160" s="290" t="s">
        <v>3641</v>
      </c>
      <c r="F160" s="291" t="s">
        <v>3642</v>
      </c>
      <c r="G160" s="292" t="s">
        <v>260</v>
      </c>
      <c r="H160" s="293">
        <v>6</v>
      </c>
      <c r="I160" s="294"/>
      <c r="J160" s="293">
        <f>ROUND(I160*H160,2)</f>
        <v>0</v>
      </c>
      <c r="K160" s="295"/>
      <c r="L160" s="296"/>
      <c r="M160" s="297" t="s">
        <v>1</v>
      </c>
      <c r="N160" s="298" t="s">
        <v>40</v>
      </c>
      <c r="O160" s="92"/>
      <c r="P160" s="237">
        <f>O160*H160</f>
        <v>0</v>
      </c>
      <c r="Q160" s="237">
        <v>0.00010000000000000001</v>
      </c>
      <c r="R160" s="237">
        <f>Q160*H160</f>
        <v>0.00060000000000000006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379</v>
      </c>
      <c r="AT160" s="239" t="s">
        <v>396</v>
      </c>
      <c r="AU160" s="239" t="s">
        <v>84</v>
      </c>
      <c r="AY160" s="18" t="s">
        <v>181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82</v>
      </c>
      <c r="BK160" s="240">
        <f>ROUND(I160*H160,2)</f>
        <v>0</v>
      </c>
      <c r="BL160" s="18" t="s">
        <v>283</v>
      </c>
      <c r="BM160" s="239" t="s">
        <v>3643</v>
      </c>
    </row>
    <row r="161" s="2" customFormat="1" ht="24.15" customHeight="1">
      <c r="A161" s="39"/>
      <c r="B161" s="40"/>
      <c r="C161" s="228" t="s">
        <v>360</v>
      </c>
      <c r="D161" s="228" t="s">
        <v>184</v>
      </c>
      <c r="E161" s="229" t="s">
        <v>3429</v>
      </c>
      <c r="F161" s="230" t="s">
        <v>3430</v>
      </c>
      <c r="G161" s="231" t="s">
        <v>260</v>
      </c>
      <c r="H161" s="232">
        <v>14</v>
      </c>
      <c r="I161" s="233"/>
      <c r="J161" s="232">
        <f>ROUND(I161*H161,2)</f>
        <v>0</v>
      </c>
      <c r="K161" s="234"/>
      <c r="L161" s="45"/>
      <c r="M161" s="235" t="s">
        <v>1</v>
      </c>
      <c r="N161" s="236" t="s">
        <v>40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283</v>
      </c>
      <c r="AT161" s="239" t="s">
        <v>184</v>
      </c>
      <c r="AU161" s="239" t="s">
        <v>84</v>
      </c>
      <c r="AY161" s="18" t="s">
        <v>181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82</v>
      </c>
      <c r="BK161" s="240">
        <f>ROUND(I161*H161,2)</f>
        <v>0</v>
      </c>
      <c r="BL161" s="18" t="s">
        <v>283</v>
      </c>
      <c r="BM161" s="239" t="s">
        <v>3644</v>
      </c>
    </row>
    <row r="162" s="2" customFormat="1" ht="24.15" customHeight="1">
      <c r="A162" s="39"/>
      <c r="B162" s="40"/>
      <c r="C162" s="289" t="s">
        <v>365</v>
      </c>
      <c r="D162" s="289" t="s">
        <v>396</v>
      </c>
      <c r="E162" s="290" t="s">
        <v>3432</v>
      </c>
      <c r="F162" s="291" t="s">
        <v>3433</v>
      </c>
      <c r="G162" s="292" t="s">
        <v>260</v>
      </c>
      <c r="H162" s="293">
        <v>12</v>
      </c>
      <c r="I162" s="294"/>
      <c r="J162" s="293">
        <f>ROUND(I162*H162,2)</f>
        <v>0</v>
      </c>
      <c r="K162" s="295"/>
      <c r="L162" s="296"/>
      <c r="M162" s="297" t="s">
        <v>1</v>
      </c>
      <c r="N162" s="298" t="s">
        <v>40</v>
      </c>
      <c r="O162" s="92"/>
      <c r="P162" s="237">
        <f>O162*H162</f>
        <v>0</v>
      </c>
      <c r="Q162" s="237">
        <v>0.00040000000000000002</v>
      </c>
      <c r="R162" s="237">
        <f>Q162*H162</f>
        <v>0.0048000000000000004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379</v>
      </c>
      <c r="AT162" s="239" t="s">
        <v>396</v>
      </c>
      <c r="AU162" s="239" t="s">
        <v>84</v>
      </c>
      <c r="AY162" s="18" t="s">
        <v>181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82</v>
      </c>
      <c r="BK162" s="240">
        <f>ROUND(I162*H162,2)</f>
        <v>0</v>
      </c>
      <c r="BL162" s="18" t="s">
        <v>283</v>
      </c>
      <c r="BM162" s="239" t="s">
        <v>3645</v>
      </c>
    </row>
    <row r="163" s="2" customFormat="1" ht="24.15" customHeight="1">
      <c r="A163" s="39"/>
      <c r="B163" s="40"/>
      <c r="C163" s="289" t="s">
        <v>369</v>
      </c>
      <c r="D163" s="289" t="s">
        <v>396</v>
      </c>
      <c r="E163" s="290" t="s">
        <v>3435</v>
      </c>
      <c r="F163" s="291" t="s">
        <v>3436</v>
      </c>
      <c r="G163" s="292" t="s">
        <v>260</v>
      </c>
      <c r="H163" s="293">
        <v>2</v>
      </c>
      <c r="I163" s="294"/>
      <c r="J163" s="293">
        <f>ROUND(I163*H163,2)</f>
        <v>0</v>
      </c>
      <c r="K163" s="295"/>
      <c r="L163" s="296"/>
      <c r="M163" s="297" t="s">
        <v>1</v>
      </c>
      <c r="N163" s="298" t="s">
        <v>40</v>
      </c>
      <c r="O163" s="92"/>
      <c r="P163" s="237">
        <f>O163*H163</f>
        <v>0</v>
      </c>
      <c r="Q163" s="237">
        <v>0.00040000000000000002</v>
      </c>
      <c r="R163" s="237">
        <f>Q163*H163</f>
        <v>0.00080000000000000004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379</v>
      </c>
      <c r="AT163" s="239" t="s">
        <v>396</v>
      </c>
      <c r="AU163" s="239" t="s">
        <v>84</v>
      </c>
      <c r="AY163" s="18" t="s">
        <v>181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82</v>
      </c>
      <c r="BK163" s="240">
        <f>ROUND(I163*H163,2)</f>
        <v>0</v>
      </c>
      <c r="BL163" s="18" t="s">
        <v>283</v>
      </c>
      <c r="BM163" s="239" t="s">
        <v>3646</v>
      </c>
    </row>
    <row r="164" s="2" customFormat="1" ht="24.15" customHeight="1">
      <c r="A164" s="39"/>
      <c r="B164" s="40"/>
      <c r="C164" s="228" t="s">
        <v>374</v>
      </c>
      <c r="D164" s="228" t="s">
        <v>184</v>
      </c>
      <c r="E164" s="229" t="s">
        <v>3444</v>
      </c>
      <c r="F164" s="230" t="s">
        <v>3445</v>
      </c>
      <c r="G164" s="231" t="s">
        <v>260</v>
      </c>
      <c r="H164" s="232">
        <v>2</v>
      </c>
      <c r="I164" s="233"/>
      <c r="J164" s="232">
        <f>ROUND(I164*H164,2)</f>
        <v>0</v>
      </c>
      <c r="K164" s="234"/>
      <c r="L164" s="45"/>
      <c r="M164" s="235" t="s">
        <v>1</v>
      </c>
      <c r="N164" s="236" t="s">
        <v>40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283</v>
      </c>
      <c r="AT164" s="239" t="s">
        <v>184</v>
      </c>
      <c r="AU164" s="239" t="s">
        <v>84</v>
      </c>
      <c r="AY164" s="18" t="s">
        <v>181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82</v>
      </c>
      <c r="BK164" s="240">
        <f>ROUND(I164*H164,2)</f>
        <v>0</v>
      </c>
      <c r="BL164" s="18" t="s">
        <v>283</v>
      </c>
      <c r="BM164" s="239" t="s">
        <v>3647</v>
      </c>
    </row>
    <row r="165" s="2" customFormat="1" ht="24.15" customHeight="1">
      <c r="A165" s="39"/>
      <c r="B165" s="40"/>
      <c r="C165" s="289" t="s">
        <v>379</v>
      </c>
      <c r="D165" s="289" t="s">
        <v>396</v>
      </c>
      <c r="E165" s="290" t="s">
        <v>3648</v>
      </c>
      <c r="F165" s="291" t="s">
        <v>3649</v>
      </c>
      <c r="G165" s="292" t="s">
        <v>260</v>
      </c>
      <c r="H165" s="293">
        <v>2</v>
      </c>
      <c r="I165" s="294"/>
      <c r="J165" s="293">
        <f>ROUND(I165*H165,2)</f>
        <v>0</v>
      </c>
      <c r="K165" s="295"/>
      <c r="L165" s="296"/>
      <c r="M165" s="297" t="s">
        <v>1</v>
      </c>
      <c r="N165" s="298" t="s">
        <v>40</v>
      </c>
      <c r="O165" s="92"/>
      <c r="P165" s="237">
        <f>O165*H165</f>
        <v>0</v>
      </c>
      <c r="Q165" s="237">
        <v>0.0010499999999999999</v>
      </c>
      <c r="R165" s="237">
        <f>Q165*H165</f>
        <v>0.0020999999999999999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379</v>
      </c>
      <c r="AT165" s="239" t="s">
        <v>396</v>
      </c>
      <c r="AU165" s="239" t="s">
        <v>84</v>
      </c>
      <c r="AY165" s="18" t="s">
        <v>181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82</v>
      </c>
      <c r="BK165" s="240">
        <f>ROUND(I165*H165,2)</f>
        <v>0</v>
      </c>
      <c r="BL165" s="18" t="s">
        <v>283</v>
      </c>
      <c r="BM165" s="239" t="s">
        <v>3650</v>
      </c>
    </row>
    <row r="166" s="2" customFormat="1" ht="24.15" customHeight="1">
      <c r="A166" s="39"/>
      <c r="B166" s="40"/>
      <c r="C166" s="228" t="s">
        <v>388</v>
      </c>
      <c r="D166" s="228" t="s">
        <v>184</v>
      </c>
      <c r="E166" s="229" t="s">
        <v>3651</v>
      </c>
      <c r="F166" s="230" t="s">
        <v>3652</v>
      </c>
      <c r="G166" s="231" t="s">
        <v>260</v>
      </c>
      <c r="H166" s="232">
        <v>2</v>
      </c>
      <c r="I166" s="233"/>
      <c r="J166" s="232">
        <f>ROUND(I166*H166,2)</f>
        <v>0</v>
      </c>
      <c r="K166" s="234"/>
      <c r="L166" s="45"/>
      <c r="M166" s="235" t="s">
        <v>1</v>
      </c>
      <c r="N166" s="236" t="s">
        <v>40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283</v>
      </c>
      <c r="AT166" s="239" t="s">
        <v>184</v>
      </c>
      <c r="AU166" s="239" t="s">
        <v>84</v>
      </c>
      <c r="AY166" s="18" t="s">
        <v>181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82</v>
      </c>
      <c r="BK166" s="240">
        <f>ROUND(I166*H166,2)</f>
        <v>0</v>
      </c>
      <c r="BL166" s="18" t="s">
        <v>283</v>
      </c>
      <c r="BM166" s="239" t="s">
        <v>3653</v>
      </c>
    </row>
    <row r="167" s="2" customFormat="1" ht="37.8" customHeight="1">
      <c r="A167" s="39"/>
      <c r="B167" s="40"/>
      <c r="C167" s="289" t="s">
        <v>395</v>
      </c>
      <c r="D167" s="289" t="s">
        <v>396</v>
      </c>
      <c r="E167" s="290" t="s">
        <v>2810</v>
      </c>
      <c r="F167" s="291" t="s">
        <v>3654</v>
      </c>
      <c r="G167" s="292" t="s">
        <v>260</v>
      </c>
      <c r="H167" s="293">
        <v>2</v>
      </c>
      <c r="I167" s="294"/>
      <c r="J167" s="293">
        <f>ROUND(I167*H167,2)</f>
        <v>0</v>
      </c>
      <c r="K167" s="295"/>
      <c r="L167" s="296"/>
      <c r="M167" s="297" t="s">
        <v>1</v>
      </c>
      <c r="N167" s="298" t="s">
        <v>40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379</v>
      </c>
      <c r="AT167" s="239" t="s">
        <v>396</v>
      </c>
      <c r="AU167" s="239" t="s">
        <v>84</v>
      </c>
      <c r="AY167" s="18" t="s">
        <v>181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82</v>
      </c>
      <c r="BK167" s="240">
        <f>ROUND(I167*H167,2)</f>
        <v>0</v>
      </c>
      <c r="BL167" s="18" t="s">
        <v>283</v>
      </c>
      <c r="BM167" s="239" t="s">
        <v>3655</v>
      </c>
    </row>
    <row r="168" s="2" customFormat="1" ht="37.8" customHeight="1">
      <c r="A168" s="39"/>
      <c r="B168" s="40"/>
      <c r="C168" s="228" t="s">
        <v>404</v>
      </c>
      <c r="D168" s="228" t="s">
        <v>184</v>
      </c>
      <c r="E168" s="229" t="s">
        <v>3656</v>
      </c>
      <c r="F168" s="230" t="s">
        <v>3657</v>
      </c>
      <c r="G168" s="231" t="s">
        <v>320</v>
      </c>
      <c r="H168" s="232">
        <v>20</v>
      </c>
      <c r="I168" s="233"/>
      <c r="J168" s="232">
        <f>ROUND(I168*H168,2)</f>
        <v>0</v>
      </c>
      <c r="K168" s="234"/>
      <c r="L168" s="45"/>
      <c r="M168" s="235" t="s">
        <v>1</v>
      </c>
      <c r="N168" s="236" t="s">
        <v>40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283</v>
      </c>
      <c r="AT168" s="239" t="s">
        <v>184</v>
      </c>
      <c r="AU168" s="239" t="s">
        <v>84</v>
      </c>
      <c r="AY168" s="18" t="s">
        <v>181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82</v>
      </c>
      <c r="BK168" s="240">
        <f>ROUND(I168*H168,2)</f>
        <v>0</v>
      </c>
      <c r="BL168" s="18" t="s">
        <v>283</v>
      </c>
      <c r="BM168" s="239" t="s">
        <v>3658</v>
      </c>
    </row>
    <row r="169" s="2" customFormat="1" ht="44.25" customHeight="1">
      <c r="A169" s="39"/>
      <c r="B169" s="40"/>
      <c r="C169" s="228" t="s">
        <v>411</v>
      </c>
      <c r="D169" s="228" t="s">
        <v>184</v>
      </c>
      <c r="E169" s="229" t="s">
        <v>3465</v>
      </c>
      <c r="F169" s="230" t="s">
        <v>3466</v>
      </c>
      <c r="G169" s="231" t="s">
        <v>260</v>
      </c>
      <c r="H169" s="232">
        <v>1</v>
      </c>
      <c r="I169" s="233"/>
      <c r="J169" s="232">
        <f>ROUND(I169*H169,2)</f>
        <v>0</v>
      </c>
      <c r="K169" s="234"/>
      <c r="L169" s="45"/>
      <c r="M169" s="235" t="s">
        <v>1</v>
      </c>
      <c r="N169" s="236" t="s">
        <v>40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283</v>
      </c>
      <c r="AT169" s="239" t="s">
        <v>184</v>
      </c>
      <c r="AU169" s="239" t="s">
        <v>84</v>
      </c>
      <c r="AY169" s="18" t="s">
        <v>181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82</v>
      </c>
      <c r="BK169" s="240">
        <f>ROUND(I169*H169,2)</f>
        <v>0</v>
      </c>
      <c r="BL169" s="18" t="s">
        <v>283</v>
      </c>
      <c r="BM169" s="239" t="s">
        <v>3659</v>
      </c>
    </row>
    <row r="170" s="2" customFormat="1" ht="44.25" customHeight="1">
      <c r="A170" s="39"/>
      <c r="B170" s="40"/>
      <c r="C170" s="228" t="s">
        <v>427</v>
      </c>
      <c r="D170" s="228" t="s">
        <v>184</v>
      </c>
      <c r="E170" s="229" t="s">
        <v>2995</v>
      </c>
      <c r="F170" s="230" t="s">
        <v>3660</v>
      </c>
      <c r="G170" s="231" t="s">
        <v>260</v>
      </c>
      <c r="H170" s="232">
        <v>1</v>
      </c>
      <c r="I170" s="233"/>
      <c r="J170" s="232">
        <f>ROUND(I170*H170,2)</f>
        <v>0</v>
      </c>
      <c r="K170" s="234"/>
      <c r="L170" s="45"/>
      <c r="M170" s="235" t="s">
        <v>1</v>
      </c>
      <c r="N170" s="236" t="s">
        <v>40</v>
      </c>
      <c r="O170" s="92"/>
      <c r="P170" s="237">
        <f>O170*H170</f>
        <v>0</v>
      </c>
      <c r="Q170" s="237">
        <v>0.002</v>
      </c>
      <c r="R170" s="237">
        <f>Q170*H170</f>
        <v>0.002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283</v>
      </c>
      <c r="AT170" s="239" t="s">
        <v>184</v>
      </c>
      <c r="AU170" s="239" t="s">
        <v>84</v>
      </c>
      <c r="AY170" s="18" t="s">
        <v>181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82</v>
      </c>
      <c r="BK170" s="240">
        <f>ROUND(I170*H170,2)</f>
        <v>0</v>
      </c>
      <c r="BL170" s="18" t="s">
        <v>283</v>
      </c>
      <c r="BM170" s="239" t="s">
        <v>3661</v>
      </c>
    </row>
    <row r="171" s="2" customFormat="1" ht="44.25" customHeight="1">
      <c r="A171" s="39"/>
      <c r="B171" s="40"/>
      <c r="C171" s="228" t="s">
        <v>432</v>
      </c>
      <c r="D171" s="228" t="s">
        <v>184</v>
      </c>
      <c r="E171" s="229" t="s">
        <v>3468</v>
      </c>
      <c r="F171" s="230" t="s">
        <v>3469</v>
      </c>
      <c r="G171" s="231" t="s">
        <v>242</v>
      </c>
      <c r="H171" s="232">
        <v>0.070000000000000007</v>
      </c>
      <c r="I171" s="233"/>
      <c r="J171" s="232">
        <f>ROUND(I171*H171,2)</f>
        <v>0</v>
      </c>
      <c r="K171" s="234"/>
      <c r="L171" s="45"/>
      <c r="M171" s="235" t="s">
        <v>1</v>
      </c>
      <c r="N171" s="236" t="s">
        <v>40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283</v>
      </c>
      <c r="AT171" s="239" t="s">
        <v>184</v>
      </c>
      <c r="AU171" s="239" t="s">
        <v>84</v>
      </c>
      <c r="AY171" s="18" t="s">
        <v>181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82</v>
      </c>
      <c r="BK171" s="240">
        <f>ROUND(I171*H171,2)</f>
        <v>0</v>
      </c>
      <c r="BL171" s="18" t="s">
        <v>283</v>
      </c>
      <c r="BM171" s="239" t="s">
        <v>3662</v>
      </c>
    </row>
    <row r="172" s="12" customFormat="1" ht="25.92" customHeight="1">
      <c r="A172" s="12"/>
      <c r="B172" s="212"/>
      <c r="C172" s="213"/>
      <c r="D172" s="214" t="s">
        <v>74</v>
      </c>
      <c r="E172" s="215" t="s">
        <v>396</v>
      </c>
      <c r="F172" s="215" t="s">
        <v>2657</v>
      </c>
      <c r="G172" s="213"/>
      <c r="H172" s="213"/>
      <c r="I172" s="216"/>
      <c r="J172" s="217">
        <f>BK172</f>
        <v>0</v>
      </c>
      <c r="K172" s="213"/>
      <c r="L172" s="218"/>
      <c r="M172" s="219"/>
      <c r="N172" s="220"/>
      <c r="O172" s="220"/>
      <c r="P172" s="221">
        <f>P173</f>
        <v>0</v>
      </c>
      <c r="Q172" s="220"/>
      <c r="R172" s="221">
        <f>R173</f>
        <v>0.067040000000000002</v>
      </c>
      <c r="S172" s="220"/>
      <c r="T172" s="222">
        <f>T173</f>
        <v>0.064000000000000001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3" t="s">
        <v>182</v>
      </c>
      <c r="AT172" s="224" t="s">
        <v>74</v>
      </c>
      <c r="AU172" s="224" t="s">
        <v>75</v>
      </c>
      <c r="AY172" s="223" t="s">
        <v>181</v>
      </c>
      <c r="BK172" s="225">
        <f>BK173</f>
        <v>0</v>
      </c>
    </row>
    <row r="173" s="12" customFormat="1" ht="22.8" customHeight="1">
      <c r="A173" s="12"/>
      <c r="B173" s="212"/>
      <c r="C173" s="213"/>
      <c r="D173" s="214" t="s">
        <v>74</v>
      </c>
      <c r="E173" s="226" t="s">
        <v>3010</v>
      </c>
      <c r="F173" s="226" t="s">
        <v>3011</v>
      </c>
      <c r="G173" s="213"/>
      <c r="H173" s="213"/>
      <c r="I173" s="216"/>
      <c r="J173" s="227">
        <f>BK173</f>
        <v>0</v>
      </c>
      <c r="K173" s="213"/>
      <c r="L173" s="218"/>
      <c r="M173" s="219"/>
      <c r="N173" s="220"/>
      <c r="O173" s="220"/>
      <c r="P173" s="221">
        <f>SUM(P174:P175)</f>
        <v>0</v>
      </c>
      <c r="Q173" s="220"/>
      <c r="R173" s="221">
        <f>SUM(R174:R175)</f>
        <v>0.067040000000000002</v>
      </c>
      <c r="S173" s="220"/>
      <c r="T173" s="222">
        <f>SUM(T174:T175)</f>
        <v>0.064000000000000001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3" t="s">
        <v>182</v>
      </c>
      <c r="AT173" s="224" t="s">
        <v>74</v>
      </c>
      <c r="AU173" s="224" t="s">
        <v>82</v>
      </c>
      <c r="AY173" s="223" t="s">
        <v>181</v>
      </c>
      <c r="BK173" s="225">
        <f>SUM(BK174:BK175)</f>
        <v>0</v>
      </c>
    </row>
    <row r="174" s="2" customFormat="1" ht="37.8" customHeight="1">
      <c r="A174" s="39"/>
      <c r="B174" s="40"/>
      <c r="C174" s="228" t="s">
        <v>444</v>
      </c>
      <c r="D174" s="228" t="s">
        <v>184</v>
      </c>
      <c r="E174" s="229" t="s">
        <v>3663</v>
      </c>
      <c r="F174" s="230" t="s">
        <v>3664</v>
      </c>
      <c r="G174" s="231" t="s">
        <v>320</v>
      </c>
      <c r="H174" s="232">
        <v>4</v>
      </c>
      <c r="I174" s="233"/>
      <c r="J174" s="232">
        <f>ROUND(I174*H174,2)</f>
        <v>0</v>
      </c>
      <c r="K174" s="234"/>
      <c r="L174" s="45"/>
      <c r="M174" s="235" t="s">
        <v>1</v>
      </c>
      <c r="N174" s="236" t="s">
        <v>40</v>
      </c>
      <c r="O174" s="92"/>
      <c r="P174" s="237">
        <f>O174*H174</f>
        <v>0</v>
      </c>
      <c r="Q174" s="237">
        <v>0.016760000000000001</v>
      </c>
      <c r="R174" s="237">
        <f>Q174*H174</f>
        <v>0.067040000000000002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593</v>
      </c>
      <c r="AT174" s="239" t="s">
        <v>184</v>
      </c>
      <c r="AU174" s="239" t="s">
        <v>84</v>
      </c>
      <c r="AY174" s="18" t="s">
        <v>181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82</v>
      </c>
      <c r="BK174" s="240">
        <f>ROUND(I174*H174,2)</f>
        <v>0</v>
      </c>
      <c r="BL174" s="18" t="s">
        <v>593</v>
      </c>
      <c r="BM174" s="239" t="s">
        <v>3665</v>
      </c>
    </row>
    <row r="175" s="2" customFormat="1" ht="37.8" customHeight="1">
      <c r="A175" s="39"/>
      <c r="B175" s="40"/>
      <c r="C175" s="228" t="s">
        <v>450</v>
      </c>
      <c r="D175" s="228" t="s">
        <v>184</v>
      </c>
      <c r="E175" s="229" t="s">
        <v>3666</v>
      </c>
      <c r="F175" s="230" t="s">
        <v>3667</v>
      </c>
      <c r="G175" s="231" t="s">
        <v>320</v>
      </c>
      <c r="H175" s="232">
        <v>4</v>
      </c>
      <c r="I175" s="233"/>
      <c r="J175" s="232">
        <f>ROUND(I175*H175,2)</f>
        <v>0</v>
      </c>
      <c r="K175" s="234"/>
      <c r="L175" s="45"/>
      <c r="M175" s="235" t="s">
        <v>1</v>
      </c>
      <c r="N175" s="236" t="s">
        <v>40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0.016</v>
      </c>
      <c r="T175" s="238">
        <f>S175*H175</f>
        <v>0.064000000000000001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593</v>
      </c>
      <c r="AT175" s="239" t="s">
        <v>184</v>
      </c>
      <c r="AU175" s="239" t="s">
        <v>84</v>
      </c>
      <c r="AY175" s="18" t="s">
        <v>181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82</v>
      </c>
      <c r="BK175" s="240">
        <f>ROUND(I175*H175,2)</f>
        <v>0</v>
      </c>
      <c r="BL175" s="18" t="s">
        <v>593</v>
      </c>
      <c r="BM175" s="239" t="s">
        <v>3668</v>
      </c>
    </row>
    <row r="176" s="12" customFormat="1" ht="25.92" customHeight="1">
      <c r="A176" s="12"/>
      <c r="B176" s="212"/>
      <c r="C176" s="213"/>
      <c r="D176" s="214" t="s">
        <v>74</v>
      </c>
      <c r="E176" s="215" t="s">
        <v>3028</v>
      </c>
      <c r="F176" s="215" t="s">
        <v>3029</v>
      </c>
      <c r="G176" s="213"/>
      <c r="H176" s="213"/>
      <c r="I176" s="216"/>
      <c r="J176" s="217">
        <f>BK176</f>
        <v>0</v>
      </c>
      <c r="K176" s="213"/>
      <c r="L176" s="218"/>
      <c r="M176" s="219"/>
      <c r="N176" s="220"/>
      <c r="O176" s="220"/>
      <c r="P176" s="221">
        <f>P177</f>
        <v>0</v>
      </c>
      <c r="Q176" s="220"/>
      <c r="R176" s="221">
        <f>R177</f>
        <v>0</v>
      </c>
      <c r="S176" s="220"/>
      <c r="T176" s="222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3" t="s">
        <v>188</v>
      </c>
      <c r="AT176" s="224" t="s">
        <v>74</v>
      </c>
      <c r="AU176" s="224" t="s">
        <v>75</v>
      </c>
      <c r="AY176" s="223" t="s">
        <v>181</v>
      </c>
      <c r="BK176" s="225">
        <f>BK177</f>
        <v>0</v>
      </c>
    </row>
    <row r="177" s="2" customFormat="1" ht="37.8" customHeight="1">
      <c r="A177" s="39"/>
      <c r="B177" s="40"/>
      <c r="C177" s="228" t="s">
        <v>443</v>
      </c>
      <c r="D177" s="228" t="s">
        <v>184</v>
      </c>
      <c r="E177" s="229" t="s">
        <v>3035</v>
      </c>
      <c r="F177" s="230" t="s">
        <v>3235</v>
      </c>
      <c r="G177" s="231" t="s">
        <v>3032</v>
      </c>
      <c r="H177" s="232">
        <v>12</v>
      </c>
      <c r="I177" s="233"/>
      <c r="J177" s="232">
        <f>ROUND(I177*H177,2)</f>
        <v>0</v>
      </c>
      <c r="K177" s="234"/>
      <c r="L177" s="45"/>
      <c r="M177" s="299" t="s">
        <v>1</v>
      </c>
      <c r="N177" s="300" t="s">
        <v>40</v>
      </c>
      <c r="O177" s="301"/>
      <c r="P177" s="302">
        <f>O177*H177</f>
        <v>0</v>
      </c>
      <c r="Q177" s="302">
        <v>0</v>
      </c>
      <c r="R177" s="302">
        <f>Q177*H177</f>
        <v>0</v>
      </c>
      <c r="S177" s="302">
        <v>0</v>
      </c>
      <c r="T177" s="30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3033</v>
      </c>
      <c r="AT177" s="239" t="s">
        <v>184</v>
      </c>
      <c r="AU177" s="239" t="s">
        <v>82</v>
      </c>
      <c r="AY177" s="18" t="s">
        <v>181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82</v>
      </c>
      <c r="BK177" s="240">
        <f>ROUND(I177*H177,2)</f>
        <v>0</v>
      </c>
      <c r="BL177" s="18" t="s">
        <v>3033</v>
      </c>
      <c r="BM177" s="239" t="s">
        <v>3669</v>
      </c>
    </row>
    <row r="178" s="2" customFormat="1" ht="6.96" customHeight="1">
      <c r="A178" s="39"/>
      <c r="B178" s="67"/>
      <c r="C178" s="68"/>
      <c r="D178" s="68"/>
      <c r="E178" s="68"/>
      <c r="F178" s="68"/>
      <c r="G178" s="68"/>
      <c r="H178" s="68"/>
      <c r="I178" s="68"/>
      <c r="J178" s="68"/>
      <c r="K178" s="68"/>
      <c r="L178" s="45"/>
      <c r="M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</sheetData>
  <sheetProtection sheet="1" autoFilter="0" formatColumns="0" formatRows="0" objects="1" scenarios="1" spinCount="100000" saltValue="3Tv/HGTgELCUzlFamfDZgX+ulWqrbiWPASAms0UVpS6sbjvYZz+iNoxOVWcSwl6AGY3kotRooj2TqnseKnQmUQ==" hashValue="YT8n97f3L5XitEauWzXEcLcXKJBtA9aA4GuX3i61UL7/U1GiOR5/ygGj0LxbhEB1Qeqy77Pkeo/Jt8YaTt75ug==" algorithmName="SHA-512" password="CC35"/>
  <autoFilter ref="C124:K17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84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15</v>
      </c>
      <c r="L6" s="21"/>
    </row>
    <row r="7" s="1" customFormat="1" ht="26.25" customHeight="1">
      <c r="B7" s="21"/>
      <c r="E7" s="152" t="str">
        <f>'Rekapitulace stavby'!K6</f>
        <v>SPRAVEDLIVÁ TRANSFORMACE - proj.Odb.učebny GASTRO - stavební část - celková rekapitulace</v>
      </c>
      <c r="F7" s="151"/>
      <c r="G7" s="151"/>
      <c r="H7" s="151"/>
      <c r="L7" s="21"/>
    </row>
    <row r="8" s="1" customFormat="1" ht="12" customHeight="1">
      <c r="B8" s="21"/>
      <c r="D8" s="151" t="s">
        <v>121</v>
      </c>
      <c r="L8" s="21"/>
    </row>
    <row r="9" s="2" customFormat="1" ht="16.5" customHeight="1">
      <c r="A9" s="39"/>
      <c r="B9" s="45"/>
      <c r="C9" s="39"/>
      <c r="D9" s="39"/>
      <c r="E9" s="152" t="s">
        <v>3479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3670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17</v>
      </c>
      <c r="E13" s="39"/>
      <c r="F13" s="142" t="s">
        <v>1</v>
      </c>
      <c r="G13" s="39"/>
      <c r="H13" s="39"/>
      <c r="I13" s="151" t="s">
        <v>18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19</v>
      </c>
      <c r="E14" s="39"/>
      <c r="F14" s="142" t="s">
        <v>20</v>
      </c>
      <c r="G14" s="39"/>
      <c r="H14" s="39"/>
      <c r="I14" s="151" t="s">
        <v>21</v>
      </c>
      <c r="J14" s="154" t="str">
        <f>'Rekapitulace stavby'!AN8</f>
        <v>14. 12. 2023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23</v>
      </c>
      <c r="E16" s="39"/>
      <c r="F16" s="39"/>
      <c r="G16" s="39"/>
      <c r="H16" s="39"/>
      <c r="I16" s="151" t="s">
        <v>24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SŠSS Karlovy Vary</v>
      </c>
      <c r="F17" s="39"/>
      <c r="G17" s="39"/>
      <c r="H17" s="39"/>
      <c r="I17" s="151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27</v>
      </c>
      <c r="E19" s="39"/>
      <c r="F19" s="39"/>
      <c r="G19" s="39"/>
      <c r="H19" s="39"/>
      <c r="I19" s="151" t="s">
        <v>24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29</v>
      </c>
      <c r="E22" s="39"/>
      <c r="F22" s="39"/>
      <c r="G22" s="39"/>
      <c r="H22" s="39"/>
      <c r="I22" s="151" t="s">
        <v>24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DPT projekty Ostrov</v>
      </c>
      <c r="F23" s="39"/>
      <c r="G23" s="39"/>
      <c r="H23" s="39"/>
      <c r="I23" s="151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32</v>
      </c>
      <c r="E25" s="39"/>
      <c r="F25" s="39"/>
      <c r="G25" s="39"/>
      <c r="H25" s="39"/>
      <c r="I25" s="151" t="s">
        <v>24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Neubauerová Soňa, SK-Projekt Ostrov</v>
      </c>
      <c r="F26" s="39"/>
      <c r="G26" s="39"/>
      <c r="H26" s="39"/>
      <c r="I26" s="151" t="s">
        <v>26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35</v>
      </c>
      <c r="E32" s="39"/>
      <c r="F32" s="39"/>
      <c r="G32" s="39"/>
      <c r="H32" s="39"/>
      <c r="I32" s="39"/>
      <c r="J32" s="161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37</v>
      </c>
      <c r="G34" s="39"/>
      <c r="H34" s="39"/>
      <c r="I34" s="162" t="s">
        <v>36</v>
      </c>
      <c r="J34" s="162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39</v>
      </c>
      <c r="E35" s="151" t="s">
        <v>40</v>
      </c>
      <c r="F35" s="164">
        <f>ROUND((SUM(BE125:BE198)),  2)</f>
        <v>0</v>
      </c>
      <c r="G35" s="39"/>
      <c r="H35" s="39"/>
      <c r="I35" s="165">
        <v>0.20999999999999999</v>
      </c>
      <c r="J35" s="164">
        <f>ROUND(((SUM(BE125:BE198))*I35),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41</v>
      </c>
      <c r="F36" s="164">
        <f>ROUND((SUM(BF125:BF198)),  2)</f>
        <v>0</v>
      </c>
      <c r="G36" s="39"/>
      <c r="H36" s="39"/>
      <c r="I36" s="165">
        <v>0.12</v>
      </c>
      <c r="J36" s="164">
        <f>ROUND(((SUM(BF125:BF198))*I36),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ROUND((SUM(BG125:BG198)),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43</v>
      </c>
      <c r="F38" s="164">
        <f>ROUND((SUM(BH125:BH198)),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44</v>
      </c>
      <c r="F39" s="164">
        <f>ROUND((SUM(BI125:BI198)),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45</v>
      </c>
      <c r="E41" s="168"/>
      <c r="F41" s="168"/>
      <c r="G41" s="169" t="s">
        <v>46</v>
      </c>
      <c r="H41" s="170" t="s">
        <v>47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SPRAVEDLIVÁ TRANSFORMACE - proj.Odb.učebny GASTRO - stavební část - celková rekapitulace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3479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04 - Slaboproud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 xml:space="preserve"> </v>
      </c>
      <c r="G91" s="41"/>
      <c r="H91" s="41"/>
      <c r="I91" s="33" t="s">
        <v>21</v>
      </c>
      <c r="J91" s="80" t="str">
        <f>IF(J14="","",J14)</f>
        <v>14. 12. 2023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23</v>
      </c>
      <c r="D93" s="41"/>
      <c r="E93" s="41"/>
      <c r="F93" s="28" t="str">
        <f>E17</f>
        <v>SŠSS Karlovy Vary</v>
      </c>
      <c r="G93" s="41"/>
      <c r="H93" s="41"/>
      <c r="I93" s="33" t="s">
        <v>29</v>
      </c>
      <c r="J93" s="37" t="str">
        <f>E23</f>
        <v>DPT projekty Ostrov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>Neubauerová Soňa, SK-Projekt Ostrov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127</v>
      </c>
      <c r="D96" s="186"/>
      <c r="E96" s="186"/>
      <c r="F96" s="186"/>
      <c r="G96" s="186"/>
      <c r="H96" s="186"/>
      <c r="I96" s="186"/>
      <c r="J96" s="187" t="s">
        <v>128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129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130</v>
      </c>
    </row>
    <row r="99" s="9" customFormat="1" ht="24.96" customHeight="1">
      <c r="A99" s="9"/>
      <c r="B99" s="189"/>
      <c r="C99" s="190"/>
      <c r="D99" s="191" t="s">
        <v>145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2679</v>
      </c>
      <c r="E100" s="197"/>
      <c r="F100" s="197"/>
      <c r="G100" s="197"/>
      <c r="H100" s="197"/>
      <c r="I100" s="197"/>
      <c r="J100" s="198">
        <f>J127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3040</v>
      </c>
      <c r="E101" s="197"/>
      <c r="F101" s="197"/>
      <c r="G101" s="197"/>
      <c r="H101" s="197"/>
      <c r="I101" s="197"/>
      <c r="J101" s="198">
        <f>J128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3042</v>
      </c>
      <c r="E102" s="197"/>
      <c r="F102" s="197"/>
      <c r="G102" s="197"/>
      <c r="H102" s="197"/>
      <c r="I102" s="197"/>
      <c r="J102" s="198">
        <f>J155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3043</v>
      </c>
      <c r="E103" s="197"/>
      <c r="F103" s="197"/>
      <c r="G103" s="197"/>
      <c r="H103" s="197"/>
      <c r="I103" s="197"/>
      <c r="J103" s="198">
        <f>J174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166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15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6.25" customHeight="1">
      <c r="A113" s="39"/>
      <c r="B113" s="40"/>
      <c r="C113" s="41"/>
      <c r="D113" s="41"/>
      <c r="E113" s="184" t="str">
        <f>E7</f>
        <v>SPRAVEDLIVÁ TRANSFORMACE - proj.Odb.učebny GASTRO - stavební část - celková rekapitulace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121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3479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123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04 - Slaboproud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19</v>
      </c>
      <c r="D119" s="41"/>
      <c r="E119" s="41"/>
      <c r="F119" s="28" t="str">
        <f>F14</f>
        <v xml:space="preserve"> </v>
      </c>
      <c r="G119" s="41"/>
      <c r="H119" s="41"/>
      <c r="I119" s="33" t="s">
        <v>21</v>
      </c>
      <c r="J119" s="80" t="str">
        <f>IF(J14="","",J14)</f>
        <v>14. 12. 2023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23</v>
      </c>
      <c r="D121" s="41"/>
      <c r="E121" s="41"/>
      <c r="F121" s="28" t="str">
        <f>E17</f>
        <v>SŠSS Karlovy Vary</v>
      </c>
      <c r="G121" s="41"/>
      <c r="H121" s="41"/>
      <c r="I121" s="33" t="s">
        <v>29</v>
      </c>
      <c r="J121" s="37" t="str">
        <f>E23</f>
        <v>DPT projekty Ostrov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27</v>
      </c>
      <c r="D122" s="41"/>
      <c r="E122" s="41"/>
      <c r="F122" s="28" t="str">
        <f>IF(E20="","",E20)</f>
        <v>Vyplň údaj</v>
      </c>
      <c r="G122" s="41"/>
      <c r="H122" s="41"/>
      <c r="I122" s="33" t="s">
        <v>32</v>
      </c>
      <c r="J122" s="37" t="str">
        <f>E26</f>
        <v>Neubauerová Soňa, SK-Projekt Ostrov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167</v>
      </c>
      <c r="D124" s="203" t="s">
        <v>60</v>
      </c>
      <c r="E124" s="203" t="s">
        <v>56</v>
      </c>
      <c r="F124" s="203" t="s">
        <v>57</v>
      </c>
      <c r="G124" s="203" t="s">
        <v>168</v>
      </c>
      <c r="H124" s="203" t="s">
        <v>169</v>
      </c>
      <c r="I124" s="203" t="s">
        <v>170</v>
      </c>
      <c r="J124" s="204" t="s">
        <v>128</v>
      </c>
      <c r="K124" s="205" t="s">
        <v>171</v>
      </c>
      <c r="L124" s="206"/>
      <c r="M124" s="101" t="s">
        <v>1</v>
      </c>
      <c r="N124" s="102" t="s">
        <v>39</v>
      </c>
      <c r="O124" s="102" t="s">
        <v>172</v>
      </c>
      <c r="P124" s="102" t="s">
        <v>173</v>
      </c>
      <c r="Q124" s="102" t="s">
        <v>174</v>
      </c>
      <c r="R124" s="102" t="s">
        <v>175</v>
      </c>
      <c r="S124" s="102" t="s">
        <v>176</v>
      </c>
      <c r="T124" s="103" t="s">
        <v>177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178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74</v>
      </c>
      <c r="AU125" s="18" t="s">
        <v>130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74</v>
      </c>
      <c r="E126" s="215" t="s">
        <v>938</v>
      </c>
      <c r="F126" s="215" t="s">
        <v>939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P127+P128+P155+P174</f>
        <v>0</v>
      </c>
      <c r="Q126" s="220"/>
      <c r="R126" s="221">
        <f>R127+R128+R155+R174</f>
        <v>0</v>
      </c>
      <c r="S126" s="220"/>
      <c r="T126" s="222">
        <f>T127+T128+T155+T174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84</v>
      </c>
      <c r="AT126" s="224" t="s">
        <v>74</v>
      </c>
      <c r="AU126" s="224" t="s">
        <v>75</v>
      </c>
      <c r="AY126" s="223" t="s">
        <v>181</v>
      </c>
      <c r="BK126" s="225">
        <f>BK127+BK128+BK155+BK174</f>
        <v>0</v>
      </c>
    </row>
    <row r="127" s="12" customFormat="1" ht="22.8" customHeight="1">
      <c r="A127" s="12"/>
      <c r="B127" s="212"/>
      <c r="C127" s="213"/>
      <c r="D127" s="214" t="s">
        <v>74</v>
      </c>
      <c r="E127" s="226" t="s">
        <v>3001</v>
      </c>
      <c r="F127" s="226" t="s">
        <v>3002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v>0</v>
      </c>
      <c r="Q127" s="220"/>
      <c r="R127" s="221">
        <v>0</v>
      </c>
      <c r="S127" s="220"/>
      <c r="T127" s="222"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84</v>
      </c>
      <c r="AT127" s="224" t="s">
        <v>74</v>
      </c>
      <c r="AU127" s="224" t="s">
        <v>82</v>
      </c>
      <c r="AY127" s="223" t="s">
        <v>181</v>
      </c>
      <c r="BK127" s="225">
        <v>0</v>
      </c>
    </row>
    <row r="128" s="12" customFormat="1" ht="22.8" customHeight="1">
      <c r="A128" s="12"/>
      <c r="B128" s="212"/>
      <c r="C128" s="213"/>
      <c r="D128" s="214" t="s">
        <v>74</v>
      </c>
      <c r="E128" s="226" t="s">
        <v>3097</v>
      </c>
      <c r="F128" s="226" t="s">
        <v>3098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SUM(P129:P154)</f>
        <v>0</v>
      </c>
      <c r="Q128" s="220"/>
      <c r="R128" s="221">
        <f>SUM(R129:R154)</f>
        <v>0</v>
      </c>
      <c r="S128" s="220"/>
      <c r="T128" s="222">
        <f>SUM(T129:T154)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82</v>
      </c>
      <c r="AT128" s="224" t="s">
        <v>74</v>
      </c>
      <c r="AU128" s="224" t="s">
        <v>82</v>
      </c>
      <c r="AY128" s="223" t="s">
        <v>181</v>
      </c>
      <c r="BK128" s="225">
        <f>SUM(BK129:BK154)</f>
        <v>0</v>
      </c>
    </row>
    <row r="129" s="2" customFormat="1" ht="24.15" customHeight="1">
      <c r="A129" s="39"/>
      <c r="B129" s="40"/>
      <c r="C129" s="228" t="s">
        <v>82</v>
      </c>
      <c r="D129" s="228" t="s">
        <v>184</v>
      </c>
      <c r="E129" s="229" t="s">
        <v>3099</v>
      </c>
      <c r="F129" s="230" t="s">
        <v>3100</v>
      </c>
      <c r="G129" s="231" t="s">
        <v>260</v>
      </c>
      <c r="H129" s="232">
        <v>1</v>
      </c>
      <c r="I129" s="233"/>
      <c r="J129" s="232">
        <f>ROUND(I129*H129,2)</f>
        <v>0</v>
      </c>
      <c r="K129" s="234"/>
      <c r="L129" s="45"/>
      <c r="M129" s="235" t="s">
        <v>1</v>
      </c>
      <c r="N129" s="236" t="s">
        <v>40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188</v>
      </c>
      <c r="AT129" s="239" t="s">
        <v>184</v>
      </c>
      <c r="AU129" s="239" t="s">
        <v>84</v>
      </c>
      <c r="AY129" s="18" t="s">
        <v>181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82</v>
      </c>
      <c r="BK129" s="240">
        <f>ROUND(I129*H129,2)</f>
        <v>0</v>
      </c>
      <c r="BL129" s="18" t="s">
        <v>188</v>
      </c>
      <c r="BM129" s="239" t="s">
        <v>84</v>
      </c>
    </row>
    <row r="130" s="2" customFormat="1" ht="55.5" customHeight="1">
      <c r="A130" s="39"/>
      <c r="B130" s="40"/>
      <c r="C130" s="289" t="s">
        <v>84</v>
      </c>
      <c r="D130" s="289" t="s">
        <v>396</v>
      </c>
      <c r="E130" s="290" t="s">
        <v>3101</v>
      </c>
      <c r="F130" s="291" t="s">
        <v>3102</v>
      </c>
      <c r="G130" s="292" t="s">
        <v>260</v>
      </c>
      <c r="H130" s="293">
        <v>1</v>
      </c>
      <c r="I130" s="294"/>
      <c r="J130" s="293">
        <f>ROUND(I130*H130,2)</f>
        <v>0</v>
      </c>
      <c r="K130" s="295"/>
      <c r="L130" s="296"/>
      <c r="M130" s="297" t="s">
        <v>1</v>
      </c>
      <c r="N130" s="298" t="s">
        <v>40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239</v>
      </c>
      <c r="AT130" s="239" t="s">
        <v>396</v>
      </c>
      <c r="AU130" s="239" t="s">
        <v>84</v>
      </c>
      <c r="AY130" s="18" t="s">
        <v>181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82</v>
      </c>
      <c r="BK130" s="240">
        <f>ROUND(I130*H130,2)</f>
        <v>0</v>
      </c>
      <c r="BL130" s="18" t="s">
        <v>188</v>
      </c>
      <c r="BM130" s="239" t="s">
        <v>188</v>
      </c>
    </row>
    <row r="131" s="2" customFormat="1" ht="24.15" customHeight="1">
      <c r="A131" s="39"/>
      <c r="B131" s="40"/>
      <c r="C131" s="289" t="s">
        <v>182</v>
      </c>
      <c r="D131" s="289" t="s">
        <v>396</v>
      </c>
      <c r="E131" s="290" t="s">
        <v>3103</v>
      </c>
      <c r="F131" s="291" t="s">
        <v>3104</v>
      </c>
      <c r="G131" s="292" t="s">
        <v>260</v>
      </c>
      <c r="H131" s="293">
        <v>1</v>
      </c>
      <c r="I131" s="294"/>
      <c r="J131" s="293">
        <f>ROUND(I131*H131,2)</f>
        <v>0</v>
      </c>
      <c r="K131" s="295"/>
      <c r="L131" s="296"/>
      <c r="M131" s="297" t="s">
        <v>1</v>
      </c>
      <c r="N131" s="298" t="s">
        <v>40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239</v>
      </c>
      <c r="AT131" s="239" t="s">
        <v>396</v>
      </c>
      <c r="AU131" s="239" t="s">
        <v>84</v>
      </c>
      <c r="AY131" s="18" t="s">
        <v>181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82</v>
      </c>
      <c r="BK131" s="240">
        <f>ROUND(I131*H131,2)</f>
        <v>0</v>
      </c>
      <c r="BL131" s="18" t="s">
        <v>188</v>
      </c>
      <c r="BM131" s="239" t="s">
        <v>224</v>
      </c>
    </row>
    <row r="132" s="2" customFormat="1" ht="24.15" customHeight="1">
      <c r="A132" s="39"/>
      <c r="B132" s="40"/>
      <c r="C132" s="289" t="s">
        <v>188</v>
      </c>
      <c r="D132" s="289" t="s">
        <v>396</v>
      </c>
      <c r="E132" s="290" t="s">
        <v>3105</v>
      </c>
      <c r="F132" s="291" t="s">
        <v>3106</v>
      </c>
      <c r="G132" s="292" t="s">
        <v>260</v>
      </c>
      <c r="H132" s="293">
        <v>1</v>
      </c>
      <c r="I132" s="294"/>
      <c r="J132" s="293">
        <f>ROUND(I132*H132,2)</f>
        <v>0</v>
      </c>
      <c r="K132" s="295"/>
      <c r="L132" s="296"/>
      <c r="M132" s="297" t="s">
        <v>1</v>
      </c>
      <c r="N132" s="298" t="s">
        <v>40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239</v>
      </c>
      <c r="AT132" s="239" t="s">
        <v>396</v>
      </c>
      <c r="AU132" s="239" t="s">
        <v>84</v>
      </c>
      <c r="AY132" s="18" t="s">
        <v>181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82</v>
      </c>
      <c r="BK132" s="240">
        <f>ROUND(I132*H132,2)</f>
        <v>0</v>
      </c>
      <c r="BL132" s="18" t="s">
        <v>188</v>
      </c>
      <c r="BM132" s="239" t="s">
        <v>239</v>
      </c>
    </row>
    <row r="133" s="2" customFormat="1" ht="16.5" customHeight="1">
      <c r="A133" s="39"/>
      <c r="B133" s="40"/>
      <c r="C133" s="289" t="s">
        <v>213</v>
      </c>
      <c r="D133" s="289" t="s">
        <v>396</v>
      </c>
      <c r="E133" s="290" t="s">
        <v>3107</v>
      </c>
      <c r="F133" s="291" t="s">
        <v>3108</v>
      </c>
      <c r="G133" s="292" t="s">
        <v>260</v>
      </c>
      <c r="H133" s="293">
        <v>1</v>
      </c>
      <c r="I133" s="294"/>
      <c r="J133" s="293">
        <f>ROUND(I133*H133,2)</f>
        <v>0</v>
      </c>
      <c r="K133" s="295"/>
      <c r="L133" s="296"/>
      <c r="M133" s="297" t="s">
        <v>1</v>
      </c>
      <c r="N133" s="298" t="s">
        <v>40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239</v>
      </c>
      <c r="AT133" s="239" t="s">
        <v>396</v>
      </c>
      <c r="AU133" s="239" t="s">
        <v>84</v>
      </c>
      <c r="AY133" s="18" t="s">
        <v>181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82</v>
      </c>
      <c r="BK133" s="240">
        <f>ROUND(I133*H133,2)</f>
        <v>0</v>
      </c>
      <c r="BL133" s="18" t="s">
        <v>188</v>
      </c>
      <c r="BM133" s="239" t="s">
        <v>251</v>
      </c>
    </row>
    <row r="134" s="2" customFormat="1" ht="21.75" customHeight="1">
      <c r="A134" s="39"/>
      <c r="B134" s="40"/>
      <c r="C134" s="228" t="s">
        <v>224</v>
      </c>
      <c r="D134" s="228" t="s">
        <v>184</v>
      </c>
      <c r="E134" s="229" t="s">
        <v>3109</v>
      </c>
      <c r="F134" s="230" t="s">
        <v>3110</v>
      </c>
      <c r="G134" s="231" t="s">
        <v>260</v>
      </c>
      <c r="H134" s="232">
        <v>2</v>
      </c>
      <c r="I134" s="233"/>
      <c r="J134" s="232">
        <f>ROUND(I134*H134,2)</f>
        <v>0</v>
      </c>
      <c r="K134" s="234"/>
      <c r="L134" s="45"/>
      <c r="M134" s="235" t="s">
        <v>1</v>
      </c>
      <c r="N134" s="236" t="s">
        <v>40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188</v>
      </c>
      <c r="AT134" s="239" t="s">
        <v>184</v>
      </c>
      <c r="AU134" s="239" t="s">
        <v>84</v>
      </c>
      <c r="AY134" s="18" t="s">
        <v>181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82</v>
      </c>
      <c r="BK134" s="240">
        <f>ROUND(I134*H134,2)</f>
        <v>0</v>
      </c>
      <c r="BL134" s="18" t="s">
        <v>188</v>
      </c>
      <c r="BM134" s="239" t="s">
        <v>8</v>
      </c>
    </row>
    <row r="135" s="2" customFormat="1" ht="24.15" customHeight="1">
      <c r="A135" s="39"/>
      <c r="B135" s="40"/>
      <c r="C135" s="289" t="s">
        <v>235</v>
      </c>
      <c r="D135" s="289" t="s">
        <v>396</v>
      </c>
      <c r="E135" s="290" t="s">
        <v>3111</v>
      </c>
      <c r="F135" s="291" t="s">
        <v>3112</v>
      </c>
      <c r="G135" s="292" t="s">
        <v>260</v>
      </c>
      <c r="H135" s="293">
        <v>1</v>
      </c>
      <c r="I135" s="294"/>
      <c r="J135" s="293">
        <f>ROUND(I135*H135,2)</f>
        <v>0</v>
      </c>
      <c r="K135" s="295"/>
      <c r="L135" s="296"/>
      <c r="M135" s="297" t="s">
        <v>1</v>
      </c>
      <c r="N135" s="298" t="s">
        <v>40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239</v>
      </c>
      <c r="AT135" s="239" t="s">
        <v>396</v>
      </c>
      <c r="AU135" s="239" t="s">
        <v>84</v>
      </c>
      <c r="AY135" s="18" t="s">
        <v>181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82</v>
      </c>
      <c r="BK135" s="240">
        <f>ROUND(I135*H135,2)</f>
        <v>0</v>
      </c>
      <c r="BL135" s="18" t="s">
        <v>188</v>
      </c>
      <c r="BM135" s="239" t="s">
        <v>272</v>
      </c>
    </row>
    <row r="136" s="2" customFormat="1" ht="16.5" customHeight="1">
      <c r="A136" s="39"/>
      <c r="B136" s="40"/>
      <c r="C136" s="228" t="s">
        <v>239</v>
      </c>
      <c r="D136" s="228" t="s">
        <v>184</v>
      </c>
      <c r="E136" s="229" t="s">
        <v>3113</v>
      </c>
      <c r="F136" s="230" t="s">
        <v>3114</v>
      </c>
      <c r="G136" s="231" t="s">
        <v>260</v>
      </c>
      <c r="H136" s="232">
        <v>1</v>
      </c>
      <c r="I136" s="233"/>
      <c r="J136" s="232">
        <f>ROUND(I136*H136,2)</f>
        <v>0</v>
      </c>
      <c r="K136" s="234"/>
      <c r="L136" s="45"/>
      <c r="M136" s="235" t="s">
        <v>1</v>
      </c>
      <c r="N136" s="236" t="s">
        <v>40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188</v>
      </c>
      <c r="AT136" s="239" t="s">
        <v>184</v>
      </c>
      <c r="AU136" s="239" t="s">
        <v>84</v>
      </c>
      <c r="AY136" s="18" t="s">
        <v>181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82</v>
      </c>
      <c r="BK136" s="240">
        <f>ROUND(I136*H136,2)</f>
        <v>0</v>
      </c>
      <c r="BL136" s="18" t="s">
        <v>188</v>
      </c>
      <c r="BM136" s="239" t="s">
        <v>283</v>
      </c>
    </row>
    <row r="137" s="2" customFormat="1" ht="44.25" customHeight="1">
      <c r="A137" s="39"/>
      <c r="B137" s="40"/>
      <c r="C137" s="289" t="s">
        <v>246</v>
      </c>
      <c r="D137" s="289" t="s">
        <v>396</v>
      </c>
      <c r="E137" s="290" t="s">
        <v>2810</v>
      </c>
      <c r="F137" s="291" t="s">
        <v>3115</v>
      </c>
      <c r="G137" s="292" t="s">
        <v>260</v>
      </c>
      <c r="H137" s="293">
        <v>1</v>
      </c>
      <c r="I137" s="294"/>
      <c r="J137" s="293">
        <f>ROUND(I137*H137,2)</f>
        <v>0</v>
      </c>
      <c r="K137" s="295"/>
      <c r="L137" s="296"/>
      <c r="M137" s="297" t="s">
        <v>1</v>
      </c>
      <c r="N137" s="298" t="s">
        <v>40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239</v>
      </c>
      <c r="AT137" s="239" t="s">
        <v>396</v>
      </c>
      <c r="AU137" s="239" t="s">
        <v>84</v>
      </c>
      <c r="AY137" s="18" t="s">
        <v>181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82</v>
      </c>
      <c r="BK137" s="240">
        <f>ROUND(I137*H137,2)</f>
        <v>0</v>
      </c>
      <c r="BL137" s="18" t="s">
        <v>188</v>
      </c>
      <c r="BM137" s="239" t="s">
        <v>292</v>
      </c>
    </row>
    <row r="138" s="2" customFormat="1" ht="33" customHeight="1">
      <c r="A138" s="39"/>
      <c r="B138" s="40"/>
      <c r="C138" s="228" t="s">
        <v>251</v>
      </c>
      <c r="D138" s="228" t="s">
        <v>184</v>
      </c>
      <c r="E138" s="229" t="s">
        <v>3116</v>
      </c>
      <c r="F138" s="230" t="s">
        <v>3117</v>
      </c>
      <c r="G138" s="231" t="s">
        <v>260</v>
      </c>
      <c r="H138" s="232">
        <v>2</v>
      </c>
      <c r="I138" s="233"/>
      <c r="J138" s="232">
        <f>ROUND(I138*H138,2)</f>
        <v>0</v>
      </c>
      <c r="K138" s="234"/>
      <c r="L138" s="45"/>
      <c r="M138" s="235" t="s">
        <v>1</v>
      </c>
      <c r="N138" s="236" t="s">
        <v>40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188</v>
      </c>
      <c r="AT138" s="239" t="s">
        <v>184</v>
      </c>
      <c r="AU138" s="239" t="s">
        <v>84</v>
      </c>
      <c r="AY138" s="18" t="s">
        <v>181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82</v>
      </c>
      <c r="BK138" s="240">
        <f>ROUND(I138*H138,2)</f>
        <v>0</v>
      </c>
      <c r="BL138" s="18" t="s">
        <v>188</v>
      </c>
      <c r="BM138" s="239" t="s">
        <v>304</v>
      </c>
    </row>
    <row r="139" s="2" customFormat="1" ht="16.5" customHeight="1">
      <c r="A139" s="39"/>
      <c r="B139" s="40"/>
      <c r="C139" s="289" t="s">
        <v>257</v>
      </c>
      <c r="D139" s="289" t="s">
        <v>396</v>
      </c>
      <c r="E139" s="290" t="s">
        <v>3118</v>
      </c>
      <c r="F139" s="291" t="s">
        <v>3119</v>
      </c>
      <c r="G139" s="292" t="s">
        <v>260</v>
      </c>
      <c r="H139" s="293">
        <v>2</v>
      </c>
      <c r="I139" s="294"/>
      <c r="J139" s="293">
        <f>ROUND(I139*H139,2)</f>
        <v>0</v>
      </c>
      <c r="K139" s="295"/>
      <c r="L139" s="296"/>
      <c r="M139" s="297" t="s">
        <v>1</v>
      </c>
      <c r="N139" s="298" t="s">
        <v>40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239</v>
      </c>
      <c r="AT139" s="239" t="s">
        <v>396</v>
      </c>
      <c r="AU139" s="239" t="s">
        <v>84</v>
      </c>
      <c r="AY139" s="18" t="s">
        <v>181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82</v>
      </c>
      <c r="BK139" s="240">
        <f>ROUND(I139*H139,2)</f>
        <v>0</v>
      </c>
      <c r="BL139" s="18" t="s">
        <v>188</v>
      </c>
      <c r="BM139" s="239" t="s">
        <v>312</v>
      </c>
    </row>
    <row r="140" s="2" customFormat="1" ht="24.15" customHeight="1">
      <c r="A140" s="39"/>
      <c r="B140" s="40"/>
      <c r="C140" s="228" t="s">
        <v>8</v>
      </c>
      <c r="D140" s="228" t="s">
        <v>184</v>
      </c>
      <c r="E140" s="229" t="s">
        <v>3120</v>
      </c>
      <c r="F140" s="230" t="s">
        <v>3121</v>
      </c>
      <c r="G140" s="231" t="s">
        <v>260</v>
      </c>
      <c r="H140" s="232">
        <v>10</v>
      </c>
      <c r="I140" s="233"/>
      <c r="J140" s="232">
        <f>ROUND(I140*H140,2)</f>
        <v>0</v>
      </c>
      <c r="K140" s="234"/>
      <c r="L140" s="45"/>
      <c r="M140" s="235" t="s">
        <v>1</v>
      </c>
      <c r="N140" s="236" t="s">
        <v>40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188</v>
      </c>
      <c r="AT140" s="239" t="s">
        <v>184</v>
      </c>
      <c r="AU140" s="239" t="s">
        <v>84</v>
      </c>
      <c r="AY140" s="18" t="s">
        <v>181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82</v>
      </c>
      <c r="BK140" s="240">
        <f>ROUND(I140*H140,2)</f>
        <v>0</v>
      </c>
      <c r="BL140" s="18" t="s">
        <v>188</v>
      </c>
      <c r="BM140" s="239" t="s">
        <v>324</v>
      </c>
    </row>
    <row r="141" s="2" customFormat="1" ht="16.5" customHeight="1">
      <c r="A141" s="39"/>
      <c r="B141" s="40"/>
      <c r="C141" s="289" t="s">
        <v>265</v>
      </c>
      <c r="D141" s="289" t="s">
        <v>396</v>
      </c>
      <c r="E141" s="290" t="s">
        <v>2813</v>
      </c>
      <c r="F141" s="291" t="s">
        <v>3122</v>
      </c>
      <c r="G141" s="292" t="s">
        <v>260</v>
      </c>
      <c r="H141" s="293">
        <v>10</v>
      </c>
      <c r="I141" s="294"/>
      <c r="J141" s="293">
        <f>ROUND(I141*H141,2)</f>
        <v>0</v>
      </c>
      <c r="K141" s="295"/>
      <c r="L141" s="296"/>
      <c r="M141" s="297" t="s">
        <v>1</v>
      </c>
      <c r="N141" s="298" t="s">
        <v>40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239</v>
      </c>
      <c r="AT141" s="239" t="s">
        <v>396</v>
      </c>
      <c r="AU141" s="239" t="s">
        <v>84</v>
      </c>
      <c r="AY141" s="18" t="s">
        <v>181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82</v>
      </c>
      <c r="BK141" s="240">
        <f>ROUND(I141*H141,2)</f>
        <v>0</v>
      </c>
      <c r="BL141" s="18" t="s">
        <v>188</v>
      </c>
      <c r="BM141" s="239" t="s">
        <v>344</v>
      </c>
    </row>
    <row r="142" s="2" customFormat="1" ht="24.15" customHeight="1">
      <c r="A142" s="39"/>
      <c r="B142" s="40"/>
      <c r="C142" s="228" t="s">
        <v>272</v>
      </c>
      <c r="D142" s="228" t="s">
        <v>184</v>
      </c>
      <c r="E142" s="229" t="s">
        <v>3123</v>
      </c>
      <c r="F142" s="230" t="s">
        <v>3124</v>
      </c>
      <c r="G142" s="231" t="s">
        <v>260</v>
      </c>
      <c r="H142" s="232">
        <v>2</v>
      </c>
      <c r="I142" s="233"/>
      <c r="J142" s="232">
        <f>ROUND(I142*H142,2)</f>
        <v>0</v>
      </c>
      <c r="K142" s="234"/>
      <c r="L142" s="45"/>
      <c r="M142" s="235" t="s">
        <v>1</v>
      </c>
      <c r="N142" s="236" t="s">
        <v>40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188</v>
      </c>
      <c r="AT142" s="239" t="s">
        <v>184</v>
      </c>
      <c r="AU142" s="239" t="s">
        <v>84</v>
      </c>
      <c r="AY142" s="18" t="s">
        <v>181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82</v>
      </c>
      <c r="BK142" s="240">
        <f>ROUND(I142*H142,2)</f>
        <v>0</v>
      </c>
      <c r="BL142" s="18" t="s">
        <v>188</v>
      </c>
      <c r="BM142" s="239" t="s">
        <v>360</v>
      </c>
    </row>
    <row r="143" s="2" customFormat="1" ht="21.75" customHeight="1">
      <c r="A143" s="39"/>
      <c r="B143" s="40"/>
      <c r="C143" s="289" t="s">
        <v>278</v>
      </c>
      <c r="D143" s="289" t="s">
        <v>396</v>
      </c>
      <c r="E143" s="290" t="s">
        <v>3125</v>
      </c>
      <c r="F143" s="291" t="s">
        <v>3126</v>
      </c>
      <c r="G143" s="292" t="s">
        <v>260</v>
      </c>
      <c r="H143" s="293">
        <v>2</v>
      </c>
      <c r="I143" s="294"/>
      <c r="J143" s="293">
        <f>ROUND(I143*H143,2)</f>
        <v>0</v>
      </c>
      <c r="K143" s="295"/>
      <c r="L143" s="296"/>
      <c r="M143" s="297" t="s">
        <v>1</v>
      </c>
      <c r="N143" s="298" t="s">
        <v>40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239</v>
      </c>
      <c r="AT143" s="239" t="s">
        <v>396</v>
      </c>
      <c r="AU143" s="239" t="s">
        <v>84</v>
      </c>
      <c r="AY143" s="18" t="s">
        <v>181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82</v>
      </c>
      <c r="BK143" s="240">
        <f>ROUND(I143*H143,2)</f>
        <v>0</v>
      </c>
      <c r="BL143" s="18" t="s">
        <v>188</v>
      </c>
      <c r="BM143" s="239" t="s">
        <v>369</v>
      </c>
    </row>
    <row r="144" s="2" customFormat="1" ht="16.5" customHeight="1">
      <c r="A144" s="39"/>
      <c r="B144" s="40"/>
      <c r="C144" s="228" t="s">
        <v>283</v>
      </c>
      <c r="D144" s="228" t="s">
        <v>184</v>
      </c>
      <c r="E144" s="229" t="s">
        <v>3127</v>
      </c>
      <c r="F144" s="230" t="s">
        <v>3128</v>
      </c>
      <c r="G144" s="231" t="s">
        <v>260</v>
      </c>
      <c r="H144" s="232">
        <v>1</v>
      </c>
      <c r="I144" s="233"/>
      <c r="J144" s="232">
        <f>ROUND(I144*H144,2)</f>
        <v>0</v>
      </c>
      <c r="K144" s="234"/>
      <c r="L144" s="45"/>
      <c r="M144" s="235" t="s">
        <v>1</v>
      </c>
      <c r="N144" s="236" t="s">
        <v>40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188</v>
      </c>
      <c r="AT144" s="239" t="s">
        <v>184</v>
      </c>
      <c r="AU144" s="239" t="s">
        <v>84</v>
      </c>
      <c r="AY144" s="18" t="s">
        <v>181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82</v>
      </c>
      <c r="BK144" s="240">
        <f>ROUND(I144*H144,2)</f>
        <v>0</v>
      </c>
      <c r="BL144" s="18" t="s">
        <v>188</v>
      </c>
      <c r="BM144" s="239" t="s">
        <v>379</v>
      </c>
    </row>
    <row r="145" s="2" customFormat="1" ht="49.05" customHeight="1">
      <c r="A145" s="39"/>
      <c r="B145" s="40"/>
      <c r="C145" s="289" t="s">
        <v>234</v>
      </c>
      <c r="D145" s="289" t="s">
        <v>396</v>
      </c>
      <c r="E145" s="290" t="s">
        <v>3129</v>
      </c>
      <c r="F145" s="291" t="s">
        <v>3130</v>
      </c>
      <c r="G145" s="292" t="s">
        <v>260</v>
      </c>
      <c r="H145" s="293">
        <v>1</v>
      </c>
      <c r="I145" s="294"/>
      <c r="J145" s="293">
        <f>ROUND(I145*H145,2)</f>
        <v>0</v>
      </c>
      <c r="K145" s="295"/>
      <c r="L145" s="296"/>
      <c r="M145" s="297" t="s">
        <v>1</v>
      </c>
      <c r="N145" s="298" t="s">
        <v>40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239</v>
      </c>
      <c r="AT145" s="239" t="s">
        <v>396</v>
      </c>
      <c r="AU145" s="239" t="s">
        <v>84</v>
      </c>
      <c r="AY145" s="18" t="s">
        <v>181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82</v>
      </c>
      <c r="BK145" s="240">
        <f>ROUND(I145*H145,2)</f>
        <v>0</v>
      </c>
      <c r="BL145" s="18" t="s">
        <v>188</v>
      </c>
      <c r="BM145" s="239" t="s">
        <v>395</v>
      </c>
    </row>
    <row r="146" s="2" customFormat="1" ht="24.15" customHeight="1">
      <c r="A146" s="39"/>
      <c r="B146" s="40"/>
      <c r="C146" s="228" t="s">
        <v>292</v>
      </c>
      <c r="D146" s="228" t="s">
        <v>184</v>
      </c>
      <c r="E146" s="229" t="s">
        <v>3131</v>
      </c>
      <c r="F146" s="230" t="s">
        <v>3132</v>
      </c>
      <c r="G146" s="231" t="s">
        <v>260</v>
      </c>
      <c r="H146" s="232">
        <v>1</v>
      </c>
      <c r="I146" s="233"/>
      <c r="J146" s="232">
        <f>ROUND(I146*H146,2)</f>
        <v>0</v>
      </c>
      <c r="K146" s="234"/>
      <c r="L146" s="45"/>
      <c r="M146" s="235" t="s">
        <v>1</v>
      </c>
      <c r="N146" s="236" t="s">
        <v>40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188</v>
      </c>
      <c r="AT146" s="239" t="s">
        <v>184</v>
      </c>
      <c r="AU146" s="239" t="s">
        <v>84</v>
      </c>
      <c r="AY146" s="18" t="s">
        <v>181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82</v>
      </c>
      <c r="BK146" s="240">
        <f>ROUND(I146*H146,2)</f>
        <v>0</v>
      </c>
      <c r="BL146" s="18" t="s">
        <v>188</v>
      </c>
      <c r="BM146" s="239" t="s">
        <v>411</v>
      </c>
    </row>
    <row r="147" s="2" customFormat="1" ht="37.8" customHeight="1">
      <c r="A147" s="39"/>
      <c r="B147" s="40"/>
      <c r="C147" s="289" t="s">
        <v>298</v>
      </c>
      <c r="D147" s="289" t="s">
        <v>396</v>
      </c>
      <c r="E147" s="290" t="s">
        <v>2816</v>
      </c>
      <c r="F147" s="291" t="s">
        <v>3133</v>
      </c>
      <c r="G147" s="292" t="s">
        <v>260</v>
      </c>
      <c r="H147" s="293">
        <v>1</v>
      </c>
      <c r="I147" s="294"/>
      <c r="J147" s="293">
        <f>ROUND(I147*H147,2)</f>
        <v>0</v>
      </c>
      <c r="K147" s="295"/>
      <c r="L147" s="296"/>
      <c r="M147" s="297" t="s">
        <v>1</v>
      </c>
      <c r="N147" s="298" t="s">
        <v>40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239</v>
      </c>
      <c r="AT147" s="239" t="s">
        <v>396</v>
      </c>
      <c r="AU147" s="239" t="s">
        <v>84</v>
      </c>
      <c r="AY147" s="18" t="s">
        <v>181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82</v>
      </c>
      <c r="BK147" s="240">
        <f>ROUND(I147*H147,2)</f>
        <v>0</v>
      </c>
      <c r="BL147" s="18" t="s">
        <v>188</v>
      </c>
      <c r="BM147" s="239" t="s">
        <v>432</v>
      </c>
    </row>
    <row r="148" s="2" customFormat="1" ht="33" customHeight="1">
      <c r="A148" s="39"/>
      <c r="B148" s="40"/>
      <c r="C148" s="228" t="s">
        <v>304</v>
      </c>
      <c r="D148" s="228" t="s">
        <v>184</v>
      </c>
      <c r="E148" s="229" t="s">
        <v>3134</v>
      </c>
      <c r="F148" s="230" t="s">
        <v>3135</v>
      </c>
      <c r="G148" s="231" t="s">
        <v>260</v>
      </c>
      <c r="H148" s="232">
        <v>1</v>
      </c>
      <c r="I148" s="233"/>
      <c r="J148" s="232">
        <f>ROUND(I148*H148,2)</f>
        <v>0</v>
      </c>
      <c r="K148" s="234"/>
      <c r="L148" s="45"/>
      <c r="M148" s="235" t="s">
        <v>1</v>
      </c>
      <c r="N148" s="236" t="s">
        <v>40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188</v>
      </c>
      <c r="AT148" s="239" t="s">
        <v>184</v>
      </c>
      <c r="AU148" s="239" t="s">
        <v>84</v>
      </c>
      <c r="AY148" s="18" t="s">
        <v>181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82</v>
      </c>
      <c r="BK148" s="240">
        <f>ROUND(I148*H148,2)</f>
        <v>0</v>
      </c>
      <c r="BL148" s="18" t="s">
        <v>188</v>
      </c>
      <c r="BM148" s="239" t="s">
        <v>450</v>
      </c>
    </row>
    <row r="149" s="2" customFormat="1" ht="16.5" customHeight="1">
      <c r="A149" s="39"/>
      <c r="B149" s="40"/>
      <c r="C149" s="228" t="s">
        <v>7</v>
      </c>
      <c r="D149" s="228" t="s">
        <v>184</v>
      </c>
      <c r="E149" s="229" t="s">
        <v>3136</v>
      </c>
      <c r="F149" s="230" t="s">
        <v>3137</v>
      </c>
      <c r="G149" s="231" t="s">
        <v>260</v>
      </c>
      <c r="H149" s="232">
        <v>1</v>
      </c>
      <c r="I149" s="233"/>
      <c r="J149" s="232">
        <f>ROUND(I149*H149,2)</f>
        <v>0</v>
      </c>
      <c r="K149" s="234"/>
      <c r="L149" s="45"/>
      <c r="M149" s="235" t="s">
        <v>1</v>
      </c>
      <c r="N149" s="236" t="s">
        <v>40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188</v>
      </c>
      <c r="AT149" s="239" t="s">
        <v>184</v>
      </c>
      <c r="AU149" s="239" t="s">
        <v>84</v>
      </c>
      <c r="AY149" s="18" t="s">
        <v>181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82</v>
      </c>
      <c r="BK149" s="240">
        <f>ROUND(I149*H149,2)</f>
        <v>0</v>
      </c>
      <c r="BL149" s="18" t="s">
        <v>188</v>
      </c>
      <c r="BM149" s="239" t="s">
        <v>461</v>
      </c>
    </row>
    <row r="150" s="2" customFormat="1" ht="24.15" customHeight="1">
      <c r="A150" s="39"/>
      <c r="B150" s="40"/>
      <c r="C150" s="289" t="s">
        <v>312</v>
      </c>
      <c r="D150" s="289" t="s">
        <v>396</v>
      </c>
      <c r="E150" s="290" t="s">
        <v>2819</v>
      </c>
      <c r="F150" s="291" t="s">
        <v>3138</v>
      </c>
      <c r="G150" s="292" t="s">
        <v>260</v>
      </c>
      <c r="H150" s="293">
        <v>1</v>
      </c>
      <c r="I150" s="294"/>
      <c r="J150" s="293">
        <f>ROUND(I150*H150,2)</f>
        <v>0</v>
      </c>
      <c r="K150" s="295"/>
      <c r="L150" s="296"/>
      <c r="M150" s="297" t="s">
        <v>1</v>
      </c>
      <c r="N150" s="298" t="s">
        <v>40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239</v>
      </c>
      <c r="AT150" s="239" t="s">
        <v>396</v>
      </c>
      <c r="AU150" s="239" t="s">
        <v>84</v>
      </c>
      <c r="AY150" s="18" t="s">
        <v>181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82</v>
      </c>
      <c r="BK150" s="240">
        <f>ROUND(I150*H150,2)</f>
        <v>0</v>
      </c>
      <c r="BL150" s="18" t="s">
        <v>188</v>
      </c>
      <c r="BM150" s="239" t="s">
        <v>475</v>
      </c>
    </row>
    <row r="151" s="2" customFormat="1" ht="16.5" customHeight="1">
      <c r="A151" s="39"/>
      <c r="B151" s="40"/>
      <c r="C151" s="228" t="s">
        <v>317</v>
      </c>
      <c r="D151" s="228" t="s">
        <v>184</v>
      </c>
      <c r="E151" s="229" t="s">
        <v>3139</v>
      </c>
      <c r="F151" s="230" t="s">
        <v>3140</v>
      </c>
      <c r="G151" s="231" t="s">
        <v>260</v>
      </c>
      <c r="H151" s="232">
        <v>1</v>
      </c>
      <c r="I151" s="233"/>
      <c r="J151" s="232">
        <f>ROUND(I151*H151,2)</f>
        <v>0</v>
      </c>
      <c r="K151" s="234"/>
      <c r="L151" s="45"/>
      <c r="M151" s="235" t="s">
        <v>1</v>
      </c>
      <c r="N151" s="236" t="s">
        <v>40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188</v>
      </c>
      <c r="AT151" s="239" t="s">
        <v>184</v>
      </c>
      <c r="AU151" s="239" t="s">
        <v>84</v>
      </c>
      <c r="AY151" s="18" t="s">
        <v>181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82</v>
      </c>
      <c r="BK151" s="240">
        <f>ROUND(I151*H151,2)</f>
        <v>0</v>
      </c>
      <c r="BL151" s="18" t="s">
        <v>188</v>
      </c>
      <c r="BM151" s="239" t="s">
        <v>486</v>
      </c>
    </row>
    <row r="152" s="2" customFormat="1" ht="78" customHeight="1">
      <c r="A152" s="39"/>
      <c r="B152" s="40"/>
      <c r="C152" s="289" t="s">
        <v>324</v>
      </c>
      <c r="D152" s="289" t="s">
        <v>396</v>
      </c>
      <c r="E152" s="290" t="s">
        <v>2884</v>
      </c>
      <c r="F152" s="291" t="s">
        <v>3141</v>
      </c>
      <c r="G152" s="292" t="s">
        <v>1</v>
      </c>
      <c r="H152" s="293">
        <v>1</v>
      </c>
      <c r="I152" s="294"/>
      <c r="J152" s="293">
        <f>ROUND(I152*H152,2)</f>
        <v>0</v>
      </c>
      <c r="K152" s="295"/>
      <c r="L152" s="296"/>
      <c r="M152" s="297" t="s">
        <v>1</v>
      </c>
      <c r="N152" s="298" t="s">
        <v>40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239</v>
      </c>
      <c r="AT152" s="239" t="s">
        <v>396</v>
      </c>
      <c r="AU152" s="239" t="s">
        <v>84</v>
      </c>
      <c r="AY152" s="18" t="s">
        <v>181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82</v>
      </c>
      <c r="BK152" s="240">
        <f>ROUND(I152*H152,2)</f>
        <v>0</v>
      </c>
      <c r="BL152" s="18" t="s">
        <v>188</v>
      </c>
      <c r="BM152" s="239" t="s">
        <v>494</v>
      </c>
    </row>
    <row r="153" s="2" customFormat="1" ht="16.5" customHeight="1">
      <c r="A153" s="39"/>
      <c r="B153" s="40"/>
      <c r="C153" s="228" t="s">
        <v>331</v>
      </c>
      <c r="D153" s="228" t="s">
        <v>184</v>
      </c>
      <c r="E153" s="229" t="s">
        <v>3142</v>
      </c>
      <c r="F153" s="230" t="s">
        <v>3143</v>
      </c>
      <c r="G153" s="231" t="s">
        <v>260</v>
      </c>
      <c r="H153" s="232">
        <v>1</v>
      </c>
      <c r="I153" s="233"/>
      <c r="J153" s="232">
        <f>ROUND(I153*H153,2)</f>
        <v>0</v>
      </c>
      <c r="K153" s="234"/>
      <c r="L153" s="45"/>
      <c r="M153" s="235" t="s">
        <v>1</v>
      </c>
      <c r="N153" s="236" t="s">
        <v>40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188</v>
      </c>
      <c r="AT153" s="239" t="s">
        <v>184</v>
      </c>
      <c r="AU153" s="239" t="s">
        <v>84</v>
      </c>
      <c r="AY153" s="18" t="s">
        <v>181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82</v>
      </c>
      <c r="BK153" s="240">
        <f>ROUND(I153*H153,2)</f>
        <v>0</v>
      </c>
      <c r="BL153" s="18" t="s">
        <v>188</v>
      </c>
      <c r="BM153" s="239" t="s">
        <v>455</v>
      </c>
    </row>
    <row r="154" s="2" customFormat="1" ht="24.15" customHeight="1">
      <c r="A154" s="39"/>
      <c r="B154" s="40"/>
      <c r="C154" s="289" t="s">
        <v>344</v>
      </c>
      <c r="D154" s="289" t="s">
        <v>396</v>
      </c>
      <c r="E154" s="290" t="s">
        <v>3144</v>
      </c>
      <c r="F154" s="291" t="s">
        <v>3145</v>
      </c>
      <c r="G154" s="292" t="s">
        <v>260</v>
      </c>
      <c r="H154" s="293">
        <v>1</v>
      </c>
      <c r="I154" s="294"/>
      <c r="J154" s="293">
        <f>ROUND(I154*H154,2)</f>
        <v>0</v>
      </c>
      <c r="K154" s="295"/>
      <c r="L154" s="296"/>
      <c r="M154" s="297" t="s">
        <v>1</v>
      </c>
      <c r="N154" s="298" t="s">
        <v>40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239</v>
      </c>
      <c r="AT154" s="239" t="s">
        <v>396</v>
      </c>
      <c r="AU154" s="239" t="s">
        <v>84</v>
      </c>
      <c r="AY154" s="18" t="s">
        <v>181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82</v>
      </c>
      <c r="BK154" s="240">
        <f>ROUND(I154*H154,2)</f>
        <v>0</v>
      </c>
      <c r="BL154" s="18" t="s">
        <v>188</v>
      </c>
      <c r="BM154" s="239" t="s">
        <v>518</v>
      </c>
    </row>
    <row r="155" s="12" customFormat="1" ht="22.8" customHeight="1">
      <c r="A155" s="12"/>
      <c r="B155" s="212"/>
      <c r="C155" s="213"/>
      <c r="D155" s="214" t="s">
        <v>74</v>
      </c>
      <c r="E155" s="226" t="s">
        <v>3160</v>
      </c>
      <c r="F155" s="226" t="s">
        <v>3161</v>
      </c>
      <c r="G155" s="213"/>
      <c r="H155" s="213"/>
      <c r="I155" s="216"/>
      <c r="J155" s="227">
        <f>BK155</f>
        <v>0</v>
      </c>
      <c r="K155" s="213"/>
      <c r="L155" s="218"/>
      <c r="M155" s="219"/>
      <c r="N155" s="220"/>
      <c r="O155" s="220"/>
      <c r="P155" s="221">
        <f>SUM(P156:P173)</f>
        <v>0</v>
      </c>
      <c r="Q155" s="220"/>
      <c r="R155" s="221">
        <f>SUM(R156:R173)</f>
        <v>0</v>
      </c>
      <c r="S155" s="220"/>
      <c r="T155" s="222">
        <f>SUM(T156:T173)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82</v>
      </c>
      <c r="AT155" s="224" t="s">
        <v>74</v>
      </c>
      <c r="AU155" s="224" t="s">
        <v>82</v>
      </c>
      <c r="AY155" s="223" t="s">
        <v>181</v>
      </c>
      <c r="BK155" s="225">
        <f>SUM(BK156:BK173)</f>
        <v>0</v>
      </c>
    </row>
    <row r="156" s="2" customFormat="1" ht="33" customHeight="1">
      <c r="A156" s="39"/>
      <c r="B156" s="40"/>
      <c r="C156" s="228" t="s">
        <v>356</v>
      </c>
      <c r="D156" s="228" t="s">
        <v>184</v>
      </c>
      <c r="E156" s="229" t="s">
        <v>3162</v>
      </c>
      <c r="F156" s="230" t="s">
        <v>3163</v>
      </c>
      <c r="G156" s="231" t="s">
        <v>260</v>
      </c>
      <c r="H156" s="232">
        <v>1</v>
      </c>
      <c r="I156" s="233"/>
      <c r="J156" s="232">
        <f>ROUND(I156*H156,2)</f>
        <v>0</v>
      </c>
      <c r="K156" s="234"/>
      <c r="L156" s="45"/>
      <c r="M156" s="235" t="s">
        <v>1</v>
      </c>
      <c r="N156" s="236" t="s">
        <v>40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188</v>
      </c>
      <c r="AT156" s="239" t="s">
        <v>184</v>
      </c>
      <c r="AU156" s="239" t="s">
        <v>84</v>
      </c>
      <c r="AY156" s="18" t="s">
        <v>181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82</v>
      </c>
      <c r="BK156" s="240">
        <f>ROUND(I156*H156,2)</f>
        <v>0</v>
      </c>
      <c r="BL156" s="18" t="s">
        <v>188</v>
      </c>
      <c r="BM156" s="239" t="s">
        <v>527</v>
      </c>
    </row>
    <row r="157" s="2" customFormat="1" ht="21.75" customHeight="1">
      <c r="A157" s="39"/>
      <c r="B157" s="40"/>
      <c r="C157" s="289" t="s">
        <v>360</v>
      </c>
      <c r="D157" s="289" t="s">
        <v>396</v>
      </c>
      <c r="E157" s="290" t="s">
        <v>3164</v>
      </c>
      <c r="F157" s="291" t="s">
        <v>3165</v>
      </c>
      <c r="G157" s="292" t="s">
        <v>260</v>
      </c>
      <c r="H157" s="293">
        <v>1</v>
      </c>
      <c r="I157" s="294"/>
      <c r="J157" s="293">
        <f>ROUND(I157*H157,2)</f>
        <v>0</v>
      </c>
      <c r="K157" s="295"/>
      <c r="L157" s="296"/>
      <c r="M157" s="297" t="s">
        <v>1</v>
      </c>
      <c r="N157" s="298" t="s">
        <v>40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239</v>
      </c>
      <c r="AT157" s="239" t="s">
        <v>396</v>
      </c>
      <c r="AU157" s="239" t="s">
        <v>84</v>
      </c>
      <c r="AY157" s="18" t="s">
        <v>181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82</v>
      </c>
      <c r="BK157" s="240">
        <f>ROUND(I157*H157,2)</f>
        <v>0</v>
      </c>
      <c r="BL157" s="18" t="s">
        <v>188</v>
      </c>
      <c r="BM157" s="239" t="s">
        <v>549</v>
      </c>
    </row>
    <row r="158" s="2" customFormat="1" ht="33" customHeight="1">
      <c r="A158" s="39"/>
      <c r="B158" s="40"/>
      <c r="C158" s="228" t="s">
        <v>365</v>
      </c>
      <c r="D158" s="228" t="s">
        <v>184</v>
      </c>
      <c r="E158" s="229" t="s">
        <v>3166</v>
      </c>
      <c r="F158" s="230" t="s">
        <v>3167</v>
      </c>
      <c r="G158" s="231" t="s">
        <v>260</v>
      </c>
      <c r="H158" s="232">
        <v>1</v>
      </c>
      <c r="I158" s="233"/>
      <c r="J158" s="232">
        <f>ROUND(I158*H158,2)</f>
        <v>0</v>
      </c>
      <c r="K158" s="234"/>
      <c r="L158" s="45"/>
      <c r="M158" s="235" t="s">
        <v>1</v>
      </c>
      <c r="N158" s="236" t="s">
        <v>40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188</v>
      </c>
      <c r="AT158" s="239" t="s">
        <v>184</v>
      </c>
      <c r="AU158" s="239" t="s">
        <v>84</v>
      </c>
      <c r="AY158" s="18" t="s">
        <v>181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82</v>
      </c>
      <c r="BK158" s="240">
        <f>ROUND(I158*H158,2)</f>
        <v>0</v>
      </c>
      <c r="BL158" s="18" t="s">
        <v>188</v>
      </c>
      <c r="BM158" s="239" t="s">
        <v>560</v>
      </c>
    </row>
    <row r="159" s="2" customFormat="1" ht="16.5" customHeight="1">
      <c r="A159" s="39"/>
      <c r="B159" s="40"/>
      <c r="C159" s="289" t="s">
        <v>369</v>
      </c>
      <c r="D159" s="289" t="s">
        <v>396</v>
      </c>
      <c r="E159" s="290" t="s">
        <v>3168</v>
      </c>
      <c r="F159" s="291" t="s">
        <v>3169</v>
      </c>
      <c r="G159" s="292" t="s">
        <v>260</v>
      </c>
      <c r="H159" s="293">
        <v>1</v>
      </c>
      <c r="I159" s="294"/>
      <c r="J159" s="293">
        <f>ROUND(I159*H159,2)</f>
        <v>0</v>
      </c>
      <c r="K159" s="295"/>
      <c r="L159" s="296"/>
      <c r="M159" s="297" t="s">
        <v>1</v>
      </c>
      <c r="N159" s="298" t="s">
        <v>40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239</v>
      </c>
      <c r="AT159" s="239" t="s">
        <v>396</v>
      </c>
      <c r="AU159" s="239" t="s">
        <v>84</v>
      </c>
      <c r="AY159" s="18" t="s">
        <v>181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82</v>
      </c>
      <c r="BK159" s="240">
        <f>ROUND(I159*H159,2)</f>
        <v>0</v>
      </c>
      <c r="BL159" s="18" t="s">
        <v>188</v>
      </c>
      <c r="BM159" s="239" t="s">
        <v>570</v>
      </c>
    </row>
    <row r="160" s="2" customFormat="1" ht="37.8" customHeight="1">
      <c r="A160" s="39"/>
      <c r="B160" s="40"/>
      <c r="C160" s="228" t="s">
        <v>374</v>
      </c>
      <c r="D160" s="228" t="s">
        <v>184</v>
      </c>
      <c r="E160" s="229" t="s">
        <v>3170</v>
      </c>
      <c r="F160" s="230" t="s">
        <v>3171</v>
      </c>
      <c r="G160" s="231" t="s">
        <v>260</v>
      </c>
      <c r="H160" s="232">
        <v>2</v>
      </c>
      <c r="I160" s="233"/>
      <c r="J160" s="232">
        <f>ROUND(I160*H160,2)</f>
        <v>0</v>
      </c>
      <c r="K160" s="234"/>
      <c r="L160" s="45"/>
      <c r="M160" s="235" t="s">
        <v>1</v>
      </c>
      <c r="N160" s="236" t="s">
        <v>40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188</v>
      </c>
      <c r="AT160" s="239" t="s">
        <v>184</v>
      </c>
      <c r="AU160" s="239" t="s">
        <v>84</v>
      </c>
      <c r="AY160" s="18" t="s">
        <v>181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82</v>
      </c>
      <c r="BK160" s="240">
        <f>ROUND(I160*H160,2)</f>
        <v>0</v>
      </c>
      <c r="BL160" s="18" t="s">
        <v>188</v>
      </c>
      <c r="BM160" s="239" t="s">
        <v>473</v>
      </c>
    </row>
    <row r="161" s="2" customFormat="1" ht="24.15" customHeight="1">
      <c r="A161" s="39"/>
      <c r="B161" s="40"/>
      <c r="C161" s="289" t="s">
        <v>379</v>
      </c>
      <c r="D161" s="289" t="s">
        <v>396</v>
      </c>
      <c r="E161" s="290" t="s">
        <v>3172</v>
      </c>
      <c r="F161" s="291" t="s">
        <v>3173</v>
      </c>
      <c r="G161" s="292" t="s">
        <v>260</v>
      </c>
      <c r="H161" s="293">
        <v>2</v>
      </c>
      <c r="I161" s="294"/>
      <c r="J161" s="293">
        <f>ROUND(I161*H161,2)</f>
        <v>0</v>
      </c>
      <c r="K161" s="295"/>
      <c r="L161" s="296"/>
      <c r="M161" s="297" t="s">
        <v>1</v>
      </c>
      <c r="N161" s="298" t="s">
        <v>40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239</v>
      </c>
      <c r="AT161" s="239" t="s">
        <v>396</v>
      </c>
      <c r="AU161" s="239" t="s">
        <v>84</v>
      </c>
      <c r="AY161" s="18" t="s">
        <v>181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82</v>
      </c>
      <c r="BK161" s="240">
        <f>ROUND(I161*H161,2)</f>
        <v>0</v>
      </c>
      <c r="BL161" s="18" t="s">
        <v>188</v>
      </c>
      <c r="BM161" s="239" t="s">
        <v>593</v>
      </c>
    </row>
    <row r="162" s="2" customFormat="1" ht="24.15" customHeight="1">
      <c r="A162" s="39"/>
      <c r="B162" s="40"/>
      <c r="C162" s="289" t="s">
        <v>388</v>
      </c>
      <c r="D162" s="289" t="s">
        <v>396</v>
      </c>
      <c r="E162" s="290" t="s">
        <v>3174</v>
      </c>
      <c r="F162" s="291" t="s">
        <v>3175</v>
      </c>
      <c r="G162" s="292" t="s">
        <v>260</v>
      </c>
      <c r="H162" s="293">
        <v>2</v>
      </c>
      <c r="I162" s="294"/>
      <c r="J162" s="293">
        <f>ROUND(I162*H162,2)</f>
        <v>0</v>
      </c>
      <c r="K162" s="295"/>
      <c r="L162" s="296"/>
      <c r="M162" s="297" t="s">
        <v>1</v>
      </c>
      <c r="N162" s="298" t="s">
        <v>40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239</v>
      </c>
      <c r="AT162" s="239" t="s">
        <v>396</v>
      </c>
      <c r="AU162" s="239" t="s">
        <v>84</v>
      </c>
      <c r="AY162" s="18" t="s">
        <v>181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82</v>
      </c>
      <c r="BK162" s="240">
        <f>ROUND(I162*H162,2)</f>
        <v>0</v>
      </c>
      <c r="BL162" s="18" t="s">
        <v>188</v>
      </c>
      <c r="BM162" s="239" t="s">
        <v>604</v>
      </c>
    </row>
    <row r="163" s="2" customFormat="1" ht="24.15" customHeight="1">
      <c r="A163" s="39"/>
      <c r="B163" s="40"/>
      <c r="C163" s="289" t="s">
        <v>395</v>
      </c>
      <c r="D163" s="289" t="s">
        <v>396</v>
      </c>
      <c r="E163" s="290" t="s">
        <v>3176</v>
      </c>
      <c r="F163" s="291" t="s">
        <v>3177</v>
      </c>
      <c r="G163" s="292" t="s">
        <v>260</v>
      </c>
      <c r="H163" s="293">
        <v>1</v>
      </c>
      <c r="I163" s="294"/>
      <c r="J163" s="293">
        <f>ROUND(I163*H163,2)</f>
        <v>0</v>
      </c>
      <c r="K163" s="295"/>
      <c r="L163" s="296"/>
      <c r="M163" s="297" t="s">
        <v>1</v>
      </c>
      <c r="N163" s="298" t="s">
        <v>40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239</v>
      </c>
      <c r="AT163" s="239" t="s">
        <v>396</v>
      </c>
      <c r="AU163" s="239" t="s">
        <v>84</v>
      </c>
      <c r="AY163" s="18" t="s">
        <v>181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82</v>
      </c>
      <c r="BK163" s="240">
        <f>ROUND(I163*H163,2)</f>
        <v>0</v>
      </c>
      <c r="BL163" s="18" t="s">
        <v>188</v>
      </c>
      <c r="BM163" s="239" t="s">
        <v>614</v>
      </c>
    </row>
    <row r="164" s="2" customFormat="1" ht="24.15" customHeight="1">
      <c r="A164" s="39"/>
      <c r="B164" s="40"/>
      <c r="C164" s="289" t="s">
        <v>404</v>
      </c>
      <c r="D164" s="289" t="s">
        <v>396</v>
      </c>
      <c r="E164" s="290" t="s">
        <v>3178</v>
      </c>
      <c r="F164" s="291" t="s">
        <v>3179</v>
      </c>
      <c r="G164" s="292" t="s">
        <v>260</v>
      </c>
      <c r="H164" s="293">
        <v>1</v>
      </c>
      <c r="I164" s="294"/>
      <c r="J164" s="293">
        <f>ROUND(I164*H164,2)</f>
        <v>0</v>
      </c>
      <c r="K164" s="295"/>
      <c r="L164" s="296"/>
      <c r="M164" s="297" t="s">
        <v>1</v>
      </c>
      <c r="N164" s="298" t="s">
        <v>40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239</v>
      </c>
      <c r="AT164" s="239" t="s">
        <v>396</v>
      </c>
      <c r="AU164" s="239" t="s">
        <v>84</v>
      </c>
      <c r="AY164" s="18" t="s">
        <v>181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82</v>
      </c>
      <c r="BK164" s="240">
        <f>ROUND(I164*H164,2)</f>
        <v>0</v>
      </c>
      <c r="BL164" s="18" t="s">
        <v>188</v>
      </c>
      <c r="BM164" s="239" t="s">
        <v>624</v>
      </c>
    </row>
    <row r="165" s="2" customFormat="1" ht="24.15" customHeight="1">
      <c r="A165" s="39"/>
      <c r="B165" s="40"/>
      <c r="C165" s="289" t="s">
        <v>411</v>
      </c>
      <c r="D165" s="289" t="s">
        <v>396</v>
      </c>
      <c r="E165" s="290" t="s">
        <v>3180</v>
      </c>
      <c r="F165" s="291" t="s">
        <v>3181</v>
      </c>
      <c r="G165" s="292" t="s">
        <v>260</v>
      </c>
      <c r="H165" s="293">
        <v>3</v>
      </c>
      <c r="I165" s="294"/>
      <c r="J165" s="293">
        <f>ROUND(I165*H165,2)</f>
        <v>0</v>
      </c>
      <c r="K165" s="295"/>
      <c r="L165" s="296"/>
      <c r="M165" s="297" t="s">
        <v>1</v>
      </c>
      <c r="N165" s="298" t="s">
        <v>40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239</v>
      </c>
      <c r="AT165" s="239" t="s">
        <v>396</v>
      </c>
      <c r="AU165" s="239" t="s">
        <v>84</v>
      </c>
      <c r="AY165" s="18" t="s">
        <v>181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82</v>
      </c>
      <c r="BK165" s="240">
        <f>ROUND(I165*H165,2)</f>
        <v>0</v>
      </c>
      <c r="BL165" s="18" t="s">
        <v>188</v>
      </c>
      <c r="BM165" s="239" t="s">
        <v>638</v>
      </c>
    </row>
    <row r="166" s="2" customFormat="1" ht="24.15" customHeight="1">
      <c r="A166" s="39"/>
      <c r="B166" s="40"/>
      <c r="C166" s="228" t="s">
        <v>427</v>
      </c>
      <c r="D166" s="228" t="s">
        <v>184</v>
      </c>
      <c r="E166" s="229" t="s">
        <v>3182</v>
      </c>
      <c r="F166" s="230" t="s">
        <v>3183</v>
      </c>
      <c r="G166" s="231" t="s">
        <v>260</v>
      </c>
      <c r="H166" s="232">
        <v>3</v>
      </c>
      <c r="I166" s="233"/>
      <c r="J166" s="232">
        <f>ROUND(I166*H166,2)</f>
        <v>0</v>
      </c>
      <c r="K166" s="234"/>
      <c r="L166" s="45"/>
      <c r="M166" s="235" t="s">
        <v>1</v>
      </c>
      <c r="N166" s="236" t="s">
        <v>40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188</v>
      </c>
      <c r="AT166" s="239" t="s">
        <v>184</v>
      </c>
      <c r="AU166" s="239" t="s">
        <v>84</v>
      </c>
      <c r="AY166" s="18" t="s">
        <v>181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82</v>
      </c>
      <c r="BK166" s="240">
        <f>ROUND(I166*H166,2)</f>
        <v>0</v>
      </c>
      <c r="BL166" s="18" t="s">
        <v>188</v>
      </c>
      <c r="BM166" s="239" t="s">
        <v>652</v>
      </c>
    </row>
    <row r="167" s="2" customFormat="1" ht="24.15" customHeight="1">
      <c r="A167" s="39"/>
      <c r="B167" s="40"/>
      <c r="C167" s="228" t="s">
        <v>432</v>
      </c>
      <c r="D167" s="228" t="s">
        <v>184</v>
      </c>
      <c r="E167" s="229" t="s">
        <v>3184</v>
      </c>
      <c r="F167" s="230" t="s">
        <v>3185</v>
      </c>
      <c r="G167" s="231" t="s">
        <v>260</v>
      </c>
      <c r="H167" s="232">
        <v>3</v>
      </c>
      <c r="I167" s="233"/>
      <c r="J167" s="232">
        <f>ROUND(I167*H167,2)</f>
        <v>0</v>
      </c>
      <c r="K167" s="234"/>
      <c r="L167" s="45"/>
      <c r="M167" s="235" t="s">
        <v>1</v>
      </c>
      <c r="N167" s="236" t="s">
        <v>40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188</v>
      </c>
      <c r="AT167" s="239" t="s">
        <v>184</v>
      </c>
      <c r="AU167" s="239" t="s">
        <v>84</v>
      </c>
      <c r="AY167" s="18" t="s">
        <v>181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82</v>
      </c>
      <c r="BK167" s="240">
        <f>ROUND(I167*H167,2)</f>
        <v>0</v>
      </c>
      <c r="BL167" s="18" t="s">
        <v>188</v>
      </c>
      <c r="BM167" s="239" t="s">
        <v>668</v>
      </c>
    </row>
    <row r="168" s="2" customFormat="1" ht="24.15" customHeight="1">
      <c r="A168" s="39"/>
      <c r="B168" s="40"/>
      <c r="C168" s="228" t="s">
        <v>444</v>
      </c>
      <c r="D168" s="228" t="s">
        <v>184</v>
      </c>
      <c r="E168" s="229" t="s">
        <v>3186</v>
      </c>
      <c r="F168" s="230" t="s">
        <v>3187</v>
      </c>
      <c r="G168" s="231" t="s">
        <v>260</v>
      </c>
      <c r="H168" s="232">
        <v>1</v>
      </c>
      <c r="I168" s="233"/>
      <c r="J168" s="232">
        <f>ROUND(I168*H168,2)</f>
        <v>0</v>
      </c>
      <c r="K168" s="234"/>
      <c r="L168" s="45"/>
      <c r="M168" s="235" t="s">
        <v>1</v>
      </c>
      <c r="N168" s="236" t="s">
        <v>40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188</v>
      </c>
      <c r="AT168" s="239" t="s">
        <v>184</v>
      </c>
      <c r="AU168" s="239" t="s">
        <v>84</v>
      </c>
      <c r="AY168" s="18" t="s">
        <v>181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82</v>
      </c>
      <c r="BK168" s="240">
        <f>ROUND(I168*H168,2)</f>
        <v>0</v>
      </c>
      <c r="BL168" s="18" t="s">
        <v>188</v>
      </c>
      <c r="BM168" s="239" t="s">
        <v>680</v>
      </c>
    </row>
    <row r="169" s="2" customFormat="1" ht="24.15" customHeight="1">
      <c r="A169" s="39"/>
      <c r="B169" s="40"/>
      <c r="C169" s="228" t="s">
        <v>450</v>
      </c>
      <c r="D169" s="228" t="s">
        <v>184</v>
      </c>
      <c r="E169" s="229" t="s">
        <v>3188</v>
      </c>
      <c r="F169" s="230" t="s">
        <v>3189</v>
      </c>
      <c r="G169" s="231" t="s">
        <v>260</v>
      </c>
      <c r="H169" s="232">
        <v>2</v>
      </c>
      <c r="I169" s="233"/>
      <c r="J169" s="232">
        <f>ROUND(I169*H169,2)</f>
        <v>0</v>
      </c>
      <c r="K169" s="234"/>
      <c r="L169" s="45"/>
      <c r="M169" s="235" t="s">
        <v>1</v>
      </c>
      <c r="N169" s="236" t="s">
        <v>40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188</v>
      </c>
      <c r="AT169" s="239" t="s">
        <v>184</v>
      </c>
      <c r="AU169" s="239" t="s">
        <v>84</v>
      </c>
      <c r="AY169" s="18" t="s">
        <v>181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82</v>
      </c>
      <c r="BK169" s="240">
        <f>ROUND(I169*H169,2)</f>
        <v>0</v>
      </c>
      <c r="BL169" s="18" t="s">
        <v>188</v>
      </c>
      <c r="BM169" s="239" t="s">
        <v>693</v>
      </c>
    </row>
    <row r="170" s="2" customFormat="1" ht="24.15" customHeight="1">
      <c r="A170" s="39"/>
      <c r="B170" s="40"/>
      <c r="C170" s="289" t="s">
        <v>443</v>
      </c>
      <c r="D170" s="289" t="s">
        <v>396</v>
      </c>
      <c r="E170" s="290" t="s">
        <v>3190</v>
      </c>
      <c r="F170" s="291" t="s">
        <v>3191</v>
      </c>
      <c r="G170" s="292" t="s">
        <v>260</v>
      </c>
      <c r="H170" s="293">
        <v>2</v>
      </c>
      <c r="I170" s="294"/>
      <c r="J170" s="293">
        <f>ROUND(I170*H170,2)</f>
        <v>0</v>
      </c>
      <c r="K170" s="295"/>
      <c r="L170" s="296"/>
      <c r="M170" s="297" t="s">
        <v>1</v>
      </c>
      <c r="N170" s="298" t="s">
        <v>40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239</v>
      </c>
      <c r="AT170" s="239" t="s">
        <v>396</v>
      </c>
      <c r="AU170" s="239" t="s">
        <v>84</v>
      </c>
      <c r="AY170" s="18" t="s">
        <v>181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82</v>
      </c>
      <c r="BK170" s="240">
        <f>ROUND(I170*H170,2)</f>
        <v>0</v>
      </c>
      <c r="BL170" s="18" t="s">
        <v>188</v>
      </c>
      <c r="BM170" s="239" t="s">
        <v>705</v>
      </c>
    </row>
    <row r="171" s="2" customFormat="1" ht="21.75" customHeight="1">
      <c r="A171" s="39"/>
      <c r="B171" s="40"/>
      <c r="C171" s="228" t="s">
        <v>461</v>
      </c>
      <c r="D171" s="228" t="s">
        <v>184</v>
      </c>
      <c r="E171" s="229" t="s">
        <v>3192</v>
      </c>
      <c r="F171" s="230" t="s">
        <v>3193</v>
      </c>
      <c r="G171" s="231" t="s">
        <v>260</v>
      </c>
      <c r="H171" s="232">
        <v>2</v>
      </c>
      <c r="I171" s="233"/>
      <c r="J171" s="232">
        <f>ROUND(I171*H171,2)</f>
        <v>0</v>
      </c>
      <c r="K171" s="234"/>
      <c r="L171" s="45"/>
      <c r="M171" s="235" t="s">
        <v>1</v>
      </c>
      <c r="N171" s="236" t="s">
        <v>40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188</v>
      </c>
      <c r="AT171" s="239" t="s">
        <v>184</v>
      </c>
      <c r="AU171" s="239" t="s">
        <v>84</v>
      </c>
      <c r="AY171" s="18" t="s">
        <v>181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82</v>
      </c>
      <c r="BK171" s="240">
        <f>ROUND(I171*H171,2)</f>
        <v>0</v>
      </c>
      <c r="BL171" s="18" t="s">
        <v>188</v>
      </c>
      <c r="BM171" s="239" t="s">
        <v>714</v>
      </c>
    </row>
    <row r="172" s="2" customFormat="1" ht="16.5" customHeight="1">
      <c r="A172" s="39"/>
      <c r="B172" s="40"/>
      <c r="C172" s="228" t="s">
        <v>467</v>
      </c>
      <c r="D172" s="228" t="s">
        <v>184</v>
      </c>
      <c r="E172" s="229" t="s">
        <v>3194</v>
      </c>
      <c r="F172" s="230" t="s">
        <v>3195</v>
      </c>
      <c r="G172" s="231" t="s">
        <v>260</v>
      </c>
      <c r="H172" s="232">
        <v>1</v>
      </c>
      <c r="I172" s="233"/>
      <c r="J172" s="232">
        <f>ROUND(I172*H172,2)</f>
        <v>0</v>
      </c>
      <c r="K172" s="234"/>
      <c r="L172" s="45"/>
      <c r="M172" s="235" t="s">
        <v>1</v>
      </c>
      <c r="N172" s="236" t="s">
        <v>40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188</v>
      </c>
      <c r="AT172" s="239" t="s">
        <v>184</v>
      </c>
      <c r="AU172" s="239" t="s">
        <v>84</v>
      </c>
      <c r="AY172" s="18" t="s">
        <v>181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82</v>
      </c>
      <c r="BK172" s="240">
        <f>ROUND(I172*H172,2)</f>
        <v>0</v>
      </c>
      <c r="BL172" s="18" t="s">
        <v>188</v>
      </c>
      <c r="BM172" s="239" t="s">
        <v>723</v>
      </c>
    </row>
    <row r="173" s="2" customFormat="1" ht="33" customHeight="1">
      <c r="A173" s="39"/>
      <c r="B173" s="40"/>
      <c r="C173" s="289" t="s">
        <v>475</v>
      </c>
      <c r="D173" s="289" t="s">
        <v>396</v>
      </c>
      <c r="E173" s="290" t="s">
        <v>3196</v>
      </c>
      <c r="F173" s="291" t="s">
        <v>3197</v>
      </c>
      <c r="G173" s="292" t="s">
        <v>260</v>
      </c>
      <c r="H173" s="293">
        <v>1</v>
      </c>
      <c r="I173" s="294"/>
      <c r="J173" s="293">
        <f>ROUND(I173*H173,2)</f>
        <v>0</v>
      </c>
      <c r="K173" s="295"/>
      <c r="L173" s="296"/>
      <c r="M173" s="297" t="s">
        <v>1</v>
      </c>
      <c r="N173" s="298" t="s">
        <v>40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239</v>
      </c>
      <c r="AT173" s="239" t="s">
        <v>396</v>
      </c>
      <c r="AU173" s="239" t="s">
        <v>84</v>
      </c>
      <c r="AY173" s="18" t="s">
        <v>181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82</v>
      </c>
      <c r="BK173" s="240">
        <f>ROUND(I173*H173,2)</f>
        <v>0</v>
      </c>
      <c r="BL173" s="18" t="s">
        <v>188</v>
      </c>
      <c r="BM173" s="239" t="s">
        <v>733</v>
      </c>
    </row>
    <row r="174" s="12" customFormat="1" ht="22.8" customHeight="1">
      <c r="A174" s="12"/>
      <c r="B174" s="212"/>
      <c r="C174" s="213"/>
      <c r="D174" s="214" t="s">
        <v>74</v>
      </c>
      <c r="E174" s="226" t="s">
        <v>3198</v>
      </c>
      <c r="F174" s="226" t="s">
        <v>3199</v>
      </c>
      <c r="G174" s="213"/>
      <c r="H174" s="213"/>
      <c r="I174" s="216"/>
      <c r="J174" s="227">
        <f>BK174</f>
        <v>0</v>
      </c>
      <c r="K174" s="213"/>
      <c r="L174" s="218"/>
      <c r="M174" s="219"/>
      <c r="N174" s="220"/>
      <c r="O174" s="220"/>
      <c r="P174" s="221">
        <f>SUM(P175:P198)</f>
        <v>0</v>
      </c>
      <c r="Q174" s="220"/>
      <c r="R174" s="221">
        <f>SUM(R175:R198)</f>
        <v>0</v>
      </c>
      <c r="S174" s="220"/>
      <c r="T174" s="222">
        <f>SUM(T175:T198)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3" t="s">
        <v>82</v>
      </c>
      <c r="AT174" s="224" t="s">
        <v>74</v>
      </c>
      <c r="AU174" s="224" t="s">
        <v>82</v>
      </c>
      <c r="AY174" s="223" t="s">
        <v>181</v>
      </c>
      <c r="BK174" s="225">
        <f>SUM(BK175:BK198)</f>
        <v>0</v>
      </c>
    </row>
    <row r="175" s="2" customFormat="1" ht="24.15" customHeight="1">
      <c r="A175" s="39"/>
      <c r="B175" s="40"/>
      <c r="C175" s="228" t="s">
        <v>481</v>
      </c>
      <c r="D175" s="228" t="s">
        <v>184</v>
      </c>
      <c r="E175" s="229" t="s">
        <v>3003</v>
      </c>
      <c r="F175" s="230" t="s">
        <v>3004</v>
      </c>
      <c r="G175" s="231" t="s">
        <v>320</v>
      </c>
      <c r="H175" s="232">
        <v>300</v>
      </c>
      <c r="I175" s="233"/>
      <c r="J175" s="232">
        <f>ROUND(I175*H175,2)</f>
        <v>0</v>
      </c>
      <c r="K175" s="234"/>
      <c r="L175" s="45"/>
      <c r="M175" s="235" t="s">
        <v>1</v>
      </c>
      <c r="N175" s="236" t="s">
        <v>40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188</v>
      </c>
      <c r="AT175" s="239" t="s">
        <v>184</v>
      </c>
      <c r="AU175" s="239" t="s">
        <v>84</v>
      </c>
      <c r="AY175" s="18" t="s">
        <v>181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82</v>
      </c>
      <c r="BK175" s="240">
        <f>ROUND(I175*H175,2)</f>
        <v>0</v>
      </c>
      <c r="BL175" s="18" t="s">
        <v>188</v>
      </c>
      <c r="BM175" s="239" t="s">
        <v>410</v>
      </c>
    </row>
    <row r="176" s="2" customFormat="1" ht="33" customHeight="1">
      <c r="A176" s="39"/>
      <c r="B176" s="40"/>
      <c r="C176" s="289" t="s">
        <v>486</v>
      </c>
      <c r="D176" s="289" t="s">
        <v>396</v>
      </c>
      <c r="E176" s="290" t="s">
        <v>3205</v>
      </c>
      <c r="F176" s="291" t="s">
        <v>3206</v>
      </c>
      <c r="G176" s="292" t="s">
        <v>320</v>
      </c>
      <c r="H176" s="293">
        <v>360</v>
      </c>
      <c r="I176" s="294"/>
      <c r="J176" s="293">
        <f>ROUND(I176*H176,2)</f>
        <v>0</v>
      </c>
      <c r="K176" s="295"/>
      <c r="L176" s="296"/>
      <c r="M176" s="297" t="s">
        <v>1</v>
      </c>
      <c r="N176" s="298" t="s">
        <v>40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239</v>
      </c>
      <c r="AT176" s="239" t="s">
        <v>396</v>
      </c>
      <c r="AU176" s="239" t="s">
        <v>84</v>
      </c>
      <c r="AY176" s="18" t="s">
        <v>181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82</v>
      </c>
      <c r="BK176" s="240">
        <f>ROUND(I176*H176,2)</f>
        <v>0</v>
      </c>
      <c r="BL176" s="18" t="s">
        <v>188</v>
      </c>
      <c r="BM176" s="239" t="s">
        <v>755</v>
      </c>
    </row>
    <row r="177" s="2" customFormat="1">
      <c r="A177" s="39"/>
      <c r="B177" s="40"/>
      <c r="C177" s="41"/>
      <c r="D177" s="243" t="s">
        <v>199</v>
      </c>
      <c r="E177" s="41"/>
      <c r="F177" s="263" t="s">
        <v>3207</v>
      </c>
      <c r="G177" s="41"/>
      <c r="H177" s="41"/>
      <c r="I177" s="264"/>
      <c r="J177" s="41"/>
      <c r="K177" s="41"/>
      <c r="L177" s="45"/>
      <c r="M177" s="265"/>
      <c r="N177" s="266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199</v>
      </c>
      <c r="AU177" s="18" t="s">
        <v>84</v>
      </c>
    </row>
    <row r="178" s="2" customFormat="1" ht="24.15" customHeight="1">
      <c r="A178" s="39"/>
      <c r="B178" s="40"/>
      <c r="C178" s="228" t="s">
        <v>490</v>
      </c>
      <c r="D178" s="228" t="s">
        <v>184</v>
      </c>
      <c r="E178" s="229" t="s">
        <v>3211</v>
      </c>
      <c r="F178" s="230" t="s">
        <v>3212</v>
      </c>
      <c r="G178" s="231" t="s">
        <v>260</v>
      </c>
      <c r="H178" s="232">
        <v>10</v>
      </c>
      <c r="I178" s="233"/>
      <c r="J178" s="232">
        <f>ROUND(I178*H178,2)</f>
        <v>0</v>
      </c>
      <c r="K178" s="234"/>
      <c r="L178" s="45"/>
      <c r="M178" s="235" t="s">
        <v>1</v>
      </c>
      <c r="N178" s="236" t="s">
        <v>40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188</v>
      </c>
      <c r="AT178" s="239" t="s">
        <v>184</v>
      </c>
      <c r="AU178" s="239" t="s">
        <v>84</v>
      </c>
      <c r="AY178" s="18" t="s">
        <v>181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82</v>
      </c>
      <c r="BK178" s="240">
        <f>ROUND(I178*H178,2)</f>
        <v>0</v>
      </c>
      <c r="BL178" s="18" t="s">
        <v>188</v>
      </c>
      <c r="BM178" s="239" t="s">
        <v>666</v>
      </c>
    </row>
    <row r="179" s="2" customFormat="1" ht="24.15" customHeight="1">
      <c r="A179" s="39"/>
      <c r="B179" s="40"/>
      <c r="C179" s="228" t="s">
        <v>494</v>
      </c>
      <c r="D179" s="228" t="s">
        <v>184</v>
      </c>
      <c r="E179" s="229" t="s">
        <v>3213</v>
      </c>
      <c r="F179" s="230" t="s">
        <v>3214</v>
      </c>
      <c r="G179" s="231" t="s">
        <v>320</v>
      </c>
      <c r="H179" s="232">
        <v>200</v>
      </c>
      <c r="I179" s="233"/>
      <c r="J179" s="232">
        <f>ROUND(I179*H179,2)</f>
        <v>0</v>
      </c>
      <c r="K179" s="234"/>
      <c r="L179" s="45"/>
      <c r="M179" s="235" t="s">
        <v>1</v>
      </c>
      <c r="N179" s="236" t="s">
        <v>40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188</v>
      </c>
      <c r="AT179" s="239" t="s">
        <v>184</v>
      </c>
      <c r="AU179" s="239" t="s">
        <v>84</v>
      </c>
      <c r="AY179" s="18" t="s">
        <v>181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82</v>
      </c>
      <c r="BK179" s="240">
        <f>ROUND(I179*H179,2)</f>
        <v>0</v>
      </c>
      <c r="BL179" s="18" t="s">
        <v>188</v>
      </c>
      <c r="BM179" s="239" t="s">
        <v>769</v>
      </c>
    </row>
    <row r="180" s="2" customFormat="1" ht="21.75" customHeight="1">
      <c r="A180" s="39"/>
      <c r="B180" s="40"/>
      <c r="C180" s="289" t="s">
        <v>502</v>
      </c>
      <c r="D180" s="289" t="s">
        <v>396</v>
      </c>
      <c r="E180" s="290" t="s">
        <v>3215</v>
      </c>
      <c r="F180" s="291" t="s">
        <v>3216</v>
      </c>
      <c r="G180" s="292" t="s">
        <v>320</v>
      </c>
      <c r="H180" s="293">
        <v>210</v>
      </c>
      <c r="I180" s="294"/>
      <c r="J180" s="293">
        <f>ROUND(I180*H180,2)</f>
        <v>0</v>
      </c>
      <c r="K180" s="295"/>
      <c r="L180" s="296"/>
      <c r="M180" s="297" t="s">
        <v>1</v>
      </c>
      <c r="N180" s="298" t="s">
        <v>40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239</v>
      </c>
      <c r="AT180" s="239" t="s">
        <v>396</v>
      </c>
      <c r="AU180" s="239" t="s">
        <v>84</v>
      </c>
      <c r="AY180" s="18" t="s">
        <v>181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82</v>
      </c>
      <c r="BK180" s="240">
        <f>ROUND(I180*H180,2)</f>
        <v>0</v>
      </c>
      <c r="BL180" s="18" t="s">
        <v>188</v>
      </c>
      <c r="BM180" s="239" t="s">
        <v>786</v>
      </c>
    </row>
    <row r="181" s="2" customFormat="1">
      <c r="A181" s="39"/>
      <c r="B181" s="40"/>
      <c r="C181" s="41"/>
      <c r="D181" s="243" t="s">
        <v>199</v>
      </c>
      <c r="E181" s="41"/>
      <c r="F181" s="263" t="s">
        <v>3217</v>
      </c>
      <c r="G181" s="41"/>
      <c r="H181" s="41"/>
      <c r="I181" s="264"/>
      <c r="J181" s="41"/>
      <c r="K181" s="41"/>
      <c r="L181" s="45"/>
      <c r="M181" s="265"/>
      <c r="N181" s="266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199</v>
      </c>
      <c r="AU181" s="18" t="s">
        <v>84</v>
      </c>
    </row>
    <row r="182" s="2" customFormat="1" ht="24.15" customHeight="1">
      <c r="A182" s="39"/>
      <c r="B182" s="40"/>
      <c r="C182" s="228" t="s">
        <v>455</v>
      </c>
      <c r="D182" s="228" t="s">
        <v>184</v>
      </c>
      <c r="E182" s="229" t="s">
        <v>3218</v>
      </c>
      <c r="F182" s="230" t="s">
        <v>3219</v>
      </c>
      <c r="G182" s="231" t="s">
        <v>320</v>
      </c>
      <c r="H182" s="232">
        <v>50</v>
      </c>
      <c r="I182" s="233"/>
      <c r="J182" s="232">
        <f>ROUND(I182*H182,2)</f>
        <v>0</v>
      </c>
      <c r="K182" s="234"/>
      <c r="L182" s="45"/>
      <c r="M182" s="235" t="s">
        <v>1</v>
      </c>
      <c r="N182" s="236" t="s">
        <v>40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188</v>
      </c>
      <c r="AT182" s="239" t="s">
        <v>184</v>
      </c>
      <c r="AU182" s="239" t="s">
        <v>84</v>
      </c>
      <c r="AY182" s="18" t="s">
        <v>181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82</v>
      </c>
      <c r="BK182" s="240">
        <f>ROUND(I182*H182,2)</f>
        <v>0</v>
      </c>
      <c r="BL182" s="18" t="s">
        <v>188</v>
      </c>
      <c r="BM182" s="239" t="s">
        <v>799</v>
      </c>
    </row>
    <row r="183" s="2" customFormat="1" ht="21.75" customHeight="1">
      <c r="A183" s="39"/>
      <c r="B183" s="40"/>
      <c r="C183" s="289" t="s">
        <v>511</v>
      </c>
      <c r="D183" s="289" t="s">
        <v>396</v>
      </c>
      <c r="E183" s="290" t="s">
        <v>3220</v>
      </c>
      <c r="F183" s="291" t="s">
        <v>3221</v>
      </c>
      <c r="G183" s="292" t="s">
        <v>320</v>
      </c>
      <c r="H183" s="293">
        <v>52.5</v>
      </c>
      <c r="I183" s="294"/>
      <c r="J183" s="293">
        <f>ROUND(I183*H183,2)</f>
        <v>0</v>
      </c>
      <c r="K183" s="295"/>
      <c r="L183" s="296"/>
      <c r="M183" s="297" t="s">
        <v>1</v>
      </c>
      <c r="N183" s="298" t="s">
        <v>40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239</v>
      </c>
      <c r="AT183" s="239" t="s">
        <v>396</v>
      </c>
      <c r="AU183" s="239" t="s">
        <v>84</v>
      </c>
      <c r="AY183" s="18" t="s">
        <v>181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82</v>
      </c>
      <c r="BK183" s="240">
        <f>ROUND(I183*H183,2)</f>
        <v>0</v>
      </c>
      <c r="BL183" s="18" t="s">
        <v>188</v>
      </c>
      <c r="BM183" s="239" t="s">
        <v>811</v>
      </c>
    </row>
    <row r="184" s="2" customFormat="1">
      <c r="A184" s="39"/>
      <c r="B184" s="40"/>
      <c r="C184" s="41"/>
      <c r="D184" s="243" t="s">
        <v>199</v>
      </c>
      <c r="E184" s="41"/>
      <c r="F184" s="263" t="s">
        <v>3222</v>
      </c>
      <c r="G184" s="41"/>
      <c r="H184" s="41"/>
      <c r="I184" s="264"/>
      <c r="J184" s="41"/>
      <c r="K184" s="41"/>
      <c r="L184" s="45"/>
      <c r="M184" s="265"/>
      <c r="N184" s="266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199</v>
      </c>
      <c r="AU184" s="18" t="s">
        <v>84</v>
      </c>
    </row>
    <row r="185" s="2" customFormat="1" ht="16.5" customHeight="1">
      <c r="A185" s="39"/>
      <c r="B185" s="40"/>
      <c r="C185" s="228" t="s">
        <v>518</v>
      </c>
      <c r="D185" s="228" t="s">
        <v>184</v>
      </c>
      <c r="E185" s="229" t="s">
        <v>3223</v>
      </c>
      <c r="F185" s="230" t="s">
        <v>3224</v>
      </c>
      <c r="G185" s="231" t="s">
        <v>320</v>
      </c>
      <c r="H185" s="232">
        <v>50</v>
      </c>
      <c r="I185" s="233"/>
      <c r="J185" s="232">
        <f>ROUND(I185*H185,2)</f>
        <v>0</v>
      </c>
      <c r="K185" s="234"/>
      <c r="L185" s="45"/>
      <c r="M185" s="235" t="s">
        <v>1</v>
      </c>
      <c r="N185" s="236" t="s">
        <v>40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188</v>
      </c>
      <c r="AT185" s="239" t="s">
        <v>184</v>
      </c>
      <c r="AU185" s="239" t="s">
        <v>84</v>
      </c>
      <c r="AY185" s="18" t="s">
        <v>181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82</v>
      </c>
      <c r="BK185" s="240">
        <f>ROUND(I185*H185,2)</f>
        <v>0</v>
      </c>
      <c r="BL185" s="18" t="s">
        <v>188</v>
      </c>
      <c r="BM185" s="239" t="s">
        <v>822</v>
      </c>
    </row>
    <row r="186" s="2" customFormat="1" ht="16.5" customHeight="1">
      <c r="A186" s="39"/>
      <c r="B186" s="40"/>
      <c r="C186" s="289" t="s">
        <v>506</v>
      </c>
      <c r="D186" s="289" t="s">
        <v>396</v>
      </c>
      <c r="E186" s="290" t="s">
        <v>3225</v>
      </c>
      <c r="F186" s="291" t="s">
        <v>3226</v>
      </c>
      <c r="G186" s="292" t="s">
        <v>320</v>
      </c>
      <c r="H186" s="293">
        <v>52.5</v>
      </c>
      <c r="I186" s="294"/>
      <c r="J186" s="293">
        <f>ROUND(I186*H186,2)</f>
        <v>0</v>
      </c>
      <c r="K186" s="295"/>
      <c r="L186" s="296"/>
      <c r="M186" s="297" t="s">
        <v>1</v>
      </c>
      <c r="N186" s="298" t="s">
        <v>40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239</v>
      </c>
      <c r="AT186" s="239" t="s">
        <v>396</v>
      </c>
      <c r="AU186" s="239" t="s">
        <v>84</v>
      </c>
      <c r="AY186" s="18" t="s">
        <v>181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82</v>
      </c>
      <c r="BK186" s="240">
        <f>ROUND(I186*H186,2)</f>
        <v>0</v>
      </c>
      <c r="BL186" s="18" t="s">
        <v>188</v>
      </c>
      <c r="BM186" s="239" t="s">
        <v>839</v>
      </c>
    </row>
    <row r="187" s="2" customFormat="1" ht="16.5" customHeight="1">
      <c r="A187" s="39"/>
      <c r="B187" s="40"/>
      <c r="C187" s="228" t="s">
        <v>527</v>
      </c>
      <c r="D187" s="228" t="s">
        <v>184</v>
      </c>
      <c r="E187" s="229" t="s">
        <v>3227</v>
      </c>
      <c r="F187" s="230" t="s">
        <v>3228</v>
      </c>
      <c r="G187" s="231" t="s">
        <v>320</v>
      </c>
      <c r="H187" s="232">
        <v>300</v>
      </c>
      <c r="I187" s="233"/>
      <c r="J187" s="232">
        <f>ROUND(I187*H187,2)</f>
        <v>0</v>
      </c>
      <c r="K187" s="234"/>
      <c r="L187" s="45"/>
      <c r="M187" s="235" t="s">
        <v>1</v>
      </c>
      <c r="N187" s="236" t="s">
        <v>40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188</v>
      </c>
      <c r="AT187" s="239" t="s">
        <v>184</v>
      </c>
      <c r="AU187" s="239" t="s">
        <v>84</v>
      </c>
      <c r="AY187" s="18" t="s">
        <v>181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82</v>
      </c>
      <c r="BK187" s="240">
        <f>ROUND(I187*H187,2)</f>
        <v>0</v>
      </c>
      <c r="BL187" s="18" t="s">
        <v>188</v>
      </c>
      <c r="BM187" s="239" t="s">
        <v>850</v>
      </c>
    </row>
    <row r="188" s="2" customFormat="1" ht="24.15" customHeight="1">
      <c r="A188" s="39"/>
      <c r="B188" s="40"/>
      <c r="C188" s="228" t="s">
        <v>532</v>
      </c>
      <c r="D188" s="228" t="s">
        <v>184</v>
      </c>
      <c r="E188" s="229" t="s">
        <v>3229</v>
      </c>
      <c r="F188" s="230" t="s">
        <v>3230</v>
      </c>
      <c r="G188" s="231" t="s">
        <v>320</v>
      </c>
      <c r="H188" s="232">
        <v>50</v>
      </c>
      <c r="I188" s="233"/>
      <c r="J188" s="232">
        <f>ROUND(I188*H188,2)</f>
        <v>0</v>
      </c>
      <c r="K188" s="234"/>
      <c r="L188" s="45"/>
      <c r="M188" s="235" t="s">
        <v>1</v>
      </c>
      <c r="N188" s="236" t="s">
        <v>40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188</v>
      </c>
      <c r="AT188" s="239" t="s">
        <v>184</v>
      </c>
      <c r="AU188" s="239" t="s">
        <v>84</v>
      </c>
      <c r="AY188" s="18" t="s">
        <v>181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82</v>
      </c>
      <c r="BK188" s="240">
        <f>ROUND(I188*H188,2)</f>
        <v>0</v>
      </c>
      <c r="BL188" s="18" t="s">
        <v>188</v>
      </c>
      <c r="BM188" s="239" t="s">
        <v>863</v>
      </c>
    </row>
    <row r="189" s="2" customFormat="1" ht="24.15" customHeight="1">
      <c r="A189" s="39"/>
      <c r="B189" s="40"/>
      <c r="C189" s="228" t="s">
        <v>549</v>
      </c>
      <c r="D189" s="228" t="s">
        <v>184</v>
      </c>
      <c r="E189" s="229" t="s">
        <v>3231</v>
      </c>
      <c r="F189" s="230" t="s">
        <v>3232</v>
      </c>
      <c r="G189" s="231" t="s">
        <v>430</v>
      </c>
      <c r="H189" s="232">
        <v>1</v>
      </c>
      <c r="I189" s="233"/>
      <c r="J189" s="232">
        <f>ROUND(I189*H189,2)</f>
        <v>0</v>
      </c>
      <c r="K189" s="234"/>
      <c r="L189" s="45"/>
      <c r="M189" s="235" t="s">
        <v>1</v>
      </c>
      <c r="N189" s="236" t="s">
        <v>40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188</v>
      </c>
      <c r="AT189" s="239" t="s">
        <v>184</v>
      </c>
      <c r="AU189" s="239" t="s">
        <v>84</v>
      </c>
      <c r="AY189" s="18" t="s">
        <v>181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82</v>
      </c>
      <c r="BK189" s="240">
        <f>ROUND(I189*H189,2)</f>
        <v>0</v>
      </c>
      <c r="BL189" s="18" t="s">
        <v>188</v>
      </c>
      <c r="BM189" s="239" t="s">
        <v>877</v>
      </c>
    </row>
    <row r="190" s="2" customFormat="1" ht="33" customHeight="1">
      <c r="A190" s="39"/>
      <c r="B190" s="40"/>
      <c r="C190" s="228" t="s">
        <v>555</v>
      </c>
      <c r="D190" s="228" t="s">
        <v>184</v>
      </c>
      <c r="E190" s="229" t="s">
        <v>3233</v>
      </c>
      <c r="F190" s="230" t="s">
        <v>3234</v>
      </c>
      <c r="G190" s="231" t="s">
        <v>3032</v>
      </c>
      <c r="H190" s="232">
        <v>16</v>
      </c>
      <c r="I190" s="233"/>
      <c r="J190" s="232">
        <f>ROUND(I190*H190,2)</f>
        <v>0</v>
      </c>
      <c r="K190" s="234"/>
      <c r="L190" s="45"/>
      <c r="M190" s="235" t="s">
        <v>1</v>
      </c>
      <c r="N190" s="236" t="s">
        <v>40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188</v>
      </c>
      <c r="AT190" s="239" t="s">
        <v>184</v>
      </c>
      <c r="AU190" s="239" t="s">
        <v>84</v>
      </c>
      <c r="AY190" s="18" t="s">
        <v>181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82</v>
      </c>
      <c r="BK190" s="240">
        <f>ROUND(I190*H190,2)</f>
        <v>0</v>
      </c>
      <c r="BL190" s="18" t="s">
        <v>188</v>
      </c>
      <c r="BM190" s="239" t="s">
        <v>889</v>
      </c>
    </row>
    <row r="191" s="2" customFormat="1" ht="37.8" customHeight="1">
      <c r="A191" s="39"/>
      <c r="B191" s="40"/>
      <c r="C191" s="228" t="s">
        <v>560</v>
      </c>
      <c r="D191" s="228" t="s">
        <v>184</v>
      </c>
      <c r="E191" s="229" t="s">
        <v>3035</v>
      </c>
      <c r="F191" s="230" t="s">
        <v>3235</v>
      </c>
      <c r="G191" s="231" t="s">
        <v>3032</v>
      </c>
      <c r="H191" s="232">
        <v>16</v>
      </c>
      <c r="I191" s="233"/>
      <c r="J191" s="232">
        <f>ROUND(I191*H191,2)</f>
        <v>0</v>
      </c>
      <c r="K191" s="234"/>
      <c r="L191" s="45"/>
      <c r="M191" s="235" t="s">
        <v>1</v>
      </c>
      <c r="N191" s="236" t="s">
        <v>40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188</v>
      </c>
      <c r="AT191" s="239" t="s">
        <v>184</v>
      </c>
      <c r="AU191" s="239" t="s">
        <v>84</v>
      </c>
      <c r="AY191" s="18" t="s">
        <v>181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82</v>
      </c>
      <c r="BK191" s="240">
        <f>ROUND(I191*H191,2)</f>
        <v>0</v>
      </c>
      <c r="BL191" s="18" t="s">
        <v>188</v>
      </c>
      <c r="BM191" s="239" t="s">
        <v>394</v>
      </c>
    </row>
    <row r="192" s="2" customFormat="1" ht="24.15" customHeight="1">
      <c r="A192" s="39"/>
      <c r="B192" s="40"/>
      <c r="C192" s="228" t="s">
        <v>565</v>
      </c>
      <c r="D192" s="228" t="s">
        <v>184</v>
      </c>
      <c r="E192" s="229" t="s">
        <v>3236</v>
      </c>
      <c r="F192" s="230" t="s">
        <v>3237</v>
      </c>
      <c r="G192" s="231" t="s">
        <v>3032</v>
      </c>
      <c r="H192" s="232">
        <v>8</v>
      </c>
      <c r="I192" s="233"/>
      <c r="J192" s="232">
        <f>ROUND(I192*H192,2)</f>
        <v>0</v>
      </c>
      <c r="K192" s="234"/>
      <c r="L192" s="45"/>
      <c r="M192" s="235" t="s">
        <v>1</v>
      </c>
      <c r="N192" s="236" t="s">
        <v>40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188</v>
      </c>
      <c r="AT192" s="239" t="s">
        <v>184</v>
      </c>
      <c r="AU192" s="239" t="s">
        <v>84</v>
      </c>
      <c r="AY192" s="18" t="s">
        <v>181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82</v>
      </c>
      <c r="BK192" s="240">
        <f>ROUND(I192*H192,2)</f>
        <v>0</v>
      </c>
      <c r="BL192" s="18" t="s">
        <v>188</v>
      </c>
      <c r="BM192" s="239" t="s">
        <v>917</v>
      </c>
    </row>
    <row r="193" s="2" customFormat="1" ht="37.8" customHeight="1">
      <c r="A193" s="39"/>
      <c r="B193" s="40"/>
      <c r="C193" s="228" t="s">
        <v>570</v>
      </c>
      <c r="D193" s="228" t="s">
        <v>184</v>
      </c>
      <c r="E193" s="229" t="s">
        <v>3238</v>
      </c>
      <c r="F193" s="230" t="s">
        <v>3239</v>
      </c>
      <c r="G193" s="231" t="s">
        <v>3032</v>
      </c>
      <c r="H193" s="232">
        <v>12</v>
      </c>
      <c r="I193" s="233"/>
      <c r="J193" s="232">
        <f>ROUND(I193*H193,2)</f>
        <v>0</v>
      </c>
      <c r="K193" s="234"/>
      <c r="L193" s="45"/>
      <c r="M193" s="235" t="s">
        <v>1</v>
      </c>
      <c r="N193" s="236" t="s">
        <v>40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188</v>
      </c>
      <c r="AT193" s="239" t="s">
        <v>184</v>
      </c>
      <c r="AU193" s="239" t="s">
        <v>84</v>
      </c>
      <c r="AY193" s="18" t="s">
        <v>181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82</v>
      </c>
      <c r="BK193" s="240">
        <f>ROUND(I193*H193,2)</f>
        <v>0</v>
      </c>
      <c r="BL193" s="18" t="s">
        <v>188</v>
      </c>
      <c r="BM193" s="239" t="s">
        <v>928</v>
      </c>
    </row>
    <row r="194" s="2" customFormat="1" ht="24.15" customHeight="1">
      <c r="A194" s="39"/>
      <c r="B194" s="40"/>
      <c r="C194" s="228" t="s">
        <v>402</v>
      </c>
      <c r="D194" s="228" t="s">
        <v>184</v>
      </c>
      <c r="E194" s="229" t="s">
        <v>3240</v>
      </c>
      <c r="F194" s="230" t="s">
        <v>3241</v>
      </c>
      <c r="G194" s="231" t="s">
        <v>3032</v>
      </c>
      <c r="H194" s="232">
        <v>8</v>
      </c>
      <c r="I194" s="233"/>
      <c r="J194" s="232">
        <f>ROUND(I194*H194,2)</f>
        <v>0</v>
      </c>
      <c r="K194" s="234"/>
      <c r="L194" s="45"/>
      <c r="M194" s="235" t="s">
        <v>1</v>
      </c>
      <c r="N194" s="236" t="s">
        <v>40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188</v>
      </c>
      <c r="AT194" s="239" t="s">
        <v>184</v>
      </c>
      <c r="AU194" s="239" t="s">
        <v>84</v>
      </c>
      <c r="AY194" s="18" t="s">
        <v>181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82</v>
      </c>
      <c r="BK194" s="240">
        <f>ROUND(I194*H194,2)</f>
        <v>0</v>
      </c>
      <c r="BL194" s="18" t="s">
        <v>188</v>
      </c>
      <c r="BM194" s="239" t="s">
        <v>942</v>
      </c>
    </row>
    <row r="195" s="2" customFormat="1" ht="24.15" customHeight="1">
      <c r="A195" s="39"/>
      <c r="B195" s="40"/>
      <c r="C195" s="228" t="s">
        <v>473</v>
      </c>
      <c r="D195" s="228" t="s">
        <v>184</v>
      </c>
      <c r="E195" s="229" t="s">
        <v>3242</v>
      </c>
      <c r="F195" s="230" t="s">
        <v>3243</v>
      </c>
      <c r="G195" s="231" t="s">
        <v>3032</v>
      </c>
      <c r="H195" s="232">
        <v>8</v>
      </c>
      <c r="I195" s="233"/>
      <c r="J195" s="232">
        <f>ROUND(I195*H195,2)</f>
        <v>0</v>
      </c>
      <c r="K195" s="234"/>
      <c r="L195" s="45"/>
      <c r="M195" s="235" t="s">
        <v>1</v>
      </c>
      <c r="N195" s="236" t="s">
        <v>40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188</v>
      </c>
      <c r="AT195" s="239" t="s">
        <v>184</v>
      </c>
      <c r="AU195" s="239" t="s">
        <v>84</v>
      </c>
      <c r="AY195" s="18" t="s">
        <v>181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82</v>
      </c>
      <c r="BK195" s="240">
        <f>ROUND(I195*H195,2)</f>
        <v>0</v>
      </c>
      <c r="BL195" s="18" t="s">
        <v>188</v>
      </c>
      <c r="BM195" s="239" t="s">
        <v>954</v>
      </c>
    </row>
    <row r="196" s="2" customFormat="1" ht="16.5" customHeight="1">
      <c r="A196" s="39"/>
      <c r="B196" s="40"/>
      <c r="C196" s="228" t="s">
        <v>588</v>
      </c>
      <c r="D196" s="228" t="s">
        <v>184</v>
      </c>
      <c r="E196" s="229" t="s">
        <v>3244</v>
      </c>
      <c r="F196" s="230" t="s">
        <v>3245</v>
      </c>
      <c r="G196" s="231" t="s">
        <v>3246</v>
      </c>
      <c r="H196" s="232">
        <v>1</v>
      </c>
      <c r="I196" s="233"/>
      <c r="J196" s="232">
        <f>ROUND(I196*H196,2)</f>
        <v>0</v>
      </c>
      <c r="K196" s="234"/>
      <c r="L196" s="45"/>
      <c r="M196" s="235" t="s">
        <v>1</v>
      </c>
      <c r="N196" s="236" t="s">
        <v>40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188</v>
      </c>
      <c r="AT196" s="239" t="s">
        <v>184</v>
      </c>
      <c r="AU196" s="239" t="s">
        <v>84</v>
      </c>
      <c r="AY196" s="18" t="s">
        <v>181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82</v>
      </c>
      <c r="BK196" s="240">
        <f>ROUND(I196*H196,2)</f>
        <v>0</v>
      </c>
      <c r="BL196" s="18" t="s">
        <v>188</v>
      </c>
      <c r="BM196" s="239" t="s">
        <v>963</v>
      </c>
    </row>
    <row r="197" s="2" customFormat="1" ht="16.5" customHeight="1">
      <c r="A197" s="39"/>
      <c r="B197" s="40"/>
      <c r="C197" s="228" t="s">
        <v>593</v>
      </c>
      <c r="D197" s="228" t="s">
        <v>184</v>
      </c>
      <c r="E197" s="229" t="s">
        <v>3247</v>
      </c>
      <c r="F197" s="230" t="s">
        <v>3248</v>
      </c>
      <c r="G197" s="231" t="s">
        <v>3246</v>
      </c>
      <c r="H197" s="232">
        <v>1</v>
      </c>
      <c r="I197" s="233"/>
      <c r="J197" s="232">
        <f>ROUND(I197*H197,2)</f>
        <v>0</v>
      </c>
      <c r="K197" s="234"/>
      <c r="L197" s="45"/>
      <c r="M197" s="235" t="s">
        <v>1</v>
      </c>
      <c r="N197" s="236" t="s">
        <v>40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188</v>
      </c>
      <c r="AT197" s="239" t="s">
        <v>184</v>
      </c>
      <c r="AU197" s="239" t="s">
        <v>84</v>
      </c>
      <c r="AY197" s="18" t="s">
        <v>181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82</v>
      </c>
      <c r="BK197" s="240">
        <f>ROUND(I197*H197,2)</f>
        <v>0</v>
      </c>
      <c r="BL197" s="18" t="s">
        <v>188</v>
      </c>
      <c r="BM197" s="239" t="s">
        <v>971</v>
      </c>
    </row>
    <row r="198" s="2" customFormat="1" ht="44.25" customHeight="1">
      <c r="A198" s="39"/>
      <c r="B198" s="40"/>
      <c r="C198" s="228" t="s">
        <v>599</v>
      </c>
      <c r="D198" s="228" t="s">
        <v>184</v>
      </c>
      <c r="E198" s="229" t="s">
        <v>3249</v>
      </c>
      <c r="F198" s="230" t="s">
        <v>3250</v>
      </c>
      <c r="G198" s="231" t="s">
        <v>3251</v>
      </c>
      <c r="H198" s="233"/>
      <c r="I198" s="233"/>
      <c r="J198" s="232">
        <f>ROUND(I198*H198,2)</f>
        <v>0</v>
      </c>
      <c r="K198" s="234"/>
      <c r="L198" s="45"/>
      <c r="M198" s="299" t="s">
        <v>1</v>
      </c>
      <c r="N198" s="300" t="s">
        <v>40</v>
      </c>
      <c r="O198" s="301"/>
      <c r="P198" s="302">
        <f>O198*H198</f>
        <v>0</v>
      </c>
      <c r="Q198" s="302">
        <v>0</v>
      </c>
      <c r="R198" s="302">
        <f>Q198*H198</f>
        <v>0</v>
      </c>
      <c r="S198" s="302">
        <v>0</v>
      </c>
      <c r="T198" s="30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188</v>
      </c>
      <c r="AT198" s="239" t="s">
        <v>184</v>
      </c>
      <c r="AU198" s="239" t="s">
        <v>84</v>
      </c>
      <c r="AY198" s="18" t="s">
        <v>181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82</v>
      </c>
      <c r="BK198" s="240">
        <f>ROUND(I198*H198,2)</f>
        <v>0</v>
      </c>
      <c r="BL198" s="18" t="s">
        <v>188</v>
      </c>
      <c r="BM198" s="239" t="s">
        <v>982</v>
      </c>
    </row>
    <row r="199" s="2" customFormat="1" ht="6.96" customHeight="1">
      <c r="A199" s="39"/>
      <c r="B199" s="67"/>
      <c r="C199" s="68"/>
      <c r="D199" s="68"/>
      <c r="E199" s="68"/>
      <c r="F199" s="68"/>
      <c r="G199" s="68"/>
      <c r="H199" s="68"/>
      <c r="I199" s="68"/>
      <c r="J199" s="68"/>
      <c r="K199" s="68"/>
      <c r="L199" s="45"/>
      <c r="M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</sheetData>
  <sheetProtection sheet="1" autoFilter="0" formatColumns="0" formatRows="0" objects="1" scenarios="1" spinCount="100000" saltValue="CyHSVY4OJfZRj00bGOJob+dI1JklHne6lqGZyqSznghIEcqiK22bPoXV9PsmkIvTE+UbOc/Wc+SA4L/rcg1d3w==" hashValue="VF/KdI9Dt7FbBzZN5TnDvc2qVhNzYNb3M3JZtoIPNXDBIv3VAmii9Y/w4KDnneOY3Qsr7NHwQNoryFt1VFlUeA==" algorithmName="SHA-512" password="CC35"/>
  <autoFilter ref="C124:K19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84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15</v>
      </c>
      <c r="L6" s="21"/>
    </row>
    <row r="7" s="1" customFormat="1" ht="26.25" customHeight="1">
      <c r="B7" s="21"/>
      <c r="E7" s="152" t="str">
        <f>'Rekapitulace stavby'!K6</f>
        <v>SPRAVEDLIVÁ TRANSFORMACE - proj.Odb.učebny GASTRO - stavební část - celková rekapitulace</v>
      </c>
      <c r="F7" s="151"/>
      <c r="G7" s="151"/>
      <c r="H7" s="151"/>
      <c r="L7" s="21"/>
    </row>
    <row r="8" s="1" customFormat="1" ht="12" customHeight="1">
      <c r="B8" s="21"/>
      <c r="D8" s="151" t="s">
        <v>121</v>
      </c>
      <c r="L8" s="21"/>
    </row>
    <row r="9" s="2" customFormat="1" ht="16.5" customHeight="1">
      <c r="A9" s="39"/>
      <c r="B9" s="45"/>
      <c r="C9" s="39"/>
      <c r="D9" s="39"/>
      <c r="E9" s="152" t="s">
        <v>3479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3671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17</v>
      </c>
      <c r="E13" s="39"/>
      <c r="F13" s="142" t="s">
        <v>1</v>
      </c>
      <c r="G13" s="39"/>
      <c r="H13" s="39"/>
      <c r="I13" s="151" t="s">
        <v>18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19</v>
      </c>
      <c r="E14" s="39"/>
      <c r="F14" s="142" t="s">
        <v>20</v>
      </c>
      <c r="G14" s="39"/>
      <c r="H14" s="39"/>
      <c r="I14" s="151" t="s">
        <v>21</v>
      </c>
      <c r="J14" s="154" t="str">
        <f>'Rekapitulace stavby'!AN8</f>
        <v>14. 12. 2023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23</v>
      </c>
      <c r="E16" s="39"/>
      <c r="F16" s="39"/>
      <c r="G16" s="39"/>
      <c r="H16" s="39"/>
      <c r="I16" s="151" t="s">
        <v>24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SŠSS Karlovy Vary</v>
      </c>
      <c r="F17" s="39"/>
      <c r="G17" s="39"/>
      <c r="H17" s="39"/>
      <c r="I17" s="151" t="s">
        <v>26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27</v>
      </c>
      <c r="E19" s="39"/>
      <c r="F19" s="39"/>
      <c r="G19" s="39"/>
      <c r="H19" s="39"/>
      <c r="I19" s="151" t="s">
        <v>24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26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29</v>
      </c>
      <c r="E22" s="39"/>
      <c r="F22" s="39"/>
      <c r="G22" s="39"/>
      <c r="H22" s="39"/>
      <c r="I22" s="151" t="s">
        <v>24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DPT projekty Ostrov</v>
      </c>
      <c r="F23" s="39"/>
      <c r="G23" s="39"/>
      <c r="H23" s="39"/>
      <c r="I23" s="151" t="s">
        <v>26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32</v>
      </c>
      <c r="E25" s="39"/>
      <c r="F25" s="39"/>
      <c r="G25" s="39"/>
      <c r="H25" s="39"/>
      <c r="I25" s="151" t="s">
        <v>24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33</v>
      </c>
      <c r="F26" s="39"/>
      <c r="G26" s="39"/>
      <c r="H26" s="39"/>
      <c r="I26" s="151" t="s">
        <v>26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35</v>
      </c>
      <c r="E32" s="39"/>
      <c r="F32" s="39"/>
      <c r="G32" s="39"/>
      <c r="H32" s="39"/>
      <c r="I32" s="39"/>
      <c r="J32" s="161">
        <f>ROUND(J121,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37</v>
      </c>
      <c r="G34" s="39"/>
      <c r="H34" s="39"/>
      <c r="I34" s="162" t="s">
        <v>36</v>
      </c>
      <c r="J34" s="162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39</v>
      </c>
      <c r="E35" s="151" t="s">
        <v>40</v>
      </c>
      <c r="F35" s="164">
        <f>ROUND((SUM(BE121:BE125)),  2)</f>
        <v>0</v>
      </c>
      <c r="G35" s="39"/>
      <c r="H35" s="39"/>
      <c r="I35" s="165">
        <v>0.20999999999999999</v>
      </c>
      <c r="J35" s="164">
        <f>ROUND(((SUM(BE121:BE125))*I35),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41</v>
      </c>
      <c r="F36" s="164">
        <f>ROUND((SUM(BF121:BF125)),  2)</f>
        <v>0</v>
      </c>
      <c r="G36" s="39"/>
      <c r="H36" s="39"/>
      <c r="I36" s="165">
        <v>0.12</v>
      </c>
      <c r="J36" s="164">
        <f>ROUND(((SUM(BF121:BF125))*I36),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ROUND((SUM(BG121:BG125)),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43</v>
      </c>
      <c r="F38" s="164">
        <f>ROUND((SUM(BH121:BH125)),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44</v>
      </c>
      <c r="F39" s="164">
        <f>ROUND((SUM(BI121:BI125)),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45</v>
      </c>
      <c r="E41" s="168"/>
      <c r="F41" s="168"/>
      <c r="G41" s="169" t="s">
        <v>46</v>
      </c>
      <c r="H41" s="170" t="s">
        <v>47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SPRAVEDLIVÁ TRANSFORMACE - proj.Odb.učebny GASTRO - stavební část - celková rekapitulace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3479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05 - Vedlejší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 xml:space="preserve"> </v>
      </c>
      <c r="G91" s="41"/>
      <c r="H91" s="41"/>
      <c r="I91" s="33" t="s">
        <v>21</v>
      </c>
      <c r="J91" s="80" t="str">
        <f>IF(J14="","",J14)</f>
        <v>14. 12. 2023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23</v>
      </c>
      <c r="D93" s="41"/>
      <c r="E93" s="41"/>
      <c r="F93" s="28" t="str">
        <f>E17</f>
        <v>SŠSS Karlovy Vary</v>
      </c>
      <c r="G93" s="41"/>
      <c r="H93" s="41"/>
      <c r="I93" s="33" t="s">
        <v>29</v>
      </c>
      <c r="J93" s="37" t="str">
        <f>E23</f>
        <v>DPT projekty Ostrov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>Neubauerová Soňa, SK-Projekt Ostrov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127</v>
      </c>
      <c r="D96" s="186"/>
      <c r="E96" s="186"/>
      <c r="F96" s="186"/>
      <c r="G96" s="186"/>
      <c r="H96" s="186"/>
      <c r="I96" s="186"/>
      <c r="J96" s="187" t="s">
        <v>128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129</v>
      </c>
      <c r="D98" s="41"/>
      <c r="E98" s="41"/>
      <c r="F98" s="41"/>
      <c r="G98" s="41"/>
      <c r="H98" s="41"/>
      <c r="I98" s="41"/>
      <c r="J98" s="111">
        <f>J121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130</v>
      </c>
    </row>
    <row r="99" s="9" customFormat="1" ht="24.96" customHeight="1">
      <c r="A99" s="9"/>
      <c r="B99" s="189"/>
      <c r="C99" s="190"/>
      <c r="D99" s="191" t="s">
        <v>3253</v>
      </c>
      <c r="E99" s="192"/>
      <c r="F99" s="192"/>
      <c r="G99" s="192"/>
      <c r="H99" s="192"/>
      <c r="I99" s="192"/>
      <c r="J99" s="193">
        <f>J122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166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6.25" customHeight="1">
      <c r="A109" s="39"/>
      <c r="B109" s="40"/>
      <c r="C109" s="41"/>
      <c r="D109" s="41"/>
      <c r="E109" s="184" t="str">
        <f>E7</f>
        <v>SPRAVEDLIVÁ TRANSFORMACE - proj.Odb.učebny GASTRO - stavební část - celková rekapitulace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121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4" t="s">
        <v>3479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123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E11</f>
        <v>05 - Vedlejší náklady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19</v>
      </c>
      <c r="D115" s="41"/>
      <c r="E115" s="41"/>
      <c r="F115" s="28" t="str">
        <f>F14</f>
        <v xml:space="preserve"> </v>
      </c>
      <c r="G115" s="41"/>
      <c r="H115" s="41"/>
      <c r="I115" s="33" t="s">
        <v>21</v>
      </c>
      <c r="J115" s="80" t="str">
        <f>IF(J14="","",J14)</f>
        <v>14. 12. 2023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23</v>
      </c>
      <c r="D117" s="41"/>
      <c r="E117" s="41"/>
      <c r="F117" s="28" t="str">
        <f>E17</f>
        <v>SŠSS Karlovy Vary</v>
      </c>
      <c r="G117" s="41"/>
      <c r="H117" s="41"/>
      <c r="I117" s="33" t="s">
        <v>29</v>
      </c>
      <c r="J117" s="37" t="str">
        <f>E23</f>
        <v>DPT projekty Ostrov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27</v>
      </c>
      <c r="D118" s="41"/>
      <c r="E118" s="41"/>
      <c r="F118" s="28" t="str">
        <f>IF(E20="","",E20)</f>
        <v>Vyplň údaj</v>
      </c>
      <c r="G118" s="41"/>
      <c r="H118" s="41"/>
      <c r="I118" s="33" t="s">
        <v>32</v>
      </c>
      <c r="J118" s="37" t="str">
        <f>E26</f>
        <v>Neubauerová Soňa, SK-Projekt Ostrov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0"/>
      <c r="B120" s="201"/>
      <c r="C120" s="202" t="s">
        <v>167</v>
      </c>
      <c r="D120" s="203" t="s">
        <v>60</v>
      </c>
      <c r="E120" s="203" t="s">
        <v>56</v>
      </c>
      <c r="F120" s="203" t="s">
        <v>57</v>
      </c>
      <c r="G120" s="203" t="s">
        <v>168</v>
      </c>
      <c r="H120" s="203" t="s">
        <v>169</v>
      </c>
      <c r="I120" s="203" t="s">
        <v>170</v>
      </c>
      <c r="J120" s="204" t="s">
        <v>128</v>
      </c>
      <c r="K120" s="205" t="s">
        <v>171</v>
      </c>
      <c r="L120" s="206"/>
      <c r="M120" s="101" t="s">
        <v>1</v>
      </c>
      <c r="N120" s="102" t="s">
        <v>39</v>
      </c>
      <c r="O120" s="102" t="s">
        <v>172</v>
      </c>
      <c r="P120" s="102" t="s">
        <v>173</v>
      </c>
      <c r="Q120" s="102" t="s">
        <v>174</v>
      </c>
      <c r="R120" s="102" t="s">
        <v>175</v>
      </c>
      <c r="S120" s="102" t="s">
        <v>176</v>
      </c>
      <c r="T120" s="103" t="s">
        <v>177</v>
      </c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</row>
    <row r="121" s="2" customFormat="1" ht="22.8" customHeight="1">
      <c r="A121" s="39"/>
      <c r="B121" s="40"/>
      <c r="C121" s="108" t="s">
        <v>178</v>
      </c>
      <c r="D121" s="41"/>
      <c r="E121" s="41"/>
      <c r="F121" s="41"/>
      <c r="G121" s="41"/>
      <c r="H121" s="41"/>
      <c r="I121" s="41"/>
      <c r="J121" s="207">
        <f>BK121</f>
        <v>0</v>
      </c>
      <c r="K121" s="41"/>
      <c r="L121" s="45"/>
      <c r="M121" s="104"/>
      <c r="N121" s="208"/>
      <c r="O121" s="105"/>
      <c r="P121" s="209">
        <f>P122</f>
        <v>0</v>
      </c>
      <c r="Q121" s="105"/>
      <c r="R121" s="209">
        <f>R122</f>
        <v>0</v>
      </c>
      <c r="S121" s="105"/>
      <c r="T121" s="210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74</v>
      </c>
      <c r="AU121" s="18" t="s">
        <v>130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74</v>
      </c>
      <c r="E122" s="215" t="s">
        <v>3254</v>
      </c>
      <c r="F122" s="215" t="s">
        <v>3255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SUM(P123:P125)</f>
        <v>0</v>
      </c>
      <c r="Q122" s="220"/>
      <c r="R122" s="221">
        <f>SUM(R123:R125)</f>
        <v>0</v>
      </c>
      <c r="S122" s="220"/>
      <c r="T122" s="222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213</v>
      </c>
      <c r="AT122" s="224" t="s">
        <v>74</v>
      </c>
      <c r="AU122" s="224" t="s">
        <v>75</v>
      </c>
      <c r="AY122" s="223" t="s">
        <v>181</v>
      </c>
      <c r="BK122" s="225">
        <f>SUM(BK123:BK125)</f>
        <v>0</v>
      </c>
    </row>
    <row r="123" s="2" customFormat="1" ht="24.15" customHeight="1">
      <c r="A123" s="39"/>
      <c r="B123" s="40"/>
      <c r="C123" s="228" t="s">
        <v>82</v>
      </c>
      <c r="D123" s="228" t="s">
        <v>184</v>
      </c>
      <c r="E123" s="229" t="s">
        <v>3256</v>
      </c>
      <c r="F123" s="230" t="s">
        <v>3257</v>
      </c>
      <c r="G123" s="231" t="s">
        <v>430</v>
      </c>
      <c r="H123" s="232">
        <v>1</v>
      </c>
      <c r="I123" s="233"/>
      <c r="J123" s="232">
        <f>ROUND(I123*H123,2)</f>
        <v>0</v>
      </c>
      <c r="K123" s="234"/>
      <c r="L123" s="45"/>
      <c r="M123" s="235" t="s">
        <v>1</v>
      </c>
      <c r="N123" s="236" t="s">
        <v>40</v>
      </c>
      <c r="O123" s="92"/>
      <c r="P123" s="237">
        <f>O123*H123</f>
        <v>0</v>
      </c>
      <c r="Q123" s="237">
        <v>0</v>
      </c>
      <c r="R123" s="237">
        <f>Q123*H123</f>
        <v>0</v>
      </c>
      <c r="S123" s="237">
        <v>0</v>
      </c>
      <c r="T123" s="238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9" t="s">
        <v>3258</v>
      </c>
      <c r="AT123" s="239" t="s">
        <v>184</v>
      </c>
      <c r="AU123" s="239" t="s">
        <v>82</v>
      </c>
      <c r="AY123" s="18" t="s">
        <v>181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82</v>
      </c>
      <c r="BK123" s="240">
        <f>ROUND(I123*H123,2)</f>
        <v>0</v>
      </c>
      <c r="BL123" s="18" t="s">
        <v>3258</v>
      </c>
      <c r="BM123" s="239" t="s">
        <v>3672</v>
      </c>
    </row>
    <row r="124" s="2" customFormat="1">
      <c r="A124" s="39"/>
      <c r="B124" s="40"/>
      <c r="C124" s="41"/>
      <c r="D124" s="243" t="s">
        <v>199</v>
      </c>
      <c r="E124" s="41"/>
      <c r="F124" s="263" t="s">
        <v>1039</v>
      </c>
      <c r="G124" s="41"/>
      <c r="H124" s="41"/>
      <c r="I124" s="264"/>
      <c r="J124" s="41"/>
      <c r="K124" s="41"/>
      <c r="L124" s="45"/>
      <c r="M124" s="265"/>
      <c r="N124" s="266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199</v>
      </c>
      <c r="AU124" s="18" t="s">
        <v>82</v>
      </c>
    </row>
    <row r="125" s="2" customFormat="1" ht="16.5" customHeight="1">
      <c r="A125" s="39"/>
      <c r="B125" s="40"/>
      <c r="C125" s="228" t="s">
        <v>84</v>
      </c>
      <c r="D125" s="228" t="s">
        <v>184</v>
      </c>
      <c r="E125" s="229" t="s">
        <v>3272</v>
      </c>
      <c r="F125" s="230" t="s">
        <v>3248</v>
      </c>
      <c r="G125" s="231" t="s">
        <v>430</v>
      </c>
      <c r="H125" s="232">
        <v>1</v>
      </c>
      <c r="I125" s="233"/>
      <c r="J125" s="232">
        <f>ROUND(I125*H125,2)</f>
        <v>0</v>
      </c>
      <c r="K125" s="234"/>
      <c r="L125" s="45"/>
      <c r="M125" s="299" t="s">
        <v>1</v>
      </c>
      <c r="N125" s="300" t="s">
        <v>40</v>
      </c>
      <c r="O125" s="301"/>
      <c r="P125" s="302">
        <f>O125*H125</f>
        <v>0</v>
      </c>
      <c r="Q125" s="302">
        <v>0</v>
      </c>
      <c r="R125" s="302">
        <f>Q125*H125</f>
        <v>0</v>
      </c>
      <c r="S125" s="302">
        <v>0</v>
      </c>
      <c r="T125" s="30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3258</v>
      </c>
      <c r="AT125" s="239" t="s">
        <v>184</v>
      </c>
      <c r="AU125" s="239" t="s">
        <v>82</v>
      </c>
      <c r="AY125" s="18" t="s">
        <v>181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82</v>
      </c>
      <c r="BK125" s="240">
        <f>ROUND(I125*H125,2)</f>
        <v>0</v>
      </c>
      <c r="BL125" s="18" t="s">
        <v>3258</v>
      </c>
      <c r="BM125" s="239" t="s">
        <v>3673</v>
      </c>
    </row>
    <row r="126" s="2" customFormat="1" ht="6.96" customHeight="1">
      <c r="A126" s="39"/>
      <c r="B126" s="67"/>
      <c r="C126" s="68"/>
      <c r="D126" s="68"/>
      <c r="E126" s="68"/>
      <c r="F126" s="68"/>
      <c r="G126" s="68"/>
      <c r="H126" s="68"/>
      <c r="I126" s="68"/>
      <c r="J126" s="68"/>
      <c r="K126" s="68"/>
      <c r="L126" s="45"/>
      <c r="M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</sheetData>
  <sheetProtection sheet="1" autoFilter="0" formatColumns="0" formatRows="0" objects="1" scenarios="1" spinCount="100000" saltValue="ucE1JH1JA2sIV2xuPkJyjdtukxijcqRkD8yrLaYRGXBQHSBvo+MbTjv/wbeOvPkeb4979e2JMjh2CfadfL1MKQ==" hashValue="dVE7oeJUUA+9GuS2q+VqeqsSiikFtzytHGy2THUIdcX1C9RsJqPrf5D5FhWZ9cgZa24N4xcD3u93QsY2VEXAEA==" algorithmName="SHA-512" password="CC35"/>
  <autoFilter ref="C120:K12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SN-PC\SN</dc:creator>
  <cp:lastModifiedBy>SN-PC\SN</cp:lastModifiedBy>
  <dcterms:created xsi:type="dcterms:W3CDTF">2024-12-11T07:14:11Z</dcterms:created>
  <dcterms:modified xsi:type="dcterms:W3CDTF">2024-12-11T07:14:33Z</dcterms:modified>
</cp:coreProperties>
</file>