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4" lowestEdited="4" rupBuild="9302"/>
  <mc:AlternateContent xmlns:mc="http://schemas.openxmlformats.org/markup-compatibility/2006">
    <mc:Choice Requires="x15">
      <x15ac:absPath xmlns:x15ac="http://schemas.microsoft.com/office/spreadsheetml/2010/11/ac" url="S:\TU\Kesl\stavby\2025\Modernizace_mostu_ev._č._21029-2_Sokolov\ZD\03_výkaz_výměr\"/>
    </mc:Choice>
  </mc:AlternateContent>
  <bookViews>
    <workbookView xWindow="240" yWindow="120" windowWidth="14940" windowHeight="9225"/>
  </bookViews>
  <sheets>
    <sheet name="Souhrn" sheetId="1" r:id="rId1"/>
    <sheet name="0 - SO000" sheetId="2" r:id="rId2"/>
    <sheet name="1 - SO201" sheetId="3" r:id="rId3"/>
    <sheet name="2 - SO202" sheetId="4" r:id="rId4"/>
    <sheet name="3 - SO301" sheetId="5" r:id="rId5"/>
    <sheet name="4 - SO302" sheetId="6" r:id="rId6"/>
  </sheets>
  <definedNames>
    <definedName name="_xlnm.Print_Area" localSheetId="0">Souhrn!$A$1:$G$28</definedName>
    <definedName name="_xlnm.Print_Titles" localSheetId="0">Souhrn!$17:$19</definedName>
    <definedName name="_xlnm.Print_Area" localSheetId="1">'0 - SO000'!$A$1:$M$78</definedName>
    <definedName name="_xlnm.Print_Titles" localSheetId="1">'0 - SO000'!$22:$24</definedName>
    <definedName name="_xlnm.Print_Area" localSheetId="2">'1 - SO201'!$A$1:$M$420</definedName>
    <definedName name="_xlnm.Print_Titles" localSheetId="2">'1 - SO201'!$30:$32</definedName>
    <definedName name="_xlnm.Print_Area" localSheetId="3">'2 - SO202'!$A$1:$M$190</definedName>
    <definedName name="_xlnm.Print_Titles" localSheetId="3">'2 - SO202'!$25:$27</definedName>
    <definedName name="_xlnm.Print_Area" localSheetId="4">'3 - SO301'!$A$1:$M$160</definedName>
    <definedName name="_xlnm.Print_Titles" localSheetId="4">'3 - SO301'!$25:$27</definedName>
    <definedName name="_xlnm.Print_Area" localSheetId="5">'4 - SO302'!$A$1:$M$67</definedName>
    <definedName name="_xlnm.Print_Titles" localSheetId="5">'4 - SO302'!$23:$25</definedName>
  </definedNames>
  <calcPr/>
</workbook>
</file>

<file path=xl/calcChain.xml><?xml version="1.0" encoding="utf-8"?>
<calcChain xmlns="http://schemas.openxmlformats.org/spreadsheetml/2006/main">
  <c i="6" l="1" r="R45"/>
  <c r="Q45"/>
  <c r="I45"/>
  <c r="J45"/>
  <c r="L45"/>
  <c r="R40"/>
  <c r="R50"/>
  <c r="I40"/>
  <c r="Q40"/>
  <c r="Q50"/>
  <c r="R32"/>
  <c r="I32"/>
  <c r="Q32"/>
  <c r="R27"/>
  <c r="R37"/>
  <c r="I27"/>
  <c r="Q27"/>
  <c r="Q37"/>
  <c r="A13"/>
  <c i="5" r="R138"/>
  <c r="R143"/>
  <c r="I138"/>
  <c r="J138"/>
  <c r="L138"/>
  <c r="L144"/>
  <c r="L23"/>
  <c r="R130"/>
  <c r="I130"/>
  <c r="Q130"/>
  <c r="R125"/>
  <c r="I125"/>
  <c r="Q125"/>
  <c r="R120"/>
  <c r="I120"/>
  <c r="Q120"/>
  <c r="R115"/>
  <c r="I115"/>
  <c r="Q115"/>
  <c r="R110"/>
  <c r="I110"/>
  <c r="Q110"/>
  <c r="R105"/>
  <c r="I105"/>
  <c r="Q105"/>
  <c r="R100"/>
  <c r="I100"/>
  <c r="Q100"/>
  <c r="R95"/>
  <c r="I95"/>
  <c r="Q95"/>
  <c r="R90"/>
  <c r="I90"/>
  <c r="Q90"/>
  <c r="R85"/>
  <c r="I85"/>
  <c r="Q85"/>
  <c r="R80"/>
  <c r="I80"/>
  <c r="Q80"/>
  <c r="R75"/>
  <c r="I75"/>
  <c r="Q75"/>
  <c r="R70"/>
  <c r="I70"/>
  <c r="Q70"/>
  <c r="R65"/>
  <c r="I65"/>
  <c r="Q65"/>
  <c r="R60"/>
  <c r="R135"/>
  <c r="I60"/>
  <c r="Q60"/>
  <c r="Q135"/>
  <c r="R52"/>
  <c r="I52"/>
  <c r="Q52"/>
  <c r="R47"/>
  <c r="I47"/>
  <c r="Q47"/>
  <c r="R42"/>
  <c r="I42"/>
  <c r="J42"/>
  <c r="L42"/>
  <c r="R37"/>
  <c r="R57"/>
  <c r="I37"/>
  <c r="Q37"/>
  <c r="R29"/>
  <c r="R34"/>
  <c r="I29"/>
  <c r="Q29"/>
  <c r="Q34"/>
  <c r="A13"/>
  <c i="4" r="R168"/>
  <c r="I168"/>
  <c r="Q168"/>
  <c r="R163"/>
  <c r="I163"/>
  <c r="Q163"/>
  <c r="R158"/>
  <c r="I158"/>
  <c r="Q158"/>
  <c r="R153"/>
  <c r="I153"/>
  <c r="Q153"/>
  <c r="R148"/>
  <c r="I148"/>
  <c r="Q148"/>
  <c r="R143"/>
  <c r="I143"/>
  <c r="Q143"/>
  <c r="R138"/>
  <c r="I138"/>
  <c r="Q138"/>
  <c r="R133"/>
  <c r="I133"/>
  <c r="Q133"/>
  <c r="R128"/>
  <c r="I128"/>
  <c r="Q128"/>
  <c r="R123"/>
  <c r="I123"/>
  <c r="Q123"/>
  <c r="R118"/>
  <c r="I118"/>
  <c r="Q118"/>
  <c r="R113"/>
  <c r="R173"/>
  <c r="I113"/>
  <c r="Q113"/>
  <c r="Q173"/>
  <c r="R105"/>
  <c r="I105"/>
  <c r="Q105"/>
  <c r="R100"/>
  <c r="R110"/>
  <c r="I100"/>
  <c r="Q100"/>
  <c r="Q110"/>
  <c r="R92"/>
  <c r="I92"/>
  <c r="Q92"/>
  <c r="R87"/>
  <c r="I87"/>
  <c r="Q87"/>
  <c r="R82"/>
  <c r="I82"/>
  <c r="Q82"/>
  <c r="R77"/>
  <c r="I77"/>
  <c r="Q77"/>
  <c r="R72"/>
  <c r="I72"/>
  <c r="Q72"/>
  <c r="R67"/>
  <c r="I67"/>
  <c r="Q67"/>
  <c r="R62"/>
  <c r="R97"/>
  <c r="I62"/>
  <c r="Q62"/>
  <c r="Q97"/>
  <c r="R54"/>
  <c r="I54"/>
  <c r="Q54"/>
  <c r="R49"/>
  <c r="I49"/>
  <c r="Q49"/>
  <c r="R44"/>
  <c r="I44"/>
  <c r="Q44"/>
  <c r="R39"/>
  <c r="J39"/>
  <c r="L39"/>
  <c r="I39"/>
  <c r="Q39"/>
  <c r="R34"/>
  <c r="I34"/>
  <c r="Q34"/>
  <c r="R29"/>
  <c r="R59"/>
  <c r="I29"/>
  <c r="Q29"/>
  <c r="Q59"/>
  <c r="A13"/>
  <c i="3" r="R398"/>
  <c r="Q398"/>
  <c r="I398"/>
  <c r="J398"/>
  <c r="L398"/>
  <c r="R393"/>
  <c r="I393"/>
  <c r="Q393"/>
  <c r="R388"/>
  <c r="I388"/>
  <c r="J388"/>
  <c r="L388"/>
  <c r="R383"/>
  <c r="I383"/>
  <c r="J383"/>
  <c r="L383"/>
  <c r="R378"/>
  <c r="I378"/>
  <c r="J378"/>
  <c r="L378"/>
  <c r="R373"/>
  <c r="I373"/>
  <c r="J373"/>
  <c r="L373"/>
  <c r="R368"/>
  <c r="I368"/>
  <c r="Q368"/>
  <c r="R363"/>
  <c r="J363"/>
  <c r="L363"/>
  <c r="I363"/>
  <c r="Q363"/>
  <c r="R358"/>
  <c r="R403"/>
  <c r="I358"/>
  <c r="Q358"/>
  <c r="R350"/>
  <c r="R355"/>
  <c r="I350"/>
  <c r="J350"/>
  <c r="H356"/>
  <c r="K27"/>
  <c r="R342"/>
  <c r="I342"/>
  <c r="Q342"/>
  <c r="R337"/>
  <c r="I337"/>
  <c r="Q337"/>
  <c r="R332"/>
  <c r="I332"/>
  <c r="Q332"/>
  <c r="R327"/>
  <c r="I327"/>
  <c r="Q327"/>
  <c r="R322"/>
  <c r="I322"/>
  <c r="Q322"/>
  <c r="R317"/>
  <c r="I317"/>
  <c r="Q317"/>
  <c r="R312"/>
  <c r="I312"/>
  <c r="Q312"/>
  <c r="R307"/>
  <c r="I307"/>
  <c r="Q307"/>
  <c r="R302"/>
  <c r="R347"/>
  <c r="I302"/>
  <c r="Q302"/>
  <c r="Q347"/>
  <c r="R294"/>
  <c r="I294"/>
  <c r="Q294"/>
  <c r="R289"/>
  <c r="I289"/>
  <c r="Q289"/>
  <c r="R284"/>
  <c r="I284"/>
  <c r="Q284"/>
  <c r="R279"/>
  <c r="I279"/>
  <c r="Q279"/>
  <c r="R274"/>
  <c r="I274"/>
  <c r="Q274"/>
  <c r="R269"/>
  <c r="I269"/>
  <c r="Q269"/>
  <c r="R264"/>
  <c r="I264"/>
  <c r="Q264"/>
  <c r="R259"/>
  <c r="I259"/>
  <c r="Q259"/>
  <c r="R254"/>
  <c r="I254"/>
  <c r="Q254"/>
  <c r="R249"/>
  <c r="R299"/>
  <c r="I249"/>
  <c r="Q249"/>
  <c r="Q299"/>
  <c r="R241"/>
  <c r="I241"/>
  <c r="Q241"/>
  <c r="R236"/>
  <c r="I236"/>
  <c r="Q236"/>
  <c r="R231"/>
  <c r="I231"/>
  <c r="Q231"/>
  <c r="R226"/>
  <c r="I226"/>
  <c r="Q226"/>
  <c r="R221"/>
  <c r="I221"/>
  <c r="Q221"/>
  <c r="R216"/>
  <c r="I216"/>
  <c r="Q216"/>
  <c r="R211"/>
  <c r="I211"/>
  <c r="Q211"/>
  <c r="R206"/>
  <c r="I206"/>
  <c r="Q206"/>
  <c r="R201"/>
  <c r="I201"/>
  <c r="Q201"/>
  <c r="R196"/>
  <c r="I196"/>
  <c r="Q196"/>
  <c r="R191"/>
  <c r="R246"/>
  <c r="I191"/>
  <c r="Q191"/>
  <c r="Q246"/>
  <c r="R183"/>
  <c r="I183"/>
  <c r="Q183"/>
  <c r="R178"/>
  <c r="I178"/>
  <c r="Q178"/>
  <c r="R173"/>
  <c r="I173"/>
  <c r="Q173"/>
  <c r="R168"/>
  <c r="R188"/>
  <c r="I168"/>
  <c r="Q168"/>
  <c r="Q188"/>
  <c r="R160"/>
  <c r="I160"/>
  <c r="Q160"/>
  <c r="R155"/>
  <c r="I155"/>
  <c r="Q155"/>
  <c r="R150"/>
  <c r="I150"/>
  <c r="Q150"/>
  <c r="R145"/>
  <c r="I145"/>
  <c r="Q145"/>
  <c r="R140"/>
  <c r="I140"/>
  <c r="Q140"/>
  <c r="R135"/>
  <c r="I135"/>
  <c r="Q135"/>
  <c r="R130"/>
  <c r="I130"/>
  <c r="Q130"/>
  <c r="R125"/>
  <c r="I125"/>
  <c r="Q125"/>
  <c r="R120"/>
  <c r="R165"/>
  <c r="I120"/>
  <c r="Q120"/>
  <c r="Q165"/>
  <c r="R112"/>
  <c r="I112"/>
  <c r="Q112"/>
  <c r="R107"/>
  <c r="I107"/>
  <c r="Q107"/>
  <c r="R102"/>
  <c r="I102"/>
  <c r="Q102"/>
  <c r="R97"/>
  <c r="I97"/>
  <c r="Q97"/>
  <c r="R92"/>
  <c r="I92"/>
  <c r="J92"/>
  <c r="L92"/>
  <c r="R87"/>
  <c r="I87"/>
  <c r="Q87"/>
  <c r="R82"/>
  <c r="I82"/>
  <c r="J82"/>
  <c r="L82"/>
  <c r="R77"/>
  <c r="J77"/>
  <c r="L77"/>
  <c r="I77"/>
  <c r="Q77"/>
  <c r="R72"/>
  <c r="I72"/>
  <c r="Q72"/>
  <c r="R67"/>
  <c r="R117"/>
  <c r="I67"/>
  <c r="Q67"/>
  <c r="R59"/>
  <c r="I59"/>
  <c r="Q59"/>
  <c r="R54"/>
  <c r="I54"/>
  <c r="Q54"/>
  <c r="R49"/>
  <c r="I49"/>
  <c r="J49"/>
  <c r="L49"/>
  <c r="R44"/>
  <c r="I44"/>
  <c r="J44"/>
  <c r="L44"/>
  <c r="R39"/>
  <c r="I39"/>
  <c r="J39"/>
  <c r="L39"/>
  <c r="R34"/>
  <c r="R64"/>
  <c r="I34"/>
  <c r="Q34"/>
  <c r="A13"/>
  <c i="2" r="R56"/>
  <c r="I56"/>
  <c r="J56"/>
  <c r="L56"/>
  <c r="R51"/>
  <c r="I51"/>
  <c r="Q51"/>
  <c r="R46"/>
  <c r="I46"/>
  <c r="Q46"/>
  <c r="R41"/>
  <c r="I41"/>
  <c r="J41"/>
  <c r="L41"/>
  <c r="R36"/>
  <c r="I36"/>
  <c r="Q36"/>
  <c r="R31"/>
  <c r="I31"/>
  <c r="J31"/>
  <c r="L31"/>
  <c r="R26"/>
  <c r="R61"/>
  <c r="I26"/>
  <c r="J26"/>
  <c r="A13"/>
  <c l="1" r="L26"/>
  <c r="L61"/>
  <c r="Q31"/>
  <c r="J36"/>
  <c r="L36"/>
  <c r="Q41"/>
  <c i="3" r="Q350"/>
  <c r="Q355"/>
  <c r="J358"/>
  <c r="Q373"/>
  <c r="Q403"/>
  <c r="Q378"/>
  <c r="Q383"/>
  <c r="Q388"/>
  <c r="J393"/>
  <c r="L393"/>
  <c i="5" r="Q42"/>
  <c r="Q57"/>
  <c r="J47"/>
  <c r="L47"/>
  <c r="J52"/>
  <c r="L52"/>
  <c r="J60"/>
  <c r="J65"/>
  <c r="L65"/>
  <c r="J75"/>
  <c r="L75"/>
  <c r="J80"/>
  <c r="L80"/>
  <c r="J85"/>
  <c r="L85"/>
  <c r="J90"/>
  <c r="L90"/>
  <c r="J100"/>
  <c r="L100"/>
  <c r="J105"/>
  <c r="L105"/>
  <c r="J110"/>
  <c r="L110"/>
  <c r="Q138"/>
  <c r="Q143"/>
  <c r="H143"/>
  <c r="L143"/>
  <c r="J143"/>
  <c r="J144"/>
  <c r="H144"/>
  <c r="K23"/>
  <c r="J29"/>
  <c r="H35"/>
  <c r="J37"/>
  <c r="H58"/>
  <c r="K21"/>
  <c r="J70"/>
  <c r="L70"/>
  <c r="J95"/>
  <c r="L95"/>
  <c r="J115"/>
  <c r="L115"/>
  <c i="2" r="Q26"/>
  <c r="Q56"/>
  <c i="3" r="J34"/>
  <c r="Q39"/>
  <c r="Q64"/>
  <c r="Q44"/>
  <c r="Q49"/>
  <c r="J54"/>
  <c r="L54"/>
  <c r="J59"/>
  <c r="L59"/>
  <c r="J67"/>
  <c r="Q82"/>
  <c r="Q117"/>
  <c r="J87"/>
  <c r="L87"/>
  <c r="Q92"/>
  <c r="J97"/>
  <c r="L97"/>
  <c r="J107"/>
  <c r="L107"/>
  <c r="J112"/>
  <c r="L112"/>
  <c r="J120"/>
  <c r="J125"/>
  <c r="L125"/>
  <c r="J130"/>
  <c r="L130"/>
  <c r="J135"/>
  <c r="L135"/>
  <c r="J140"/>
  <c r="L140"/>
  <c r="J145"/>
  <c r="L145"/>
  <c r="J150"/>
  <c r="L150"/>
  <c r="J368"/>
  <c r="L368"/>
  <c i="6" r="J27"/>
  <c r="L27"/>
  <c r="J32"/>
  <c r="L32"/>
  <c i="2" r="J46"/>
  <c r="L46"/>
  <c r="J51"/>
  <c r="L51"/>
  <c i="3" r="J72"/>
  <c r="L72"/>
  <c r="J102"/>
  <c r="L102"/>
  <c r="J155"/>
  <c r="L155"/>
  <c r="J160"/>
  <c r="L160"/>
  <c r="J168"/>
  <c r="J173"/>
  <c r="L173"/>
  <c r="J178"/>
  <c r="L178"/>
  <c r="J183"/>
  <c r="L183"/>
  <c r="J191"/>
  <c r="J196"/>
  <c r="L196"/>
  <c r="J201"/>
  <c r="L201"/>
  <c r="J206"/>
  <c r="L206"/>
  <c r="J211"/>
  <c r="L211"/>
  <c r="J216"/>
  <c r="L216"/>
  <c r="J221"/>
  <c r="L221"/>
  <c r="J226"/>
  <c r="L226"/>
  <c r="J231"/>
  <c r="L231"/>
  <c r="J236"/>
  <c r="L236"/>
  <c r="J241"/>
  <c r="L241"/>
  <c r="J249"/>
  <c r="J254"/>
  <c r="L254"/>
  <c r="J259"/>
  <c r="L259"/>
  <c r="J264"/>
  <c r="L264"/>
  <c r="J269"/>
  <c r="L269"/>
  <c r="J274"/>
  <c r="L274"/>
  <c r="J279"/>
  <c r="L279"/>
  <c r="J284"/>
  <c r="L284"/>
  <c r="J289"/>
  <c r="L289"/>
  <c r="J294"/>
  <c r="L294"/>
  <c r="J302"/>
  <c r="J307"/>
  <c r="L307"/>
  <c r="J312"/>
  <c r="L312"/>
  <c r="J317"/>
  <c r="L317"/>
  <c r="J322"/>
  <c r="L322"/>
  <c r="J327"/>
  <c r="L327"/>
  <c r="J332"/>
  <c r="L332"/>
  <c r="J337"/>
  <c r="L337"/>
  <c r="J342"/>
  <c r="L342"/>
  <c r="L350"/>
  <c r="L356"/>
  <c r="L27"/>
  <c r="H355"/>
  <c i="4" r="J29"/>
  <c r="J34"/>
  <c r="L34"/>
  <c r="J44"/>
  <c r="L44"/>
  <c r="J49"/>
  <c r="L49"/>
  <c r="J67"/>
  <c r="L67"/>
  <c r="J72"/>
  <c r="L72"/>
  <c r="J77"/>
  <c r="L77"/>
  <c r="J82"/>
  <c r="L82"/>
  <c r="J87"/>
  <c r="L87"/>
  <c r="J92"/>
  <c r="L92"/>
  <c r="J100"/>
  <c r="H111"/>
  <c r="K22"/>
  <c r="J105"/>
  <c r="L105"/>
  <c r="J113"/>
  <c r="J118"/>
  <c r="L118"/>
  <c r="J123"/>
  <c r="L123"/>
  <c r="J128"/>
  <c r="L128"/>
  <c r="J133"/>
  <c r="L133"/>
  <c r="J138"/>
  <c r="L138"/>
  <c r="J143"/>
  <c r="L143"/>
  <c r="J148"/>
  <c r="L148"/>
  <c r="J153"/>
  <c r="L153"/>
  <c r="J158"/>
  <c r="L158"/>
  <c r="J163"/>
  <c r="L163"/>
  <c r="J168"/>
  <c r="L168"/>
  <c r="J54"/>
  <c r="L54"/>
  <c r="J62"/>
  <c r="H98"/>
  <c r="K21"/>
  <c i="5" r="J120"/>
  <c r="L120"/>
  <c r="J125"/>
  <c r="L125"/>
  <c r="J130"/>
  <c r="L130"/>
  <c i="6" r="J40"/>
  <c r="L40"/>
  <c r="L51"/>
  <c r="L21"/>
  <c i="3" l="1" r="H300"/>
  <c r="K25"/>
  <c i="4" r="H60"/>
  <c r="K20"/>
  <c i="3" r="H247"/>
  <c r="K24"/>
  <c i="5" r="H135"/>
  <c i="3" r="H404"/>
  <c r="K28"/>
  <c r="H348"/>
  <c r="K26"/>
  <c r="H189"/>
  <c r="K23"/>
  <c i="6" r="L38"/>
  <c r="L20"/>
  <c i="3" r="H166"/>
  <c r="K22"/>
  <c r="H118"/>
  <c r="K21"/>
  <c r="H65"/>
  <c r="K20"/>
  <c i="2" r="Q61"/>
  <c i="5" r="S143"/>
  <c r="S23"/>
  <c i="4" r="H174"/>
  <c r="K23"/>
  <c i="2" r="H62"/>
  <c r="K20"/>
  <c r="Q11"/>
  <c r="H61"/>
  <c r="J61"/>
  <c r="J62"/>
  <c i="6" r="H37"/>
  <c r="L37"/>
  <c r="H38"/>
  <c r="K20"/>
  <c i="3" r="H403"/>
  <c i="5" r="L37"/>
  <c r="L58"/>
  <c r="L21"/>
  <c r="H57"/>
  <c r="H136"/>
  <c r="K22"/>
  <c i="6" r="H51"/>
  <c r="K21"/>
  <c i="5" r="K20"/>
  <c r="L29"/>
  <c r="L35"/>
  <c r="H34"/>
  <c r="L60"/>
  <c r="L135"/>
  <c r="J135"/>
  <c r="J136"/>
  <c i="6" r="H50"/>
  <c r="L50"/>
  <c r="J50"/>
  <c r="J51"/>
  <c i="2" r="L62"/>
  <c r="L20"/>
  <c i="3" r="L168"/>
  <c r="L189"/>
  <c r="L23"/>
  <c r="L34"/>
  <c r="L65"/>
  <c r="H64"/>
  <c r="L67"/>
  <c r="L118"/>
  <c r="L21"/>
  <c r="H117"/>
  <c r="L120"/>
  <c r="L166"/>
  <c r="L22"/>
  <c r="H165"/>
  <c r="H188"/>
  <c r="L191"/>
  <c r="L247"/>
  <c r="L24"/>
  <c r="H246"/>
  <c r="L249"/>
  <c r="L300"/>
  <c r="L25"/>
  <c r="H299"/>
  <c r="L302"/>
  <c r="L347"/>
  <c r="H347"/>
  <c r="L355"/>
  <c r="J355"/>
  <c r="J356"/>
  <c r="L358"/>
  <c r="L404"/>
  <c r="L28"/>
  <c i="4" r="L29"/>
  <c r="L60"/>
  <c r="L20"/>
  <c r="L62"/>
  <c r="L98"/>
  <c r="L21"/>
  <c r="H97"/>
  <c r="L100"/>
  <c r="L111"/>
  <c r="L22"/>
  <c r="H110"/>
  <c r="L113"/>
  <c r="L174"/>
  <c r="L23"/>
  <c r="H173"/>
  <c r="H59"/>
  <c i="3" l="1" r="J347"/>
  <c r="J348"/>
  <c i="6" r="J37"/>
  <c r="R11"/>
  <c i="2" r="S61"/>
  <c r="S20"/>
  <c i="6" r="Q11"/>
  <c i="3" r="Q11"/>
  <c i="5" r="Q11"/>
  <c i="4" r="Q11"/>
  <c i="3" r="S355"/>
  <c r="S27"/>
  <c i="5" r="J10"/>
  <c i="1" r="D23"/>
  <c i="2" r="R11"/>
  <c i="5" r="S135"/>
  <c r="S22"/>
  <c i="3" r="L348"/>
  <c r="L26"/>
  <c i="6" r="S50"/>
  <c r="S21"/>
  <c i="3" r="L403"/>
  <c r="J403"/>
  <c r="J404"/>
  <c i="5" r="L57"/>
  <c r="J57"/>
  <c r="J58"/>
  <c r="L136"/>
  <c r="L22"/>
  <c i="6" r="J11"/>
  <c i="1" r="F24"/>
  <c i="2" r="J11"/>
  <c i="1" r="F20"/>
  <c i="5" r="L20"/>
  <c r="L34"/>
  <c r="J34"/>
  <c r="J35"/>
  <c i="6" r="J10"/>
  <c r="S11"/>
  <c i="1" r="S24"/>
  <c i="3" r="L20"/>
  <c r="L64"/>
  <c r="J64"/>
  <c r="J65"/>
  <c r="L117"/>
  <c r="J117"/>
  <c r="J118"/>
  <c r="L165"/>
  <c r="J165"/>
  <c r="J166"/>
  <c i="2" r="J10"/>
  <c r="S11"/>
  <c i="1" r="S20"/>
  <c i="3" r="J10"/>
  <c r="S11"/>
  <c i="1" r="S21"/>
  <c i="3" r="L188"/>
  <c r="J188"/>
  <c r="J189"/>
  <c r="L246"/>
  <c r="J246"/>
  <c r="J247"/>
  <c r="L299"/>
  <c r="J299"/>
  <c r="J300"/>
  <c i="4" r="J10"/>
  <c r="S11"/>
  <c i="1" r="S22"/>
  <c i="4" r="J11"/>
  <c i="1" r="F22"/>
  <c i="4" r="L97"/>
  <c r="J97"/>
  <c r="J98"/>
  <c r="L110"/>
  <c r="J110"/>
  <c r="J111"/>
  <c r="L173"/>
  <c r="J173"/>
  <c r="J174"/>
  <c r="L59"/>
  <c r="J59"/>
  <c r="J60"/>
  <c i="3" l="1" r="J11"/>
  <c i="1" r="F21"/>
  <c r="F13"/>
  <c i="5" r="J11"/>
  <c i="1" r="F23"/>
  <c i="4" r="S173"/>
  <c r="S23"/>
  <c i="6" r="J38"/>
  <c i="4" r="S97"/>
  <c r="S21"/>
  <c i="3" r="S188"/>
  <c r="S23"/>
  <c r="S246"/>
  <c r="S24"/>
  <c i="1" r="D21"/>
  <c i="3" r="S347"/>
  <c r="S26"/>
  <c r="S403"/>
  <c r="S28"/>
  <c i="5" r="S34"/>
  <c r="S20"/>
  <c i="4" r="S110"/>
  <c r="S22"/>
  <c i="3" r="S165"/>
  <c r="S22"/>
  <c i="6" r="S37"/>
  <c r="S20"/>
  <c i="3" r="S64"/>
  <c r="S20"/>
  <c r="S117"/>
  <c r="S21"/>
  <c i="5" r="R11"/>
  <c r="S11"/>
  <c i="1" r="S23"/>
  <c r="D24"/>
  <c r="D22"/>
  <c r="D20"/>
  <c r="F11"/>
  <c i="3" r="R11"/>
  <c i="5" r="S57"/>
  <c r="S21"/>
  <c i="4" r="S59"/>
  <c r="S20"/>
  <c i="3" r="S299"/>
  <c r="S25"/>
  <c i="4" r="R11"/>
</calcChain>
</file>

<file path=xl/sharedStrings.xml><?xml version="1.0" encoding="utf-8"?>
<sst xmlns="http://schemas.openxmlformats.org/spreadsheetml/2006/main">
  <si>
    <t>SOUHRNNÝ LIST STAVBY</t>
  </si>
  <si>
    <t>STAVBA</t>
  </si>
  <si>
    <t>TÚ_M_042 - Modernizace mostu ev.č. 210 29 - 2 Sokolov</t>
  </si>
  <si>
    <t>07.11.2024</t>
  </si>
  <si>
    <t>ZÁKLADNÍ ÚDAJE</t>
  </si>
  <si>
    <t xml:space="preserve">Objednatel: </t>
  </si>
  <si>
    <t xml:space="preserve">Cena (bez DPH): </t>
  </si>
  <si>
    <t/>
  </si>
  <si>
    <t xml:space="preserve">Zhotovitel: </t>
  </si>
  <si>
    <t xml:space="preserve">Cena (s DPH): </t>
  </si>
  <si>
    <t xml:space="preserve">IČ: </t>
  </si>
  <si>
    <t xml:space="preserve">Nabídku vypracoval: </t>
  </si>
  <si>
    <t xml:space="preserve">DIČ: </t>
  </si>
  <si>
    <t xml:space="preserve">, </t>
  </si>
  <si>
    <t>SKUPINY STAVEBNÍCH DÍLŮ</t>
  </si>
  <si>
    <t>Objekt</t>
  </si>
  <si>
    <t>Popis</t>
  </si>
  <si>
    <t>Cena (bez DPH)</t>
  </si>
  <si>
    <t>Cena (s DPH)</t>
  </si>
  <si>
    <t>SO000</t>
  </si>
  <si>
    <t>Všeobecné konstrukce a práce</t>
  </si>
  <si>
    <t>SO201</t>
  </si>
  <si>
    <t>Most přes Svatavu</t>
  </si>
  <si>
    <t>SO202</t>
  </si>
  <si>
    <t>Bourání stávajícího mostu</t>
  </si>
  <si>
    <t>SO301</t>
  </si>
  <si>
    <t>Přeložka vodovodu</t>
  </si>
  <si>
    <t>SO302</t>
  </si>
  <si>
    <t xml:space="preserve">Úprava koryta a břehů vodního toku </t>
  </si>
  <si>
    <t>SOUPIS PRACÍ</t>
  </si>
  <si>
    <t xml:space="preserve">Objekt: </t>
  </si>
  <si>
    <t xml:space="preserve">Celková cena (bez DPH): </t>
  </si>
  <si>
    <t>SO000 - Všeobecné konstrukce a práce</t>
  </si>
  <si>
    <t xml:space="preserve">Celková cena (s DPH): </t>
  </si>
  <si>
    <t>SOUHRN</t>
  </si>
  <si>
    <t>Kód</t>
  </si>
  <si>
    <t>Název</t>
  </si>
  <si>
    <t>POLOŽKY ROZPOČTU</t>
  </si>
  <si>
    <t>P.č.</t>
  </si>
  <si>
    <t>Var</t>
  </si>
  <si>
    <t>Skupina měření</t>
  </si>
  <si>
    <t>MJ</t>
  </si>
  <si>
    <t>Množství MJ</t>
  </si>
  <si>
    <t>JOC</t>
  </si>
  <si>
    <t>DPH %</t>
  </si>
  <si>
    <t>0 - Všeobecné konstrukce a práce</t>
  </si>
  <si>
    <t>02720</t>
  </si>
  <si>
    <t>POMOC PRÁCE ZŘÍZ NEBO ZAJIŠŤ REGULACI A OCHRANU DOPRAVY</t>
  </si>
  <si>
    <t>KPL</t>
  </si>
  <si>
    <t>doplňující popis</t>
  </si>
  <si>
    <t xml:space="preserve">- kompletní dopravní opatření během výstavby, zejména značení podle schématu B15, vyznačení objízdných tras, atd._x000d_
- předpokládaná délka 9 měsíců_x000d_
_x000d_
KOMPLETNÍ DOPRAVNĚ INŽENÝRSKÁ OPATŘENÍ PO DOBU VÝSTAVBY, DLE PROJEKTOVÉ DOKUMENTACE, SCHVÁLENÉHO PLÁNU ZOV A VYJÁDŘENÍ POLICIE ČR A JINÝCH S TÍMTO SOUVISEJÍCÍCH VYJÁDŘENÍ. VČETNĚ PŘECHODNÉHO SVISLÉHO I VODOROVNÉHO DOPRAVNÍHO ZNAČENÍ, PŘÍPADNÝCH DOPRAVNÍCH ZAŘÍZENÍ, ZÁBRAN A OPLOCENÍ A POD (DODÁVKA, MONTÁŽ, PRONÁJEM, KONTROLA, ÚDRŽBA, PŘEMÍSŤOVÁNÍ, PŘEDZNAČOVÁNÍ, DEMONTÁŽ)  _x000d_
VČETNĚ NEZBYTNÉ INŽENÝRSKÉ ČINNOSTI K ZAJIŠTĚNÍ POTŘEBNÝCH POVOLENÍ, VČETNĚ SPRÁVNÍCH POPLATKŮ  _x000d_
SOUČÁSTÍ FAKTURACE BUDE PODROBNÝ ROZPIS POUŽITÝCH ZNAČEK A ZAŘÍZENÍ V RÁMCI TÉTO POLOŽKY</t>
  </si>
  <si>
    <t>výměra</t>
  </si>
  <si>
    <t>1 = 1,000000 =&gt; A</t>
  </si>
  <si>
    <t>technická specifikace</t>
  </si>
  <si>
    <t>zahrnuje veškeré náklady spojené s objednatelem požadovanými zařízeními</t>
  </si>
  <si>
    <t>cenová soustava</t>
  </si>
  <si>
    <t>OTSKP 2024</t>
  </si>
  <si>
    <t>02910</t>
  </si>
  <si>
    <t>OSTATNÍ POŽADAVKY - ZEMĚMĚŘIČSKÁ MĚŘENÍ</t>
  </si>
  <si>
    <t>Zaměření skutečného stavu po dokončení stavby, vč. zákresu do katastrální mapy, formáty DWG či DGN (otevřené i uzavřené formáty)_x000d_
- včetně formátu pro přenesení do digitální technické mapy Karlovarského kraje</t>
  </si>
  <si>
    <t>zahrnuje veškeré náklady spojené s objednatelem požadovanými pracemi, 
- pro stanovení orientační investorské ceny určete jednotkovou cenu jako 1% odhadované ceny stavby</t>
  </si>
  <si>
    <t>02911</t>
  </si>
  <si>
    <t>OSTATNÍ POŽADAVKY - GEODETICKÉ ZAMĚŘENÍ</t>
  </si>
  <si>
    <t>SMĚROVÉ A VÝŠKOVÉ VYTYČENÍ STAVBY, VČETNĚ VYTYČENÍ INŽENÝRSKÝCH SÍTÍ_x000d_
- veškeré geodetické práce před výstavbou a během výstavby_x000d_
- měření během stavby - vytyčení, sledování sedání, sledování deformací při předepínání atd.</t>
  </si>
  <si>
    <t>zahrnuje veškeré náklady spojené s objednatelem požadovanými pracemi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</si>
  <si>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</si>
  <si>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</si>
  <si>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</si>
  <si>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</si>
  <si>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</si>
  <si>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- skutečné provedení stavby - dokumentace skutečného provedení stavby - DSPS v počtu 3 paré + elektronická verze (uzavřené + otevřené formáty)</t>
  </si>
  <si>
    <t>02945</t>
  </si>
  <si>
    <t>OSTAT POŽADAVKY - GEOMETRICKÝ PLÁN</t>
  </si>
  <si>
    <t>HM</t>
  </si>
  <si>
    <t>- podklady pro majetkoprávní vypořádání, geometrický plán bude potvrzen a schválen příslušným katastrálním úřadem</t>
  </si>
  <si>
    <t xml:space="preserve">položka zahrnuje:                                                                                                                   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</t>
  </si>
  <si>
    <t>02991</t>
  </si>
  <si>
    <t>OSTATNÍ POŽADAVKY - INFORMAČNÍ TABULE</t>
  </si>
  <si>
    <t>KUS</t>
  </si>
  <si>
    <t>- dle podmínek uvedených v zadávací dokumentaci, min. rozměr 2x1 m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</si>
  <si>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</si>
  <si>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 xml:space="preserve">Celkem (bez DPH): </t>
  </si>
  <si>
    <t xml:space="preserve">za DPH 21 %: </t>
  </si>
  <si>
    <t xml:space="preserve">Celkem (s DPH): </t>
  </si>
  <si>
    <t>Celkový součet (bez DPH):</t>
  </si>
  <si>
    <t>Celkový součet DPH:</t>
  </si>
  <si>
    <t>Celkový součet (s DPH):</t>
  </si>
  <si>
    <t>SO201 - Most přes Svatavu</t>
  </si>
  <si>
    <t>Zemní práce</t>
  </si>
  <si>
    <t>Základy</t>
  </si>
  <si>
    <t>Svislé konstrukce</t>
  </si>
  <si>
    <t>Vodorovné konstrukce</t>
  </si>
  <si>
    <t>Komunikace</t>
  </si>
  <si>
    <t>Přidružená stavební výroba</t>
  </si>
  <si>
    <t>potrubí</t>
  </si>
  <si>
    <t>Ostatní konstrukce a práce</t>
  </si>
  <si>
    <t>014112</t>
  </si>
  <si>
    <t>POPLATKY ZA SKLÁDKU TYP S-IO (INERTNÍ ODPAD)</t>
  </si>
  <si>
    <t>t</t>
  </si>
  <si>
    <t>- zemina</t>
  </si>
  <si>
    <t xml:space="preserve">z položky 12293:  47,570*1,8 = 85,626000 =&gt; A _x000d_
z položky 12483:  506,000*1,8 = 910,800000 =&gt; B _x000d_
z položky 13193:  167,041*1,8 = 300,673800 =&gt; C _x000d_
A+B+C = 1297,099800 =&gt; D</t>
  </si>
  <si>
    <t>zahrnuje veškeré poplatky provozovateli skládky související s uložením odpadu na skládce.</t>
  </si>
  <si>
    <t>02620</t>
  </si>
  <si>
    <t>ZKOUŠENÍ KONSTRUKCÍ A PRACÍ NEZÁVISLOU ZKUŠEBNOU</t>
  </si>
  <si>
    <t>- zatěžovací zkouška mostu_x000d_
- položka bude čerpána pouze se souhlasem TDS</t>
  </si>
  <si>
    <t>zahrnuje veškeré náklady spojené s objednatelem požadovanými zkouškami</t>
  </si>
  <si>
    <t>027123</t>
  </si>
  <si>
    <t>PROVIZORNÍ PŘÍSTUPOVÉ CESTY - ZRUŠENÍ</t>
  </si>
  <si>
    <t>M2</t>
  </si>
  <si>
    <t>- přístup strojů do koryta_x000d_
- odstranění zpevnění_x000d_
- úprava dotčeného území</t>
  </si>
  <si>
    <t>50*2,5 = 125,000000 =&gt; A</t>
  </si>
  <si>
    <t>029412</t>
  </si>
  <si>
    <t>OSTATNÍ POŽADAVKY - VYPRACOVÁNÍ MOSTNÍHO LISTU</t>
  </si>
  <si>
    <t>02953</t>
  </si>
  <si>
    <t>OSTATNÍ POŽADAVKY - HLAVNÍ MOSTNÍ PROHLÍDKA</t>
  </si>
  <si>
    <t>- první HPM</t>
  </si>
  <si>
    <t>položka zahrnuje :
- úkony dle ČSN 73 6221
- provedení hlavní mostní prohlídky oprávněnou fyzickou nebo právnickou osobou
- vyhotovení záznamu (protokolu), který jednoznačně definuje stav mostu</t>
  </si>
  <si>
    <t>029611</t>
  </si>
  <si>
    <t>OSTATNÍ POŽADAVKY - ODBORNÝ DOZOR</t>
  </si>
  <si>
    <t>- kompletní geotechnický dozor stavby, včetně převzetí základové spáry geologem, zatřídění zemin _x000d_
- položka bude čerpána pouze se souhlasem TDS</t>
  </si>
  <si>
    <t>zahrnuje veškeré náklady spojené s objednatelem požadovaným dozorem</t>
  </si>
  <si>
    <t>1 - Zemní práce</t>
  </si>
  <si>
    <t>11511</t>
  </si>
  <si>
    <t>ČERPÁNÍ VODY DO 500 L/MIN</t>
  </si>
  <si>
    <t>HOD</t>
  </si>
  <si>
    <t>- čerpání vody ze stavební jámy při zakládání opěr _x000d_
- položka bude čerpána pouze se souhlasem TDS</t>
  </si>
  <si>
    <t>2*80 = 160,000000 =&gt; A</t>
  </si>
  <si>
    <t>Položka zahrnuje:
- čerpání vody na povrchu
- potrubí 
- pohotovost záložní čerpací soupravy
- zřízení čerpací jímky
- následná demontáž a likvidace těchto zařízení
Položka nezahrnuje:
- x</t>
  </si>
  <si>
    <t>12293</t>
  </si>
  <si>
    <t>ODKOPÁVKY A PROKOPÁVKY OBECNÉ TŘ. III</t>
  </si>
  <si>
    <t>M3</t>
  </si>
  <si>
    <t>- část výkopku (220,43 m3) bude použita do násypu (do položky 171101)_x000d_
- zbývající část materiálu (47,57 m3) odvezena na skládku - včetně naložení, odvozu a uložení na skládku _x000d_
- poplatek za uložení na skládce viz položka 014112</t>
  </si>
  <si>
    <t>pravý břeh_x000d_
(4,00+12,00)*16/2 = 128,000000 =&gt; A _x000d_
0,4*10*14,0 = 56,000000 =&gt; B _x000d_
levý břeh_x000d_
(5,0+2,0)*16/2 = 56,000000 =&gt; C _x000d_
1,0*2,0*14 = 28,000000 =&gt; D _x000d_
Celkem: A+B+C+D = 268,000000 =&gt; E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</si>
  <si>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</si>
  <si>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12483</t>
  </si>
  <si>
    <t>VYKOPÁVKY PRO KORYTA VODOTEČÍ TŘ. II</t>
  </si>
  <si>
    <t>- úprava dna a svahů koryta_x000d_
- včetně naložení, odvozu a uložení na skládku _x000d_
- poplatek za uložení na skládce viz položka 014112</t>
  </si>
  <si>
    <t>44,0*(14+2*4,5)*0,5 = 506,000000 =&gt; A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</si>
  <si>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Položka nezahrnuje:
- uložení zeminy (na skládku, do násypu) ani poplatky za skládku, vykazují se v položce č.0141**</t>
  </si>
  <si>
    <t>12893</t>
  </si>
  <si>
    <t>PŘEDRCENÍ VÝKOPKU TŘ. III</t>
  </si>
  <si>
    <t>- materiál z položky 12293 použitý do násypu: 220,43 = 220,430000 =&gt; A</t>
  </si>
  <si>
    <t xml:space="preserve">Položka zahrnuje:
- předrcení výkopku dané třídy zeminy
Položka nezahrnuje:
-  žádnou manipulaci s výkopkem (nakládání, doprava)</t>
  </si>
  <si>
    <t>13193</t>
  </si>
  <si>
    <t>HLOUBENÍ JAM ZAPAŽ I NEPAŽ TŘ III</t>
  </si>
  <si>
    <t>- včetně naložení, odvozu a uložení na skládku _x000d_
- poplatek za uložení na skládce viz položka 014112</t>
  </si>
  <si>
    <t>základy rámu_x000d_
2*4,604*15,1 = 139,040800 =&gt; A _x000d_
základ zídky pro cyklostezku_x000d_
1,4*1,0*20 = 28,000000 =&gt; B _x000d_
Celkem: A+B = 167,040800 =&gt; C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</si>
  <si>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
</t>
  </si>
  <si>
    <t>171101</t>
  </si>
  <si>
    <t>ULOŽENÍ SYPANINY DO NÁSYPŮ SE ZHUTNĚNÍM DO 95% PS</t>
  </si>
  <si>
    <t>- pro 40% objemu bude použita vykopaná zemina (materiál z položky 12293)</t>
  </si>
  <si>
    <t>předpolí Citice_x000d_
1,1*15,0*0,55*13*0,40 = 47,190000 =&gt; A _x000d_
předpolí Sokolov_x000d_
1,1*15*(5,0*2,3+9,0*1,1)*0,40 = 141,240000 =&gt; B _x000d_
CS za zdí_x000d_
20*2,0*0,8 = 32,000000 =&gt; D _x000d_
Celkem: A+B+D = 220,430000 =&gt; E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</si>
  <si>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</si>
  <si>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</si>
  <si>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</si>
  <si>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se zhutnění do 95% PS_x000d_
- 60% objemu násypu_x000d_
- včetně dodání, nákupu a dopravy vhodného materiálu</t>
  </si>
  <si>
    <t>předpolí Citice_x000d_
1,1*15,0*0,55*13*0,60 = 70,785000 =&gt; A _x000d_
předpolí Sokolov_x000d_
1,1*15*(5,0*2,3+9,0*1,1)*0,60 = 211,860000 =&gt; B _x000d_
Celkem: A+B = 282,645000 =&gt; C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</si>
  <si>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</si>
  <si>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17750</t>
  </si>
  <si>
    <t>ZEMNÍ HRÁZKY ZE ZEMIN NEPROPUSTNÝCH</t>
  </si>
  <si>
    <t>- jílové hrázky pro převedení toku_x000d_
- kompletní provedení - včetně dodání, nákupu a dopravy vhodného materiálu _x000d_
- položka bude čerpána pouze se souhlasem TDS</t>
  </si>
  <si>
    <t>2,0*2,0*(10,0+10,0) = 80,000000 =&gt; A</t>
  </si>
  <si>
    <t>18120</t>
  </si>
  <si>
    <t>ÚPRAVA PLÁNĚ SE ZHUTNĚNÍM V HORNINĚ TŘ. II</t>
  </si>
  <si>
    <t>15,00*13,00+15,00*15,50 = 427,500000 =&gt; A</t>
  </si>
  <si>
    <t>položka zahrnuje úpravu pláně včetně vyrovnání výškových rozdílů. Míru zhutnění určuje projekt.</t>
  </si>
  <si>
    <t>18214</t>
  </si>
  <si>
    <t>ÚPRAVA POVRCHŮ SROVNÁNÍM ÚZEMÍ V TL DO 0,25M</t>
  </si>
  <si>
    <t>- úpravy mezi mosty</t>
  </si>
  <si>
    <t>20*5 = 100,000000 =&gt; A</t>
  </si>
  <si>
    <t>položka zahrnuje srovnání výškových rozdílů terénu</t>
  </si>
  <si>
    <t>2 - Základy</t>
  </si>
  <si>
    <t>212626</t>
  </si>
  <si>
    <t>TRATIVODY KOMPL Z TRUB Z PLAST HM DN DO 100MM, RÝHA TŘ II</t>
  </si>
  <si>
    <t>M</t>
  </si>
  <si>
    <t>2*16,0 = 32,000000 =&gt; A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</si>
  <si>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</t>
  </si>
  <si>
    <t>21341</t>
  </si>
  <si>
    <t>DRENÁŽNÍ VRSTVY Z PLASTBETONU (PLASTMALTY)</t>
  </si>
  <si>
    <t>drenážní polymerbeton</t>
  </si>
  <si>
    <t>v úžlabí - pruh z drenážního polymerbetonu č. 150 mm_x000d_
0,15*0,04*43*2 = 0,516000 =&gt; A _x000d_
v místě odvodňovacích trubiček_x000d_
0,5*0,4*0,04*6 = 0,048000 =&gt; B _x000d_
Celkem: A+B = 0,564000 =&gt; C</t>
  </si>
  <si>
    <t>Položka zahrnuje:
- dodávku předepsaného materiálu pro drenážní vrstvu, včetně mimostaveništní a vnitrostaveništní dopravy
- provedení drenážní vrstvy předepsaných rozměrů a předepsaného tvaru</t>
  </si>
  <si>
    <t>23117</t>
  </si>
  <si>
    <t>ŠTĚTOVÉ STĚNY BERANĚNÉ Z KOVOVÝCH DÍLCŮ TRVALÉ (HMOTNOST)</t>
  </si>
  <si>
    <t>155,5 kg/m2</t>
  </si>
  <si>
    <t>2*2*(15,75+5,35)*5,9*0,1555 = 77,432780 =&gt; A</t>
  </si>
  <si>
    <t xml:space="preserve">- zřízení stěny
- dodání štětovnic v požadované kvalitě, případně jejich ošetřování, řezání, nastavování a další úpravy
- kleštiny, převázky. a další pomocné a doplňkové konstrukce
- nastražení a zaberanění štětovnic do jakékoliv třídy horniny
- veškerou dopravu, nájem, provoz a přemístění beranících zařízení a dalších mechanismů
- lešení a podpěrné konstrukce pro práci a manipulaci beranících zařízení a dalších mechanismů
- beranící plošiny vč. zemních prací, zpevnění, odvodnění a pod.
- při provádění z lodi náklady na prám nebo lodi
- těsnění stěny, je-li nutné
- kotvení stěny, je-li nutné nebo vzepření, případně rozepření
- vodící piloty nebo stabilizační hrázky
- zhotovení koutových štětovnic
- dílenská dokumentace, včetně technologického předpisu spojování,
- dodání spojovacího materiálu,
- zřízení  montážních  a  dilatačních  spojů,  spar, včetně potřebných úprav, vložek, opracování, očištění a ošetření,
- jakákoliv doprava a manipulace dílců  a  montážních  sestav,  včetně  dopravy konstrukce z výrobny na stavbu,
- montážní dokumentace včetně technologického předpisu montáže,
- výplň, těsnění a tmelení spar a spojů,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</t>
  </si>
  <si>
    <t>26135</t>
  </si>
  <si>
    <t>VRTY PRO KOTVENÍ, INJEKTÁŽ A MIKROPILOTY NA POVRCHU TŘ. III D DO 300MM</t>
  </si>
  <si>
    <t xml:space="preserve">- vrty  pro zemní kotvy_x000d_
- položka bude čerpána pouze se souhlasem TDS</t>
  </si>
  <si>
    <t>3*6*(7,5-1,6) = 106,200000 =&gt; A</t>
  </si>
  <si>
    <t>položka zahrnuje:
přemístění, montáž a demontáž vrtných souprav
svislou dopravu zeminy z vrtu
vodorovnou dopravu zeminy bez uložení na skládku
případně nutné pažení dočasné (včetně odpažení) i trvalé</t>
  </si>
  <si>
    <t>261914</t>
  </si>
  <si>
    <t>VRTY PRO KOTVENÍ A INJEKTÁŽ TŘ V A VI NA POVRCHU D DO 35MM</t>
  </si>
  <si>
    <t>kotvy římsy_x000d_
2*5*0,1 = 1,000000 =&gt; A _x000d_
závěsy pro vodovod_x000d_
2*11*0,12 = 2,640000 =&gt; B _x000d_
Celkem: A+B = 3,640000 =&gt; C</t>
  </si>
  <si>
    <t>26195</t>
  </si>
  <si>
    <t>VRTY PRO KOTV, INJEKT, MIKROPIL NA POVR TŘ V A VI D DO 300MM</t>
  </si>
  <si>
    <t>- šikmý vrt opěrou pro zemní kotvy_x000d_
- položka bude čerpána pouze se souhlasem TDS</t>
  </si>
  <si>
    <t>3*6*1,6 = 28,800000 =&gt; A</t>
  </si>
  <si>
    <t>272324</t>
  </si>
  <si>
    <t xml:space="preserve">ZÁKLADY ZE ŽELEZOBETONU DO C25/30 </t>
  </si>
  <si>
    <t>C25/30-XC2</t>
  </si>
  <si>
    <t>2*4,604*15,423*1,5 = 213,022476 =&gt; A _x000d_
základ zídky_x000d_
1,5*0,5*20,0 = 15,000000 =&gt; B _x000d_
Celkem: A+B = 228,022476 =&gt; C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</si>
  <si>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</si>
  <si>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</si>
  <si>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</si>
  <si>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>- odhad 100 kg/m3</t>
  </si>
  <si>
    <t>228,022*100/1000 = 22,802200 =&gt; A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</si>
  <si>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</si>
  <si>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285378</t>
  </si>
  <si>
    <t>KOTVENÍ NA POVRCHU Z PŘEDPÍNACÍ VÝZTUŽE DL. DO 10M</t>
  </si>
  <si>
    <t>- trvalé pramencové kotvy - ukotvení staré opěry celková délka 7,5 m_x000d_
- položka bude čerpána pouze se souhlasem TDS</t>
  </si>
  <si>
    <t>3*6,0 = 18,000000 =&gt; A</t>
  </si>
  <si>
    <t>položka zahrnuje dodávku předepsané kotvy, případně její protikorozní úpravu, její osazení do vrtu, zainjektování a napnutí, případně opěrné desky
nezahrnuje vrty</t>
  </si>
  <si>
    <t>3 - Svislé konstrukce</t>
  </si>
  <si>
    <t>317325</t>
  </si>
  <si>
    <t>ŘÍMSY ZE ŽELEZOBETONU DO C30/37 (B37)</t>
  </si>
  <si>
    <t>C30/37 - XF4</t>
  </si>
  <si>
    <t>návodní_x000d_
(0,215*0,50+0,60*0,30)*51,0 = 14,662500 =&gt; A _x000d_
povodní_x000d_
(0,220*2,0+0,3*0,550)*51 = 30,855000 =&gt; B _x000d_
Celkem: A+B = 45,517500 =&gt; C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</si>
  <si>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</si>
  <si>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</si>
  <si>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</si>
  <si>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- odhad 150kg/m3</t>
  </si>
  <si>
    <t>45,518*0,150 = 6,827700 =&gt; A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</si>
  <si>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</si>
  <si>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333324</t>
  </si>
  <si>
    <t>MOSTNÍ OPĚRY A KŘÍDLA ZE ŽELEZOVÉHO BETONU DO C25/30</t>
  </si>
  <si>
    <t>opěra-část pod rozšířením š x v xdl+křídla š x v x dl_x000d_
Citice 2,0*3,45*13,15+2*0,8*6,0*7,85 = 166,095000 =&gt; A _x000d_
Sokolov 2,0*2,75*13,15+2*0,8*5,36*7,20 = 134,072200 =&gt; B _x000d_
zídka (0,5+0,8)*1,8/2*20 = 23,400000 =&gt; D _x000d_
Celkem: A+B+D = 323,567200 =&gt; E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</si>
  <si>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</si>
  <si>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333365</t>
  </si>
  <si>
    <t>VÝZTUŽ MOSTNÍCH OPĚR A KŘÍDEL Z OCELI 10505, B500B</t>
  </si>
  <si>
    <t>odhad 120 kg/m3</t>
  </si>
  <si>
    <t>323,567*0,120 = 38,828040 =&gt; A</t>
  </si>
  <si>
    <t>4 - Vodorovné konstrukce</t>
  </si>
  <si>
    <t>420324</t>
  </si>
  <si>
    <t>PŘECHODOVÉ DESKY MOSTNÍCH OPĚR ZE ŽELEZOBETONU C25/30</t>
  </si>
  <si>
    <t>C 25/30 - XF2</t>
  </si>
  <si>
    <t>11,50*(5,0*0,25+(0,56+0,3)/2*0,59)*2 = 34,585100 =&gt; A</t>
  </si>
  <si>
    <t>420365</t>
  </si>
  <si>
    <t>VÝZTUŽ PŘECHODOVÝCH DESEK MOSTNÍCH OPĚR Z OCELI 10505, B500B</t>
  </si>
  <si>
    <t>- odhad 150 kg/m3 včetně kotevních trnů</t>
  </si>
  <si>
    <t>34,585*0,150 = 5,187750 =&gt; A</t>
  </si>
  <si>
    <t>421336</t>
  </si>
  <si>
    <t>MOSTNÍ NOSNÉ DESKOVÉ KONSTRUKCE Z PŘEDPJATÉHO BETONU C40/50</t>
  </si>
  <si>
    <t>C40/50 - XF2</t>
  </si>
  <si>
    <t>deska A x L_x000d_
8,565*36 = 308,340000 =&gt; B _x000d_
horní část opěry_x000d_
14,8*(2,7*0,874+3,02*0,45+(3,02+2,0)/2*1,3)*2 = 206,661280 =&gt; A _x000d_
Celkem: B+A = 515,001280 =&gt; C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</si>
  <si>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</si>
  <si>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421365</t>
  </si>
  <si>
    <t>VÝZTUŽ MOSTNÍ DESKOVÉ KONSTRUKCE Z OCELI 10505</t>
  </si>
  <si>
    <t>- odhad 120 kg/m3</t>
  </si>
  <si>
    <t>515,001*0,120 = 61,800120 =&gt; A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</si>
  <si>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74 - pol.č.74432).
- povrchovou antikorozní úpravu výztuže,
- separaci výztuže,
- osazení měřících zařízení a úpravy pro ně,
- osazení měřících skříní nebo míst pro měření bludných proudů.</t>
  </si>
  <si>
    <t>421373</t>
  </si>
  <si>
    <t>VÝZTUŽ MOST NOSNÉ DESK KONSTR PŘEDP Z LAN PRO VNITŘ PŘEDPJ</t>
  </si>
  <si>
    <t>- materiál Y 1860 S7-15.7_x000d_
- 27 lan na kabel_x000d_
- včetně příslušenství (kanálky, kotvy)</t>
  </si>
  <si>
    <t xml:space="preserve">10kabelů délky 41,8m + 20,0m rezerva_x000d_
hmotnost kabelu (27 lan)  31,85 kg/m_x000d_
(41,8*10+20)*31,85/1000 = 13,950300 =&gt; A</t>
  </si>
  <si>
    <t xml:space="preserve">- dodání předpínací výztuže, kotev, spojek a dalšího potřebného materiálu  v požadované kvalitě pro zavedení  předpětí,  včetně  nutného  prodloužení  pro  zakotvení,
- uložení  v požadovaném  tvaru  a prostoru,  případně protažení výztuže kabelovými kanálky včetně zřízení kabelových  podpor  v dostatečném  množství,  upevnění výztuže s požadovaným zajištěním polohy a krytí betonem,
- osazení kotev, spojek a dalšího potřebného materiálu,
- předepnutí výztuže  vč.  veškerého  nutného  předpínacího  zařízení,  i  po  etapách  dle  požadovaného postupu  a  její  ukotvení, vyhotovení všech požadovaných dokladů a protokolů a provedení všech požadovaných kontrol,
- zřízení  kabelových kanálků, případně kabelových trub, vč. odvzdušňovacích a injektážních trubiček, čištění, utěsnění a injektáž kanálků nebo trub včetně dodání injektážní hmoty dle projektu a obetonování kotev,
- ochrana výztuže do doby jejího zabetonování,
 nebo zainjektování,
- vodivé  propojení  výztuže, která je součástí ochrany konstrukce  proti vlivům bludných proudů, vyvedení do měřících skříní nebo míst., osazení měřících skříní nebo míst pro měření bludných proudů
- povrchovou antikorozní úpravu výztuže,
- separaci výztuže,</t>
  </si>
  <si>
    <t>421375</t>
  </si>
  <si>
    <t>VÝZTUŽ MOST NOSNÉ DESK KONSTR PŘEDP Z TYČÍ PRO VNITŘ PŘEDPJ</t>
  </si>
  <si>
    <t>- tyče průměru 36WR SAS 950/1050_x000d_
- včetně příslušenství (matky, podkladní plechy)</t>
  </si>
  <si>
    <t xml:space="preserve">hmotnost 8,27kg/m_x000d_
délka x ks x hmotnost/1000_x000d_
vyšší opěra  6,0*21*8,27/1000 = 1,042020 =&gt; A _x000d_
nižší opěra 5,4*21*8,27/1000 = 0,937818 =&gt; B _x000d_
Celkem: A+B = 1,979838 =&gt; C</t>
  </si>
  <si>
    <t>451312</t>
  </si>
  <si>
    <t>PODKLADNÍ A VÝPLŇOVÉ VRSTVY Z PROSTÉHO BETONU C12/15</t>
  </si>
  <si>
    <t>- pod základy</t>
  </si>
  <si>
    <t>2*4,604*15,423*0,15 = 21,302248 =&gt; A</t>
  </si>
  <si>
    <t>458523</t>
  </si>
  <si>
    <t>VÝPLŇ ZA OPĚRAMI A ZDMI Z KAMENIVA DRCENÉHO, INDEX ZHUTNĚNÍ ID DO 0,9</t>
  </si>
  <si>
    <t>- ochrana za opěrami + klín pod deskou</t>
  </si>
  <si>
    <t>0,6*3,4*12,0 = 24,480000 =&gt; B _x000d_
0,5*15,0*0,4*12,0 = 36,000000 =&gt; A _x000d_
14,0*0,5*12,0/2 = 42,000000 =&gt; C _x000d_
Celkem: B+A+C = 102,480000 =&gt; D</t>
  </si>
  <si>
    <t>položka zahrnuje dodávku předepsaného kameniva, mimostaveništní a vnitrostaveništní dopravu a jeho uložení
není-li v zadávací dokumentaci uvedeno jinak, jedná se o nakupovaný materiál</t>
  </si>
  <si>
    <t>45860</t>
  </si>
  <si>
    <t>VÝPLŇ ZA OPĚRAMI A ZDMI Z MEZEROVITÉHO BETONU</t>
  </si>
  <si>
    <t>- drenážní beton</t>
  </si>
  <si>
    <t>2,0*4,5*12,00 = 108,000000 =&gt; A _x000d_
2,0*1,5*12,0 = 36,000000 =&gt; B _x000d_
Celkem: A+B = 144,000000 =&gt; C</t>
  </si>
  <si>
    <t>položka zahrnuje:
- dodávku mezerovitého betonu předepsané kvality a zásyp se zhutněním včetně mimostaveništní a vnitrostaveništní dopravy</t>
  </si>
  <si>
    <t>46451</t>
  </si>
  <si>
    <t>POHOZ DNA A SVAHŮ Z LOMOVÉHO KAMENE</t>
  </si>
  <si>
    <t>- opevnění svahů koryta</t>
  </si>
  <si>
    <t>(44,0*2-20-16)*4,0*0,5 = 104,000000 =&gt; A</t>
  </si>
  <si>
    <t>položka zahrnuje dodávku předepsaného kamene, mimostaveništní a vnitrostaveništní dopravu a jeho uložení
není-li v zadávací dokumentaci uvedeno jinak, jedná se o nakupovaný materiál</t>
  </si>
  <si>
    <t>465512</t>
  </si>
  <si>
    <t>DLAŽBY Z LOMOVÉHO KAMENE NA MC</t>
  </si>
  <si>
    <t>- včetně patky</t>
  </si>
  <si>
    <t>16*2,5*0,4 = 16,000000 =&gt; A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</si>
  <si>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</si>
  <si>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5 - Komunikace</t>
  </si>
  <si>
    <t>56140G</t>
  </si>
  <si>
    <t xml:space="preserve">SMĚSI Z KAMENIVA STMELENÉ CEMENTEM  SC C 8/10</t>
  </si>
  <si>
    <t>SC C 8/10 tl. 220 mm</t>
  </si>
  <si>
    <t>předpolí mostu_x000d_
délka v ose x šířka vozovky+5%_x000d_
(13,30+21,70)*2*5,25*0,22*1,05 = 84,892500 =&gt; A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</si>
  <si>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</si>
  <si>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56330</t>
  </si>
  <si>
    <t>VOZOVKOVÉ VRSTVY ZE ŠTĚRKODRTI</t>
  </si>
  <si>
    <t>ŠDb tl. 250 mm</t>
  </si>
  <si>
    <t>(13,0+21,50)+2*5,25*0,25*1,10 = 37,387500 =&gt; A _x000d_
chodník_x000d_
14,0*1,5*0,2 = 4,200000 =&gt; B _x000d_
CS za zdí_x000d_
20*2,0*0,25 = 10,000000 =&gt; D _x000d_
Celkem: A+B+D = 51,587500 =&gt; E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</si>
  <si>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</si>
  <si>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56361</t>
  </si>
  <si>
    <t>VOZOVKOVÉ VRSTVY Z RECYKLOVANÉHO MATERIÁLU TL DO 50MM</t>
  </si>
  <si>
    <t>- využití materiálu z položky 11372_x000d_
- včetně naložení a dovozu z deponie</t>
  </si>
  <si>
    <t>chodník_x000d_
14,0*1,5 = 21,000000 =&gt; A _x000d_
CS za zdí_x000d_
20*2,0 = 40,000000 =&gt; D _x000d_
Celkem: A+D = 61,000000 =&gt; E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</si>
  <si>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</si>
  <si>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56963</t>
  </si>
  <si>
    <t>ZPEVNĚNÍ KRAJNIC Z RECYKLOVANÉHO MATERIÁLU TL DO 150MM</t>
  </si>
  <si>
    <t>5,5*1,15+13,75*2,42+13,0*1,15 = 54,550000 =&gt; A</t>
  </si>
  <si>
    <t>572211</t>
  </si>
  <si>
    <t>SPOJOVACÍ POSTŘIK Z ASFALTU DO 0,5KG/M2</t>
  </si>
  <si>
    <t>- pod obrusnou vrstvou PS - EP 0,30 kg/m3</t>
  </si>
  <si>
    <t>835 = 835,000000 =&gt; A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</si>
  <si>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</si>
  <si>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574A04</t>
  </si>
  <si>
    <t>a</t>
  </si>
  <si>
    <t>ASFALTOVÝ BETON PRO OBRUSNÉ VRSTVY ACO 11+</t>
  </si>
  <si>
    <t>chodník 14,0*1,5*0,05 = 1,050000 =&gt; A</t>
  </si>
  <si>
    <t>Položka zahrnuje:_x000d_
- dodání směsi v požadované kvalitě_x000d_
- očištění podkladu_x000d_
- uložení směsi dle předepsaného technologického předpisu, zhutnění vrstvy v předepsané tloušťce_x000d_
- zřízení vrstvy bez rozlišení šířky, pokládání vrstvy po etapách, včetně pracovních spar a spojů_x000d_
- úpravu napojení, ukončení podél obrubníků, dilatačních zařízení, odvodňovacích proužků, odvodňovačů, vpustí, šachet a pod._x000d_
Položka nezahrnuje:_x000d_
- postřiky, nátěry_x000d_
- těsnění podél obrubníků, dilatačních zařízení, odvodňovacích proužků, odvodňovačů, vpustí, šachet a pod.</t>
  </si>
  <si>
    <t>574A34</t>
  </si>
  <si>
    <t>ASFALTOVÝ BETON PRO OBRUSNÉ VRSTVY ACO 11+ TL. 40MM</t>
  </si>
  <si>
    <t>- obrusná vrstva - most + předpolí - ACO 11+ tl. 40 mm</t>
  </si>
  <si>
    <t>most 10,5*43,93*2 = 922,530000 =&gt; A _x000d_
předpolí373,73 = 373,730000 =&gt; B _x000d_
A+B = 1296,260000 =&gt; C</t>
  </si>
  <si>
    <t>574C56</t>
  </si>
  <si>
    <t>ASFALTOVÝ BETON PRO LOŽNÍ VRSTVY ACL 16+, 16S TL. 60MM</t>
  </si>
  <si>
    <t>- ložná vrstva na předpolích - ACL16+ tl. 60 mm</t>
  </si>
  <si>
    <t>373,73*1,05 = 392,416500 =&gt; A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</si>
  <si>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</si>
  <si>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58920</t>
  </si>
  <si>
    <t>VÝPLŇ SPAR MODIFIKOVANÝM ASFALTEM</t>
  </si>
  <si>
    <t>- příčné spáry</t>
  </si>
  <si>
    <t xml:space="preserve">konec konstrukce-šikmá 13,25*2 = 26,500000 =&gt; A _x000d_
konec úpravy  11,4+10,5 = 21,900000 =&gt; B _x000d_
napojení chodníku 1,5 = 1,500000 =&gt; C _x000d_
Celkem: A+B+C = 49,900000 =&gt; D</t>
  </si>
  <si>
    <t>položka zahrnuje:
- dodávku předepsaného materiálu
- vyčištění a výplň spar tímto materiálem</t>
  </si>
  <si>
    <t>b</t>
  </si>
  <si>
    <t>- spára s předtěsněním - podél obrubníků</t>
  </si>
  <si>
    <t>2*51 = 102,000000 =&gt; A</t>
  </si>
  <si>
    <t>7 - Přidružená stavební výroba</t>
  </si>
  <si>
    <t>711111</t>
  </si>
  <si>
    <t>IZOLACE BĚŽNÝCH KONSTRUKCÍ PROTI ZEMNÍ VLHKOSTI ASFALTOVÝMI NÁTĚRY</t>
  </si>
  <si>
    <t>betonové konstrukce na styku se zeminou
2xPN+1xAN</t>
  </si>
  <si>
    <t xml:space="preserve">opěra a křídla  Citice_x000d_
(0,45+1,85+3,42)*(13-2*0,8) = 65,208000 =&gt; B _x000d_
(7,83*5,92+5,35*5,92-2*(0,9+3,82)*4,38/2)*2 = 114,704000 =&gt; D _x000d_
(2,13+5,3+0,9)*0,8*2 = 13,328000 =&gt; E _x000d_
opěra a křídla Sokolov_x000d_
(0,45+1,85+2,72)*(13-2*0,8) = 57,228000 =&gt; C _x000d_
(7,17*5,49+4,87*5,49-2*(0,9+3,38)*3,72/2)*2 = 100,356000 =&gt; G _x000d_
(1,90+4,2+0,9)*0,8*2 = 11,200000 =&gt; F _x000d_
zídka_x000d_
1,8*20+2*(0,5+0,8)*1,8/2 = 38,340000 =&gt; A _x000d_
Celkem: B+D+E+C+G+F+A = 400,364000 =&gt; H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</si>
  <si>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</si>
  <si>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711432</t>
  </si>
  <si>
    <t>IZOLACE MOSTOVEK POD ŘÍMSOU ASFALTOVÝMI PÁSY</t>
  </si>
  <si>
    <t>- ochrana izolace pod římsou</t>
  </si>
  <si>
    <t>(0,65+2,15)*42,95 = 120,260000 =&gt; A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</si>
  <si>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</si>
  <si>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711442</t>
  </si>
  <si>
    <t>IZOLACE MOSTOVEK CELOPLOŠNÁ ASFALTOVÝMI PÁSY S PEČETÍCÍ VRSTVOU</t>
  </si>
  <si>
    <t>- včetně přípravy mostovky pod izolaci (broušení, brokování ... atd.)</t>
  </si>
  <si>
    <t>13,00*(42,95+1,05+1,3) = 588,900000 =&gt; A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</si>
  <si>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</si>
  <si>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711462</t>
  </si>
  <si>
    <t>IZOLACE MOSTOVEK POD ŘÍMSOU ASFALTOVÝMI PÁSY S PEČETÍCÍ VRSTVOU</t>
  </si>
  <si>
    <t>- srov. pásy z vyšší průtažností u vlečené desky</t>
  </si>
  <si>
    <t>2*0,5*15 = 15,000000 =&gt; A</t>
  </si>
  <si>
    <t xml:space="preserve">položka zahrnuje:
- dodání  předepsaného izolačního materiálu
- očištění a ošetření podkladu, zadávací dokumentace může zahrnout i případné vyspravení
- zřízení izolace jako kompletního povlaku včetně položení pečetící vrstvy,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lepenku s hliníkovou vložkou, litý asfalt, asfaltový beton</t>
  </si>
  <si>
    <t>711509</t>
  </si>
  <si>
    <t>OCHRANA IZOLACE NA POVRCHU TEXTILIÍ</t>
  </si>
  <si>
    <t>- ochrana izolace přetažené na přechodovou desku</t>
  </si>
  <si>
    <t>13,0*(1,05+0,5+1,3+0,5) = 43,550000 =&gt; A</t>
  </si>
  <si>
    <t xml:space="preserve">položka zahrnuje:
- dodání  předepsaného ochranného materiálu
- zřízení ochrany izolace</t>
  </si>
  <si>
    <t>76799</t>
  </si>
  <si>
    <t>OSTATNÍ KOVOVÉ DOPLŇK KONSTRUKCE</t>
  </si>
  <si>
    <t>- závěsy pro vodovod kompletní</t>
  </si>
  <si>
    <t>11 ks_x000d_
odhad: 0,5 = 0,500000 =&gt; A</t>
  </si>
  <si>
    <t>Položka zahrnuje:
- vlastní zámečnické výrobky
- rámy, rošty, lišty, kování, podpěrné, závěsné, upevňovací prvky, spojovací a těsnící materiál, pomocný materiál
- kompletní povrchovou úpravu
- u doplňkových stavebních konstrukcí je zahrnuto drobné zasklení nebo jiná předepsaná výplň
Položka nezahrnuje:
- x</t>
  </si>
  <si>
    <t>- průběžný pásek pro kotvení předpínacích tyčí</t>
  </si>
  <si>
    <t>odhad 4,2 = 4,200000 =&gt; A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</si>
  <si>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</t>
  </si>
  <si>
    <t>78382</t>
  </si>
  <si>
    <t>NÁTĚRY BETON KONSTR TYP S2 (OS-B)</t>
  </si>
  <si>
    <t>- kraj konzol ze spodu</t>
  </si>
  <si>
    <t>2*0,3*36,00 = 21,600000 =&gt; A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</si>
  <si>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</si>
  <si>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78383</t>
  </si>
  <si>
    <t>NÁTĚRY BETON KONSTR TYP S4 (OS-C)</t>
  </si>
  <si>
    <t>- nátěr říms - dle vzorového příčného řezu</t>
  </si>
  <si>
    <t>(0,16+0,42+0,16+0,5)*(51+2*0,15) = 63,612000 =&gt; A</t>
  </si>
  <si>
    <t>8 - potrubí</t>
  </si>
  <si>
    <t>87627</t>
  </si>
  <si>
    <t>CHRÁNIČKY Z TRUB PLASTOVÝCH DN DO 100MM</t>
  </si>
  <si>
    <t>- rezervní chráničky v římsách DN 100</t>
  </si>
  <si>
    <t>2*51*2 = 204,000000 =&gt; A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</si>
  <si>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včetně případně předepsaného utěsnění konců chrániček
- položky platí pro práce prováděné v prostoru zapaženém i nezapaženém a i v kolektorech, chráničkách
Položka nezahrnuje:
- x</t>
  </si>
  <si>
    <t>9 - Ostatní konstrukce a práce</t>
  </si>
  <si>
    <t>9112B1</t>
  </si>
  <si>
    <t>ZÁBRADLÍ MOSTNÍ SE SVISLOU VÝPLNÍ - DODÁVKA A MONTÁŽ</t>
  </si>
  <si>
    <t>2*51,00 = 102,000000 =&gt; A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</si>
  <si>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</si>
  <si>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915111</t>
  </si>
  <si>
    <t>VODOROVNÉ DOPRAVNÍ ZNAČENÍ BARVOU HLADKÉ - DODÁVKA A POKLÁDKA</t>
  </si>
  <si>
    <t>V1a délky 82,5m _x000d_
82,5*0,125 = 10,312500 =&gt; A _x000d_
V2a délky 6m_x000d_
6*0,125 = 0,750000 =&gt; B _x000d_
V4 délky 90+88 m_x000d_
(90,0+88,0)*0,25 = 44,500000 =&gt; C _x000d_
A+B+C = 55,562500 =&gt; D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</si>
  <si>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</si>
  <si>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</si>
  <si>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</si>
  <si>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položka zahrnuje:
- dodání a pokládku nátěrového materiálu (měří se pouze natíraná plocha)
- předznačení a reflexní úpravu</t>
  </si>
  <si>
    <t>917224</t>
  </si>
  <si>
    <t>SILNIČNÍ A CHODNÍKOVÉ OBRUBY Z BETONOVÝCH OBRUBNÍKŮ ŠÍŘ 150MM</t>
  </si>
  <si>
    <t xml:space="preserve">- betonový obrubník postupně zapuštěný  - ukončení římsy</t>
  </si>
  <si>
    <t>předpolí Sokolov - 2ks, předpolí Sokolov - 1ks_x000d_
3*2 = 6,000000 =&gt; A</t>
  </si>
  <si>
    <t>Položka zahrnuje:
dodání a pokládku betonových obrubníků o rozměrech předepsaných zadávací dokumentací
betonové lože i boční betonovou opěrku.</t>
  </si>
  <si>
    <t>917426</t>
  </si>
  <si>
    <t>CHODNÍKOVÉ OBRUBY Z KAMENNÝCH OBRUBNÍKŮ ŠÍŘ 250MM</t>
  </si>
  <si>
    <t>- obrubník na předpolí Sokolov - směr Sokolov - napojení na stávající chodník</t>
  </si>
  <si>
    <t>15 = 15,000000 =&gt; A</t>
  </si>
  <si>
    <t>Položka zahrnuje:
dodání a pokládku kamenných obrubníků o rozměrech předepsaných zadávací dokumentací
betonové lože i boční betonovou opěrku.</t>
  </si>
  <si>
    <t>919111</t>
  </si>
  <si>
    <t>ŘEZÁNÍ ASFALTOVÉHO KRYTU VOZOVEK TL DO 50MM</t>
  </si>
  <si>
    <t>- nad koncem NK</t>
  </si>
  <si>
    <t>2*13,25 = 26,500000 =&gt; A</t>
  </si>
  <si>
    <t>položka zahrnuje řezání vozovkové vrstvy v předepsané tloušťce, včetně spotřeby vody</t>
  </si>
  <si>
    <t>936533</t>
  </si>
  <si>
    <t>MOSTNÍ ODVODŇOVACÍ SOUPRAVA 500/500</t>
  </si>
  <si>
    <t>2 = 2,000000 =&gt; A</t>
  </si>
  <si>
    <t xml:space="preserve">položka zahrnuje:
- výrobní dokumentaci (včetně technologického předpisu)
- dodání kompletní odvodňovací soupravy,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</si>
  <si>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936541</t>
  </si>
  <si>
    <t>MOSTNÍ ODVODŇOVACÍ TRUBKA (POVRCHŮ IZOLACE) Z NEREZ OCELI</t>
  </si>
  <si>
    <t>6 = 6,000000 =&gt; A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</si>
  <si>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</t>
  </si>
  <si>
    <t>93811</t>
  </si>
  <si>
    <t>OČIŠTĚNÍ ASFALTOVÝCH VOZOVEK UMYTÍM VODOU</t>
  </si>
  <si>
    <t>- položka bude čerpána pouze se souhlasem TDS</t>
  </si>
  <si>
    <t>110*10,5*3 = 3465,000000 =&gt; A</t>
  </si>
  <si>
    <t>položka zahrnuje očištění předepsaným způsobem včetně odklizení vzniklého odpadu</t>
  </si>
  <si>
    <t>SO202 - Bourání stávajícího mostu</t>
  </si>
  <si>
    <t xml:space="preserve">- vybourané asfaltové vrstvy bez obsahu dehtu a  izolace_x000d_
- včetně zkoušky na obsah dehtu</t>
  </si>
  <si>
    <t>z položky č.11313_x000d_
58,092*2,4 = 139,420800 =&gt; A _x000d_
 z položky 98717_x000d_
840,320*0,005*2,4 = 10,083840 =&gt; B _x000d_
Celkem: A+B = 149,504640 =&gt; C</t>
  </si>
  <si>
    <t>- podkladní vrstvy vozovky</t>
  </si>
  <si>
    <t>z položky č.11332:_x000d_
74,460*2,0 = 148,920000 =&gt; A</t>
  </si>
  <si>
    <t xml:space="preserve">zahrnuje veškeré poplatky provozovateli skládky související s uložením odpadu na skládce.
</t>
  </si>
  <si>
    <t>c</t>
  </si>
  <si>
    <t xml:space="preserve">- z položky 12293:   93,860*1,8 = 168,948000 =&gt; A</t>
  </si>
  <si>
    <t>d</t>
  </si>
  <si>
    <t>- železobeton a beton</t>
  </si>
  <si>
    <t xml:space="preserve">z položky 11351:   3,0*0,01*2,2 = 0,066000 =&gt; A _x000d_
z položky 96615:  120,803*2,2 = 265,766600 =&gt; B _x000d_
z položky 96616.a:  135,338*2,4 = 324,811200 =&gt; C _x000d_
z položky 96616.b:  322,062*2,4 = 772,948800 =&gt; D _x000d_
A+B+C+D = 1363,592600 =&gt; E</t>
  </si>
  <si>
    <t>e</t>
  </si>
  <si>
    <t>- kámen</t>
  </si>
  <si>
    <t xml:space="preserve">- z položky 11353:  127,00*0,02*2,0 = 5,080000 =&gt; A</t>
  </si>
  <si>
    <t>027121</t>
  </si>
  <si>
    <t>PROVIZORNÍ PŘÍSTUPOVÉ CESTY - ZŘÍZENÍ</t>
  </si>
  <si>
    <t>- přístup strojů do koryta</t>
  </si>
  <si>
    <t>11120</t>
  </si>
  <si>
    <t>ODSTRANĚNÍ KŘOVIN</t>
  </si>
  <si>
    <t xml:space="preserve">- kácení křovin a případně náletových dřevin _x000d_
- včetně odvozu a likvidace _x000d_
- podél křídel pruh  šířky cca 3m</t>
  </si>
  <si>
    <t>návodní strana_x000d_
3,0*(25,00+55,00) = 240,000000 =&gt; A _x000d_
povodní strana_x000d_
3,0*(30,00+40,00) = 210,000000 =&gt; B _x000d_
Celkem: A+B = 450,000000 =&gt; C</t>
  </si>
  <si>
    <t>odstranění křovin a stromů do průměru 100 mm
doprava dřevin bez ohledu na vzdálenost
spálení na hromadách nebo štěpkování</t>
  </si>
  <si>
    <t>11313</t>
  </si>
  <si>
    <t>ODSTRANĚNÍ KRYTU ZPEVNĚNÝCH PLOCH S ASFALTOVÝM POJIVEM</t>
  </si>
  <si>
    <t>- včetně naložení, odvozu a uložení na skládku _x000d_
- poplatek za uložení na skládce viz položka 014112.a</t>
  </si>
  <si>
    <t>na mostě ABH _x000d_
56,00*10,45*0,04 = 23,408000 =&gt; A _x000d_
ochrana izolace-pískový asfaltový koberec_x000d_
56,00*(10,45+0,39+0,25+1,74)*0,04 = 28,739200 =&gt; B _x000d_
povrch chodníku_x000d_
65,75*1,74*0,05 = 5,720250 =&gt; C _x000d_
chodník na předpolíSokolov_x000d_
3,0*1,5*0,05 = 0,225000 =&gt; E _x000d_
Celkem: A+B+C+E = 58,092450 =&gt; F</t>
  </si>
  <si>
    <t xml:space="preserve"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
</t>
  </si>
  <si>
    <t>11332</t>
  </si>
  <si>
    <t>ODSTRANĚNÍ PODKLADŮ ZPEVNĚNÝCH PLOCH Z KAMENIVA NESTMELENÉHO</t>
  </si>
  <si>
    <t>- včetně naložení, odvozu a uložení na skládku _x000d_
- poplatek za uložení na skládce viz položka 014112.b</t>
  </si>
  <si>
    <t>vozovka_x000d_
(830,4-56,0*10,45)*0,3 = 73,560000 =&gt; A _x000d_
chodník_x000d_
3,0*1,5*0,2 = 0,900000 =&gt; B _x000d_
Celkem: A+B = 74,460000 =&gt; C</t>
  </si>
  <si>
    <t>11351</t>
  </si>
  <si>
    <t>ODSTRANĚNÍ ZÁHONOVÝCH OBRUBNÍKŮ</t>
  </si>
  <si>
    <t>- včetně naložení, odvozu a uložení na skládku _x000d_
- poplatek za uložení na skládce viz položka 014112.d</t>
  </si>
  <si>
    <t>předpolí Sokolov, povodní strana_x000d_
3 = 3,000000 =&gt; A</t>
  </si>
  <si>
    <t>11353</t>
  </si>
  <si>
    <t>ODSTRANĚNÍ CHODNÍKOVÝCH KAMENNÝCH OBRUBNÍKŮ</t>
  </si>
  <si>
    <t>- včetně naložení, odvozu a uložení na skládku _x000d_
- poplatek za uložení na skládce viz položka 014112.e</t>
  </si>
  <si>
    <t>návodní 56 = 56,000000 =&gt; A _x000d_
povodní 2,0+66,0+3,0 = 71,000000 =&gt; B _x000d_
Celkem: A+B = 127,000000 =&gt; C</t>
  </si>
  <si>
    <t>11372</t>
  </si>
  <si>
    <t>FRÉZOVÁNÍ ZPEVNĚNÝCH PLOCH ASFALTOVÝCH</t>
  </si>
  <si>
    <t>- včetně naložení a odvozu na mezideponii k dalšímu využití na stavbě - do položky 56361 (3,05 m3) a 56963 (8,18 m3) _x000d_
- přebytečný vyfrézovaný (21,986 m3) materiál bude odkoupen zhotovitelem stavby na základě uzavřené kupní smlouvy</t>
  </si>
  <si>
    <t>vozovka na mostě a předpolích_x000d_
830,40*0,04 = 33,216000 =&gt; A</t>
  </si>
  <si>
    <t>- včetně naložení, odvozu a uložení na skládku _x000d_
- poplatek za uložení na skládce viz položka 014112.c</t>
  </si>
  <si>
    <t>za opěrou Citice_x000d_
16,00*1,6*1,0/2 = 12,800000 =&gt; A _x000d_
za opěrou Sokolov_x000d_
17*2,8*2,2/2 = 52,360000 =&gt; B _x000d_
kolem pilíře_x000d_
(3,00+14,4+3,6+7,7)*1,00*1,00 = 28,700000 =&gt; C _x000d_
Celkem: A+B+C = 93,860000 =&gt; D</t>
  </si>
  <si>
    <t xml:space="preserve"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eventuelně nutné druhotné rozpojení odstřelené horniny
- ruční vykopávky, odstranění kořenů a napadávek
- pažení, vzepření a rozepření vč. přepažování (vyjma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
</t>
  </si>
  <si>
    <t>237171</t>
  </si>
  <si>
    <t>VYTAŽENÍ ŠTĚTOVÝCH STĚN Z KOVOVÝCH DÍLCŮ (HMOTNOST)</t>
  </si>
  <si>
    <t>- včetně naložení, odvozu do sběrných surovin</t>
  </si>
  <si>
    <t>hmotnost štětovnic z PD, nad terénem 1/6 výšky_x000d_
221,04*0,187/6 = 6,889080 =&gt; A</t>
  </si>
  <si>
    <t>položka zahrnuje odstranění stěn včetně odvozu a uložení na skládku</t>
  </si>
  <si>
    <t>237172</t>
  </si>
  <si>
    <t>ODŘEZÁNÍ ŠTĚTOVÝCH STĚN Z KOVOVÝCH DÍLCŮ</t>
  </si>
  <si>
    <t>- u základu pilíře_x000d_
- řezání pod vodou</t>
  </si>
  <si>
    <t>3,25+14,55+3,65+14,45 = 35,900000 =&gt; A</t>
  </si>
  <si>
    <t>9113B3</t>
  </si>
  <si>
    <t>SVODIDLO OCEL SILNIČ JEDNOSTR, ÚROVEŇ ZADRŽ H1 - DEMONTÁŽ S PŘESUNEM</t>
  </si>
  <si>
    <t>- odstranění svodidla na předpolí Citice_x000d_
- včetně naložení a odvozu na místo určení investorem</t>
  </si>
  <si>
    <t>10,5 = 10,500000 =&gt; A</t>
  </si>
  <si>
    <t>položka zahrnuje:
- demontáž a odstranění zařízení
- jeho odvoz na předepsané místo</t>
  </si>
  <si>
    <t>914123</t>
  </si>
  <si>
    <t>DOPRAVNÍ ZNAČKY ZÁKLADNÍ VELIKOSTI OCELOVÉ FÓLIE TŘ 1 - DEMONTÁŽ</t>
  </si>
  <si>
    <t>- demontáž značek před a za mostem (označení mostu a označení zatížitelnosti mostu)_x000d_
- včetně sloupků (3ks)_x000d_
- včetně naložení a odvozu na místo určení investorem</t>
  </si>
  <si>
    <t>3 = 3,000000 =&gt; A</t>
  </si>
  <si>
    <t>Položka zahrnuje odstranění, demontáž a odklizení materiálu s odvozem na předepsané místo</t>
  </si>
  <si>
    <t>- pro frézování vozovky</t>
  </si>
  <si>
    <t>12,00+1,50+11,0 = 24,500000 =&gt; A</t>
  </si>
  <si>
    <t>919112</t>
  </si>
  <si>
    <t>ŘEZÁNÍ ASFALTOVÉHO KRYTU VOZOVEK TL DO 100MM</t>
  </si>
  <si>
    <t>- pro bourání vozovek</t>
  </si>
  <si>
    <t>dtto jako pro frézování_x000d_
24,50 = 24,500000 =&gt; A</t>
  </si>
  <si>
    <t>96615</t>
  </si>
  <si>
    <t>BOURÁNÍ KONSTRUKCÍ Z PROSTÉHO BETONU</t>
  </si>
  <si>
    <t>výplňový beton chodníků_x000d_
65,75*1,74*0,20 = 22,881000 =&gt; A _x000d_
spádová deska (převzatoz PD)_x000d_
12,83*0,13*58,71 = 97,922409 =&gt; B _x000d_
Celkem: A+B = 120,803409 =&gt; C</t>
  </si>
  <si>
    <t xml:space="preserve"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</t>
  </si>
  <si>
    <t>96616</t>
  </si>
  <si>
    <t>BOURÁNÍ KONSTRUKCÍ ZE ŽELEZOBETONU</t>
  </si>
  <si>
    <t>železobetonové římsy_x000d_
návodní_x000d_
44,3*0,35 = 15,505000 =&gt; K _x000d_
povodní_x000d_
34,1*0,35 = 11,935000 =&gt; L _x000d_
stativo pilíře_x000d_
(2,5*1,4-0,25*1,0*2)*15,7 = 47,100000 =&gt; C _x000d_
0,1*1,45*2,88*2 = 0,835200 =&gt; J _x000d_
pilíř dle PD_x000d_
3,14*0,65*0,65*3,62*2 = 9,604946 =&gt; B _x000d_
závěrné zídky opěr dle PD_x000d_
levobřežní_x000d_
(1,31*1,45*16,0)-(0,91*0,91*14,0) = 18,798600 =&gt; D _x000d_
0,8*(1,45+0,19)*(1,79+2,71) = 5,904000 =&gt; E _x000d_
0,12*1,45*1,5*2 = 0,522000 =&gt; F _x000d_
pravobřežní_x000d_
(1,31*1,45*15,71)-(0,91*0,91*13,71) = 18,487894 =&gt; G _x000d_
0,8*(1,45+0,19)*(1,88+2,80) = 6,140160 =&gt; H _x000d_
0,12*1,45*1,45*2 = 0,504600 =&gt; I _x000d_
Celkem: K+L+C+J+B+D+E+F+G+H+I = 135,337400 =&gt; M</t>
  </si>
  <si>
    <t>demolice nosné konstrukce nosníky I73-27-2x9KS_x000d_
0,603*27*9*2 = 293,058000 =&gt; A _x000d_
včetně podélných spár_x000d_
0,12*0,372*27,0*8*2 = 19,284480 =&gt; B _x000d_
0,05*0,45*27,0*8*2 = 9,720000 =&gt; C _x000d_
Celkem: A+B+C = 322,062480 =&gt; D</t>
  </si>
  <si>
    <t>966184</t>
  </si>
  <si>
    <t>DEMONTÁŽ KONSTRUKCÍ KOVOVÝCH S ODVOZEM DO 5KM</t>
  </si>
  <si>
    <t>- včetně, naložení, odvozu do sběrných surovin</t>
  </si>
  <si>
    <t>hmotnost zábradlí dle PD 2856kg(délka 65,25+64,40=129,65m)_x000d_
2856/1000 = 2,856000 =&gt; A _x000d_
konzoly pro vodovod-U200-délky dle PD_x000d_
(3,5*28+3,15*14+2,00*4+1,65*2)*25,3/1000 = 3,881020 =&gt; B _x000d_
Celkem: A+B = 6,737020 =&gt; C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</si>
  <si>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</si>
  <si>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967851</t>
  </si>
  <si>
    <t>VYBOURÁNÍ MOSTNÍCH DILATAČNÍCH ZÁVĚRŮ PODPOVRCHOVÝCH</t>
  </si>
  <si>
    <t>nad opěrami_x000d_
- včetně, naložení, odvozu a likvidace, včetně případného poplatku za uložení na skládce (skládkovného) a včetně odvozu kovových částí do sběrných surovin</t>
  </si>
  <si>
    <t>2*14,00 = 28,000000 =&gt; A</t>
  </si>
  <si>
    <t>položka zahrnuje veškerou manipulaci s vybouranou sutí a hmotami včetně roztřídění na jednotlivé části a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položka zahrnuje veškeré další práce plynoucí z technologického předpisu a z platných předpisů</t>
  </si>
  <si>
    <t>967852</t>
  </si>
  <si>
    <t>VYBOURÁNÍ MOST DILATAČ ZÁVĚRŮ POVRCHOVÝCH POSUN DO 100MM</t>
  </si>
  <si>
    <t>nad pilířem_x000d_
- včetně, naložení, odvozu a likvidace, včetně případného poplatku za uložení na skládce (skládkovného) a včetně odvozu kovových částí do sběrných surovin</t>
  </si>
  <si>
    <t>967864</t>
  </si>
  <si>
    <t>VYBOURÁNÍ MOST LOŽISEK Z OCELI (OCELOLITINY)</t>
  </si>
  <si>
    <t>ložiska_x000d_
- včetně, naložení, odvozu a likvidace, včetně případného poplatku za uložení na skládce (skládkovného) a včetně odvozu kovových částí do sběrných surovin</t>
  </si>
  <si>
    <t>4*9 = 36,000000 =&gt; A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</si>
  <si>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</si>
  <si>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97817</t>
  </si>
  <si>
    <t>ODSTRANĚNÍ MOSTNÍ IZOLACE</t>
  </si>
  <si>
    <t>délka převzata z PD_x000d_
(12,83+2*0,15)*64,00 = 840,320000 =&gt; A</t>
  </si>
  <si>
    <t>SO301 - Přeložka vodovodu</t>
  </si>
  <si>
    <t>Potrubí</t>
  </si>
  <si>
    <t>- zemina z výkopů rýh</t>
  </si>
  <si>
    <t>3,433*1,8 = 6,179400 =&gt; A</t>
  </si>
  <si>
    <t>13373</t>
  </si>
  <si>
    <t>HLOUBENÍ ŠACHET ZAPAŽ I NEPAŽ TŘ. I</t>
  </si>
  <si>
    <t>- hloubení rýh pro uložení potrubí - průměrná hloubka 2m_x000d_
- část výkopku (51,500 m3) bude použita pro zpětný zásyp (do položky 17411)_x000d_
- zbývající část materiálu (3,433 m3) odvezena na skládku - včetně naložení, odvozu a uložení na skládku _x000d_
- poplatek za uložení na skládce viz položka 014112</t>
  </si>
  <si>
    <t>1/3 výkopu provedena v ráci SO 201 a 202_x000d_
(27,3+24,2)*(2,0-0,4)*1,0*2/3 = 54,933333 =&gt; A</t>
  </si>
  <si>
    <t xml:space="preserve"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
</t>
  </si>
  <si>
    <t>17411</t>
  </si>
  <si>
    <t>ZÁSYP JAM A RÝH ZEMINOU SE ZHUTNĚNÍM</t>
  </si>
  <si>
    <t>hutnění zásyp po vrstvách - viz příčný řez_x000d_
- materiál z položky 13373</t>
  </si>
  <si>
    <t>(27,3+24,2)*1,0*(2,0-0,6-0,4) = 51,500000 =&gt; A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</si>
  <si>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</si>
  <si>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</si>
  <si>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</si>
  <si>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- včetně nákupu, dodání a dovozu vhodného materiálu</t>
  </si>
  <si>
    <t>(28,6+30,6)*1,0*0,5 = 29,600000 =&gt; A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</si>
  <si>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</si>
  <si>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45157</t>
  </si>
  <si>
    <t>PODKLADNÍ A VÝPLŇOVÉ VRSTVY Z KAMENIVA TĚŽENÉHO</t>
  </si>
  <si>
    <t>- lože z lomových výsevek 0-4mm_x000d_
- včetně dodání, nákupu a dopravy materiálu</t>
  </si>
  <si>
    <t>(28,6+30,6)*1,0*0,1 = 5,920000 =&gt; A</t>
  </si>
  <si>
    <t>8 - Potrubí</t>
  </si>
  <si>
    <t>87326</t>
  </si>
  <si>
    <t>POTRUBÍ Z TRUB PLASTOVÝCH TLAKOVÝCH SVAŘOVANÝCH DN DO 80MM</t>
  </si>
  <si>
    <t>potrubí certifikované podle PAS 1075-PE 100-RC d 63x3,8 SDR17-provizorní přeložka_x000d_
včetně tvarovek viz Kladečské schéma a tabulka v příloze_x000d_
uložení a připevnění k obloukovému mostu_x000d_
zahloubení pod cestou_x000d_
odstranění</t>
  </si>
  <si>
    <t>84 = 84,000000 =&gt; A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</si>
  <si>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tlakové zkoušky ani proplach a dezinfekci</t>
  </si>
  <si>
    <t>87333</t>
  </si>
  <si>
    <t>POTRUBÍ Z TRUB PLASTOVÝCH TLAKOVÝCH SVAŘOVANÝCH DN DO 150MM</t>
  </si>
  <si>
    <t>Potrubí certifikované podle PAS 1075-PE 100-RC d 110x6,6 SDR17
včetně tvarovek
viz Kladečské schema a tabulka v příloze</t>
  </si>
  <si>
    <t>potrubí přeložky v dostatečné hloubce_x000d_
53 = 53,000000 =&gt; A</t>
  </si>
  <si>
    <t>R1</t>
  </si>
  <si>
    <t xml:space="preserve">PŘEDIZOLOVANÉ POTRUBÍ Z TRUB PE  D110 + HDPE D250</t>
  </si>
  <si>
    <t>Předizolované potrubí PE 100-RC d110/6,6 SDR 17 vnější plášť HDPE d 250_x000d_
včetně smršťovacích spojek včetně PUR pěny a elektro spojek, koncových víček-viz kladečské schéma a tabulka v příloze_x000d_
včetně signalizace poruch</t>
  </si>
  <si>
    <t>potrubí před a za mostem a v opěrách mostu-viz tabulka v příloze _x000d_
2*3+2*5 = 16,000000 =&gt; A</t>
  </si>
  <si>
    <t>R2</t>
  </si>
  <si>
    <t xml:space="preserve">PŘEDIZOLOVANÉ POTRUBÍ Z TRUB PE  D110 + HDPE D250-oblouk</t>
  </si>
  <si>
    <t>KS</t>
  </si>
  <si>
    <t>Předizolovaný oblouk PE 100-RC d110 SDR 17 vnější plášť HDPE d250_x000d_
oblouk 90st, viz kladečské schéma a tabulka v příloze_x000d_
včetně elektro kolena</t>
  </si>
  <si>
    <t>R3</t>
  </si>
  <si>
    <t xml:space="preserve">PŘEDIZOLOVANÉ POTRUBÍ Z TRUB PE  D110 + HDPE D250-oblouk s odvzdušněním</t>
  </si>
  <si>
    <t>Předizolovaný oblouk PE 100-RC d110 SDR 17 vnější plášť HDPE d250 s odvzdušněním D63-L=0,5m_x000d_
oblouk 90st, viz kladečské schéma a tabulka v příloze_x000d_
včetně elektro tvarovek</t>
  </si>
  <si>
    <t>R4</t>
  </si>
  <si>
    <t xml:space="preserve">PŘEDIZOLOVANÉ POTRUBÍ Z TRUB PE  D110 + SPIRO D250</t>
  </si>
  <si>
    <t>Předizolované potrubí PE 100-RC d110/6,6 SDR 17 vnější plášť SPIRO d 250_x000d_
včetně7ks smršťovacích spojek včetně PUR pěny a elektro spojek a objímky SPIRO-viz kladečské schéma a tabulka v příloze_x000d_
včetně signalizace poruch</t>
  </si>
  <si>
    <t>zavěšeno na mostě_x000d_
6*6 = 36,000000 =&gt; A</t>
  </si>
  <si>
    <t>891127</t>
  </si>
  <si>
    <t>ŠOUPÁTKA DN DO 100MM</t>
  </si>
  <si>
    <t>šoupě DN 100 s hrdly pro PE potrubí jištěné proti tahu PN 10-16
šoupě DN100LT PN 16-10
včetně uličního poklopu a podkladní desky
viz P2-tabulka a kladečské schema</t>
  </si>
  <si>
    <t>- Položka zahrnuje kompletní montáž dle technologického předpisu, dodávku armatury, veškerou mimostaveništní a vnitrostaveništní dopravu.</t>
  </si>
  <si>
    <t>891927</t>
  </si>
  <si>
    <t>ZEMNÍ SOUPRAVY DN DO 100MM S POKLOPEM</t>
  </si>
  <si>
    <t>ZZS DN 100 1,3-1,8
viz P2-tabulka a kladečské schema</t>
  </si>
  <si>
    <t>891957</t>
  </si>
  <si>
    <t>ZEMNÍ SOUPRAVY DN DO 500MM S POKLOPEM</t>
  </si>
  <si>
    <t>zavzdušňovací a odvzdušňovací souprava odvodněním DN50, krytí 75
včetně uličního poklopu a podkladové desky
viz tabulka příloha P2 a kladečské schema</t>
  </si>
  <si>
    <t>89916</t>
  </si>
  <si>
    <t>BETONOVÉ DOPLŇKY TRUB VEDENÍ</t>
  </si>
  <si>
    <t>betonové bloky na potrubí, beton C20/25-XF2</t>
  </si>
  <si>
    <t>8ks_x000d_
8*0,4*0,4*0,8 = 1,024000 =&gt; A</t>
  </si>
  <si>
    <t>- Položka zahrnuje veškerý materiál, výrobky a polotovary, včetně mimostaveništní a vnitrostaveništní dopravy (rovněž přesuny), včetně naložení a složení,případně s uložením.</t>
  </si>
  <si>
    <t>89917</t>
  </si>
  <si>
    <t>KOVOVÉ DOPLŇKY TRUB VEDENÍ</t>
  </si>
  <si>
    <t>kompletní závěsy na uchycení potrubí pod mostem včetně povrchové úpravy a kotev pro uchycení
závěsy a 3m</t>
  </si>
  <si>
    <t xml:space="preserve">- dílenská dokumentace, včetně technologického předpisu spojování,
- dodání  materiálu  v požadované kvalitě a výroba konstrukce i dílenská (včetně  pomůcek,  přípravků a prostředků pro výrobu) bez ohledu na náročnost a její hmotnost, dílenská montáž,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jakákoliv doprava a manipulace dílců  a  montážních  sestav,  včetně  dopravy konstrukce z výrobny na stavbu,
- montáž konstrukce na staveništi, včetně montážních prostředků a pomůcek a zednických výpomocí,                              
- montážní dokumentace včetně technologického předpisu montáže,
- výplň, těsnění a tmelení spar a spojů,
- čištění konstrukce a odstranění všech vrubů (vrypy, otlačeniny a pod.),
- veškeré druhy opracování povrchů, včetně úprav pod nátěry a pod izolaci,
- veškeré druhy dílenských základů a základních nátěrů a povlaků,
- všechny druhy ocelového kotvení,
- dílenskou přejímku a montážní prohlídku, včetně požadovaných dokladů,
- zřízení kotevních otvorů nebo jam, nejsou-li částí jiné konstrukce, jejich úpravy, očištění a ošetření,
- osazení kotvení nebo přímo částí konstrukce do podpůrné konstrukce nebo do zeminy,
- výplň kotevních otvorů  (příp.  podlití  patních  desek)  maltou,  betonem  nebo  jinou speciální hmotou, vyplnění jam zeminou,
- ošetření kotevní oblasti proti vzniku trhlin, vlivu povětrnosti a pod.,
- osazení nivelačních značek, včetně jejich zaměření, označení znakem výrobce a vyznačení letopočtu.
Dokumentace pro zadání stavby může dále předepsat že cena položky ještě obsahuje například:
- veškeré druhy protikorozní ochrany a nátěry konstrukcí,
- žárové zinkování ponorem nebo žárové stříkání (metalizace) kovem,
- zvláštní spojovací prostředky, rozebíratelnost konstrukce,
- osazení měřících zařízení a úpravy pro ně
- ochranná opatření před účinky bludných proudů
- ochranu před přepětím.</t>
  </si>
  <si>
    <t>899308</t>
  </si>
  <si>
    <t>DOPLŇKY NA POTRUBÍ - SIGNALIZAČ VODIČ</t>
  </si>
  <si>
    <t>vodič CY 4mm</t>
  </si>
  <si>
    <t>- Položka zahrnuje veškerý materiál, výrobky a polotovary, včetně mimostaveništní a vnitrostaveništní dopravy (rovněž přesuny), včetně naložení a složení,případně s uložením. 
- položka signalizační vodič zahrnuje i kontrolní vývody.</t>
  </si>
  <si>
    <t>899309</t>
  </si>
  <si>
    <t>DOPLŇKY NA POTRUBÍ - VÝSTRAŽNÁ FÓLIE</t>
  </si>
  <si>
    <t>899631</t>
  </si>
  <si>
    <t>TLAKOVÉ ZKOUŠKY POTRUBÍ DN DO 150MM</t>
  </si>
  <si>
    <t>přeložka 100 = 100,000000 =&gt; B _x000d_
provizorní přeložka_x000d_
úseky pod vozovkou 10,9+15,4 = 26,300000 =&gt; A _x000d_
DN 63 84 = 84,000000 =&gt; C _x000d_
Celkem: B+A+C = 210,300000 =&gt; D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</si>
  <si>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</si>
  <si>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89973</t>
  </si>
  <si>
    <t>PROPLACH A DEZINFEKCE VODOVODNÍHO POTRUBÍ DN DO 150MM</t>
  </si>
  <si>
    <t>- napuštění a vypuštění vody, dodání vody a dezinfekčního prostředku, bakteriologický rozbor vody.</t>
  </si>
  <si>
    <t>969133</t>
  </si>
  <si>
    <t>VYBOURÁNÍ POTRUBÍ DN DO 150MM VODOVODNÍCH</t>
  </si>
  <si>
    <t>- včetně naložení, odvozu a uložení na skládku _x000d_
- včetně poplatku za uložení na skládce (skládkovného)</t>
  </si>
  <si>
    <t xml:space="preserve">SO302 - Úprava koryta a břehů vodního toku </t>
  </si>
  <si>
    <t>zemní práce</t>
  </si>
  <si>
    <t>vodorovné konstrukce</t>
  </si>
  <si>
    <t>1 - zemní práce</t>
  </si>
  <si>
    <t>12960</t>
  </si>
  <si>
    <t>ČIŠTĚNÍ VODOTEČÍ A MELIORAČ KANÁLŮ OD NÁNOSŮ</t>
  </si>
  <si>
    <t>- vyčištění koryta vodního toku a přilehlých ploch _x000d_
- včetně naložení a odvozu materiálu _x000d_
- včetně případného uložení a poplatku za skládku _x000d_
- položka bude čerpána pouze s souhlasem TDS</t>
  </si>
  <si>
    <t>1500*0,5*0,5 = 375,000000 =&gt; A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</si>
  <si>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</si>
  <si>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- srovnání dna koryta vodního toku a přilehlých ploch _x000d_
- položka bude čerpána pouze se souhlasem TDS</t>
  </si>
  <si>
    <t>1500 = 1500,000000 =&gt; A</t>
  </si>
  <si>
    <t xml:space="preserve">Položka zahrnuje:
-  úpravu pláně včetně vyrovnání výškových rozdílů
Položka nezahrnuje:
- x</t>
  </si>
  <si>
    <t>4 - vodorovné konstrukce</t>
  </si>
  <si>
    <t>46251</t>
  </si>
  <si>
    <t>ZÁHOZ Z LOMOVÉHO KAMENE</t>
  </si>
  <si>
    <t>- zához LK 80 kg (skelet) s vyklínováním a proštěrkováním s urovnáním líce tl. 850 - 800 mm _x000d_
- položka bude čerpána pouze se souhlasem TDS</t>
  </si>
  <si>
    <t>17,0*44,0*0,825*0,5 = 308,550000 =&gt; A</t>
  </si>
  <si>
    <t xml:space="preserve">Položka zahrnuje:
- dodávku a zához lomového kamene předepsané frakce
-  včetně mimostaveništní a vnitrostaveništní dopravy
- není-li v zadávací dokumentaci uvedeno jinak, jedná se o nakupovaný materiál
Položka nezahrnuje:
- x</t>
  </si>
  <si>
    <t>46452</t>
  </si>
  <si>
    <t>POHOZ DNA A SVAHŮ Z KAMENIVA DRCENÉHO</t>
  </si>
  <si>
    <t>- pohoz z kameniva Ds = 200 - 250 mm s proštěrkováním, tl. 600 mm _x000d_
- položka bude čerpána pouze se souhlasem TDS</t>
  </si>
  <si>
    <t>520*0,6*0,5 = 156,000000 =&gt; A</t>
  </si>
  <si>
    <t xml:space="preserve">Položka zahrnuje:
- dodávku předepsaného kameniva
- mimostaveništní a vnitrostaveništní dopravu a jeho uložení
- není-li v zadávací dokumentaci uvedeno jinak, jedná se o nakupovaný materiál
Položka nezahrnuje:
- x
</t>
  </si>
</sst>
</file>

<file path=xl/styles.xml><?xml version="1.0" encoding="utf-8"?>
<styleSheet xmlns="http://schemas.openxmlformats.org/spreadsheetml/2006/main">
  <numFmts count="2">
    <numFmt numFmtId="164" formatCode="#,##0.00 Kč;[Red]-#,##0.00 Kč"/>
    <numFmt numFmtId="165" formatCode="#,##0.000"/>
  </numFmts>
  <fonts count="9">
    <font>
      <sz val="10"/>
      <color theme="1"/>
      <name val="Arial"/>
      <family val="2"/>
    </font>
    <font>
      <b/>
      <sz val="16"/>
      <color rgb="FF2B2E91"/>
      <name val="Roboto"/>
    </font>
    <font>
      <sz val="10"/>
      <color rgb="FF2B2E91"/>
      <name val="Roboto"/>
    </font>
    <font>
      <b/>
      <sz val="20"/>
      <color theme="1"/>
      <name val="Roboto"/>
    </font>
    <font>
      <sz val="10"/>
      <color theme="1"/>
      <name val="Roboto"/>
    </font>
    <font>
      <sz val="8"/>
      <color theme="1"/>
      <name val="Roboto"/>
    </font>
    <font>
      <b/>
      <sz val="10"/>
      <color theme="1"/>
      <name val="Roboto"/>
    </font>
    <font>
      <b/>
      <sz val="12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E8E8E8"/>
        <bgColor indexed="64"/>
      </patternFill>
    </fill>
  </fills>
  <borders count="15">
    <border/>
    <border>
      <bottom style="thin">
        <color rgb="FF2B2E91"/>
      </bottom>
    </border>
    <border>
      <left style="thin">
        <color rgb="FF2B2E91"/>
      </left>
      <top style="thin">
        <color rgb="FF2B2E91"/>
      </top>
    </border>
    <border>
      <top style="thin">
        <color rgb="FF2B2E91"/>
      </top>
    </border>
    <border>
      <right style="thin">
        <color rgb="FF2B2E91"/>
      </right>
      <top style="thin">
        <color rgb="FF2B2E91"/>
      </top>
    </border>
    <border>
      <left style="thin">
        <color rgb="FF2B2E91"/>
      </left>
    </border>
    <border>
      <right style="thin">
        <color rgb="FF2B2E91"/>
      </right>
    </border>
    <border>
      <left style="thin">
        <color rgb="FF2B2E91"/>
      </left>
      <bottom style="thin">
        <color rgb="FF2B2E91"/>
      </bottom>
    </border>
    <border>
      <right style="thin">
        <color rgb="FF2B2E91"/>
      </right>
      <bottom style="thin">
        <color rgb="FF2B2E91"/>
      </bottom>
    </border>
    <border>
      <bottom style="thin">
        <color auto="1"/>
      </bottom>
    </border>
    <border>
      <bottom style="thick">
        <color rgb="FFF2F2F2"/>
      </bottom>
    </border>
    <border>
      <top style="thick">
        <color rgb="FFF2F2F2"/>
      </top>
    </border>
    <border>
      <bottom style="medium">
        <color auto="1"/>
      </bottom>
    </border>
    <border>
      <top style="thick">
        <color rgb="FFF2F2F2"/>
      </top>
      <bottom style="medium">
        <color auto="1"/>
      </bottom>
    </border>
    <border>
      <top style="medium">
        <color auto="1"/>
      </top>
    </border>
  </borders>
  <cellStyleXfs count="1">
    <xf numFmtId="0" fontId="0" fillId="0" borderId="0"/>
  </cellStyleXfs>
  <cellXfs count="75">
    <xf numFmtId="0" fontId="0" fillId="0" borderId="0" xfId="0"/>
    <xf numFmtId="0" fontId="0" fillId="2" borderId="0" xfId="0" applyFill="1" applyProtection="1"/>
    <xf numFmtId="0" fontId="0" fillId="0" borderId="0" xfId="0" applyProtection="1"/>
    <xf numFmtId="0" fontId="1" fillId="2" borderId="0" xfId="0" applyFont="1" applyFill="1" applyProtection="1"/>
    <xf numFmtId="0" fontId="0" fillId="2" borderId="1" xfId="0" applyFill="1" applyBorder="1" applyProtection="1"/>
    <xf numFmtId="0" fontId="2" fillId="2" borderId="1" xfId="0" applyFont="1" applyFill="1" applyBorder="1" applyAlignment="1" applyProtection="1">
      <alignment horizontal="center" shrinkToFit="1"/>
    </xf>
    <xf numFmtId="0" fontId="0" fillId="2" borderId="2" xfId="0" applyFill="1" applyBorder="1" applyProtection="1"/>
    <xf numFmtId="0" fontId="0" fillId="2" borderId="3" xfId="0" applyFill="1" applyBorder="1" applyProtection="1"/>
    <xf numFmtId="0" fontId="0" fillId="2" borderId="4" xfId="0" applyFill="1" applyBorder="1" applyProtection="1"/>
    <xf numFmtId="0" fontId="0" fillId="2" borderId="5" xfId="0" applyFill="1" applyBorder="1" applyProtection="1"/>
    <xf numFmtId="0" fontId="3" fillId="2" borderId="0" xfId="0" applyFont="1" applyFill="1" applyAlignment="1" applyProtection="1">
      <alignment shrinkToFit="1"/>
    </xf>
    <xf numFmtId="0" fontId="4" fillId="2" borderId="0" xfId="0" applyFont="1" applyFill="1" applyAlignment="1" applyProtection="1">
      <alignment horizontal="right" vertical="top"/>
    </xf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5" fillId="2" borderId="5" xfId="0" applyFont="1" applyFill="1" applyBorder="1" applyAlignment="1" applyProtection="1">
      <alignment horizontal="left" indent="1"/>
    </xf>
    <xf numFmtId="0" fontId="4" fillId="2" borderId="0" xfId="0" applyFont="1" applyFill="1" applyAlignment="1" applyProtection="1">
      <alignment horizontal="left" indent="1"/>
    </xf>
    <xf numFmtId="0" fontId="5" fillId="2" borderId="0" xfId="0" applyFont="1" applyFill="1" applyAlignment="1" applyProtection="1">
      <alignment horizontal="left" indent="1"/>
    </xf>
    <xf numFmtId="0" fontId="6" fillId="2" borderId="5" xfId="0" applyFont="1" applyFill="1" applyBorder="1" applyAlignment="1" applyProtection="1">
      <alignment horizontal="left" indent="3"/>
    </xf>
    <xf numFmtId="164" fontId="6" fillId="2" borderId="0" xfId="0" applyNumberFormat="1" applyFont="1" applyFill="1" applyAlignment="1" applyProtection="1">
      <alignment horizontal="right"/>
    </xf>
    <xf numFmtId="0" fontId="2" fillId="2" borderId="1" xfId="0" applyFont="1" applyFill="1" applyBorder="1" applyAlignment="1" applyProtection="1">
      <alignment horizontal="center" wrapText="1"/>
    </xf>
    <xf numFmtId="0" fontId="6" fillId="2" borderId="9" xfId="0" applyFont="1" applyFill="1" applyBorder="1" applyProtection="1"/>
    <xf numFmtId="0" fontId="6" fillId="2" borderId="9" xfId="0" applyFont="1" applyFill="1" applyBorder="1" applyAlignment="1" applyProtection="1">
      <alignment horizontal="right"/>
    </xf>
    <xf numFmtId="0" fontId="6" fillId="3" borderId="0" xfId="0" quotePrefix="1" applyFont="1" applyFill="1" applyAlignment="1" applyProtection="1">
      <alignment horizontal="left"/>
    </xf>
    <xf numFmtId="0" fontId="6" fillId="3" borderId="0" xfId="0" quotePrefix="1" applyFont="1" applyFill="1" applyProtection="1"/>
    <xf numFmtId="164" fontId="4" fillId="3" borderId="0" xfId="0" applyNumberFormat="1" applyFont="1" applyFill="1" applyProtection="1"/>
    <xf numFmtId="0" fontId="0" fillId="3" borderId="0" xfId="0" applyFill="1" applyProtection="1"/>
    <xf numFmtId="164" fontId="4" fillId="0" borderId="0" xfId="0" applyNumberFormat="1" applyFont="1"/>
    <xf numFmtId="0" fontId="2" fillId="2" borderId="0" xfId="0" applyFont="1" applyFill="1" applyAlignment="1" applyProtection="1">
      <alignment horizontal="center" wrapText="1" shrinkToFit="1"/>
    </xf>
    <xf numFmtId="0" fontId="3" fillId="2" borderId="0" xfId="0" applyFont="1" applyFill="1" applyProtection="1"/>
    <xf numFmtId="0" fontId="2" fillId="2" borderId="1" xfId="0" applyFont="1" applyFill="1" applyBorder="1" applyAlignment="1" applyProtection="1">
      <alignment horizontal="center" wrapText="1" shrinkToFit="1"/>
    </xf>
    <xf numFmtId="0" fontId="6" fillId="2" borderId="0" xfId="0" applyFont="1" applyFill="1" applyAlignment="1" applyProtection="1">
      <alignment horizontal="right"/>
    </xf>
    <xf numFmtId="164" fontId="4" fillId="2" borderId="0" xfId="0" applyNumberFormat="1" applyFont="1" applyFill="1" applyAlignment="1" applyProtection="1">
      <alignment horizontal="left" indent="1"/>
    </xf>
    <xf numFmtId="164" fontId="4" fillId="0" borderId="0" xfId="0" applyNumberFormat="1" applyFont="1" applyProtection="1"/>
    <xf numFmtId="0" fontId="6" fillId="2" borderId="9" xfId="0" applyFont="1" applyFill="1" applyBorder="1" applyAlignment="1" applyProtection="1">
      <alignment horizontal="left"/>
    </xf>
    <xf numFmtId="0" fontId="6" fillId="2" borderId="9" xfId="0" applyFont="1" applyFill="1" applyBorder="1" applyAlignment="1" applyProtection="1">
      <alignment horizontal="center"/>
    </xf>
    <xf numFmtId="0" fontId="4" fillId="2" borderId="0" xfId="0" applyFont="1" applyFill="1" applyAlignment="1" applyProtection="1">
      <alignment horizontal="left"/>
    </xf>
    <xf numFmtId="0" fontId="6" fillId="2" borderId="0" xfId="0" applyFont="1" applyFill="1" applyProtection="1"/>
    <xf numFmtId="164" fontId="4" fillId="2" borderId="0" xfId="0" applyNumberFormat="1" applyFont="1" applyFill="1" applyProtection="1"/>
    <xf numFmtId="0" fontId="7" fillId="2" borderId="0" xfId="0" applyFont="1" applyFill="1" applyAlignment="1" applyProtection="1">
      <alignment horizontal="center"/>
    </xf>
    <xf numFmtId="0" fontId="0" fillId="2" borderId="0" xfId="0" applyFill="1" applyProtection="1">
      <protection locked="0"/>
    </xf>
    <xf numFmtId="0" fontId="4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center"/>
    </xf>
    <xf numFmtId="165" fontId="4" fillId="3" borderId="0" xfId="0" applyNumberFormat="1" applyFont="1" applyFill="1" applyProtection="1">
      <protection locked="0"/>
    </xf>
    <xf numFmtId="164" fontId="4" fillId="3" borderId="0" xfId="0" applyNumberFormat="1" applyFont="1" applyFill="1" applyAlignment="1" applyProtection="1">
      <alignment horizontal="right"/>
      <protection locked="0"/>
    </xf>
    <xf numFmtId="9" fontId="4" fillId="3" borderId="0" xfId="0" applyNumberFormat="1" applyFont="1" applyFill="1" applyAlignment="1" applyProtection="1">
      <alignment horizontal="center"/>
    </xf>
    <xf numFmtId="164" fontId="4" fillId="3" borderId="0" xfId="0" applyNumberFormat="1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center" vertical="center"/>
    </xf>
    <xf numFmtId="0" fontId="4" fillId="2" borderId="0" xfId="0" applyFont="1" applyFill="1" applyAlignment="1" applyProtection="1">
      <alignment wrapText="1"/>
    </xf>
    <xf numFmtId="0" fontId="8" fillId="2" borderId="10" xfId="0" applyFont="1" applyFill="1" applyBorder="1" applyAlignment="1" applyProtection="1">
      <alignment horizontal="center" vertical="center"/>
    </xf>
    <xf numFmtId="0" fontId="0" fillId="2" borderId="10" xfId="0" applyFill="1" applyBorder="1" applyProtection="1"/>
    <xf numFmtId="0" fontId="4" fillId="2" borderId="10" xfId="0" applyFont="1" applyFill="1" applyBorder="1" applyAlignment="1" applyProtection="1">
      <alignment wrapText="1"/>
    </xf>
    <xf numFmtId="0" fontId="0" fillId="2" borderId="10" xfId="0" applyFill="1" applyBorder="1" applyProtection="1">
      <protection locked="0"/>
    </xf>
    <xf numFmtId="165" fontId="4" fillId="3" borderId="11" xfId="0" applyNumberFormat="1" applyFont="1" applyFill="1" applyBorder="1" applyProtection="1">
      <protection locked="0"/>
    </xf>
    <xf numFmtId="164" fontId="4" fillId="3" borderId="11" xfId="0" applyNumberFormat="1" applyFont="1" applyFill="1" applyBorder="1" applyProtection="1"/>
    <xf numFmtId="164" fontId="4" fillId="3" borderId="11" xfId="0" applyNumberFormat="1" applyFont="1" applyFill="1" applyBorder="1" applyAlignment="1" applyProtection="1">
      <alignment horizontal="right"/>
      <protection locked="0"/>
    </xf>
    <xf numFmtId="9" fontId="4" fillId="3" borderId="11" xfId="0" applyNumberFormat="1" applyFont="1" applyFill="1" applyBorder="1" applyAlignment="1" applyProtection="1">
      <alignment horizontal="center"/>
    </xf>
    <xf numFmtId="164" fontId="4" fillId="3" borderId="11" xfId="0" applyNumberFormat="1" applyFont="1" applyFill="1" applyBorder="1" applyAlignment="1" applyProtection="1">
      <alignment horizontal="right"/>
    </xf>
    <xf numFmtId="0" fontId="6" fillId="2" borderId="11" xfId="0" applyFont="1" applyFill="1" applyBorder="1" applyProtection="1"/>
    <xf numFmtId="0" fontId="6" fillId="2" borderId="11" xfId="0" applyFont="1" applyFill="1" applyBorder="1" applyAlignment="1" applyProtection="1">
      <alignment horizontal="right"/>
    </xf>
    <xf numFmtId="164" fontId="6" fillId="2" borderId="11" xfId="0" applyNumberFormat="1" applyFont="1" applyFill="1" applyBorder="1" applyAlignment="1" applyProtection="1">
      <alignment horizontal="left"/>
      <protection locked="0"/>
    </xf>
    <xf numFmtId="164" fontId="6" fillId="2" borderId="11" xfId="0" applyNumberFormat="1" applyFont="1" applyFill="1" applyBorder="1" applyProtection="1">
      <protection locked="0"/>
    </xf>
    <xf numFmtId="164" fontId="6" fillId="2" borderId="11" xfId="0" applyNumberFormat="1" applyFont="1" applyFill="1" applyBorder="1" applyAlignment="1" applyProtection="1">
      <alignment horizontal="left"/>
    </xf>
    <xf numFmtId="164" fontId="6" fillId="0" borderId="0" xfId="0" applyNumberFormat="1" applyFont="1"/>
    <xf numFmtId="0" fontId="0" fillId="2" borderId="12" xfId="0" applyFill="1" applyBorder="1" applyProtection="1"/>
    <xf numFmtId="0" fontId="6" fillId="2" borderId="13" xfId="0" applyFont="1" applyFill="1" applyBorder="1" applyAlignment="1" applyProtection="1">
      <alignment horizontal="right"/>
    </xf>
    <xf numFmtId="164" fontId="6" fillId="2" borderId="13" xfId="0" applyNumberFormat="1" applyFont="1" applyFill="1" applyBorder="1" applyAlignment="1" applyProtection="1">
      <alignment horizontal="left"/>
      <protection locked="0"/>
    </xf>
    <xf numFmtId="164" fontId="6" fillId="2" borderId="12" xfId="0" applyNumberFormat="1" applyFont="1" applyFill="1" applyBorder="1" applyProtection="1">
      <protection locked="0"/>
    </xf>
    <xf numFmtId="164" fontId="6" fillId="2" borderId="13" xfId="0" applyNumberFormat="1" applyFont="1" applyFill="1" applyBorder="1" applyAlignment="1" applyProtection="1">
      <alignment horizontal="left"/>
    </xf>
    <xf numFmtId="0" fontId="0" fillId="2" borderId="1" xfId="0" applyFill="1" applyBorder="1" applyProtection="1">
      <protection locked="0"/>
    </xf>
    <xf numFmtId="0" fontId="0" fillId="0" borderId="6" xfId="0" applyBorder="1" applyProtection="1"/>
    <xf numFmtId="0" fontId="0" fillId="0" borderId="8" xfId="0" applyBorder="1" applyProtection="1"/>
    <xf numFmtId="0" fontId="0" fillId="0" borderId="4" xfId="0" applyBorder="1" applyProtection="1"/>
    <xf numFmtId="0" fontId="7" fillId="2" borderId="14" xfId="0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1209675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47625</xdr:colOff>
      <xdr:row>1</xdr:row>
      <xdr:rowOff>85725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24000" cy="247650"/>
        </a:xfrm>
        <a:prstGeom prst="rect"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>
      <pane activePane="bottomLeft" state="frozen" topLeftCell="A20" ySplit="19"/>
      <selection pane="bottomLeft" activeCell="A20" sqref="A20"/>
    </sheetView>
  </sheetViews>
  <sheetFormatPr defaultRowHeight="12.75"/>
  <cols>
    <col min="1" max="1" width="4.710938"/>
    <col min="2" max="2" width="21.71094"/>
    <col min="3" max="3" width="140.7109"/>
    <col min="4" max="6" width="17.71094"/>
    <col min="7" max="7" width="4.710938"/>
    <col min="19" max="19" width="9.140625" hidden="1"/>
  </cols>
  <sheetData>
    <row r="1">
      <c r="A1" s="1"/>
      <c r="B1" s="1"/>
      <c r="C1" s="1"/>
      <c r="D1" s="1"/>
      <c r="E1" s="1"/>
      <c r="F1" s="1"/>
      <c r="G1" s="1"/>
      <c r="H1" s="2"/>
      <c r="I1" s="2"/>
    </row>
    <row r="2">
      <c r="A2" s="1"/>
      <c r="B2" s="1"/>
      <c r="C2" s="1"/>
      <c r="D2" s="1"/>
      <c r="E2" s="1"/>
      <c r="F2" s="1"/>
      <c r="G2" s="1"/>
      <c r="H2" s="2"/>
      <c r="I2" s="2"/>
    </row>
    <row r="3" ht="24" customHeight="1">
      <c r="A3" s="3" t="s">
        <v>0</v>
      </c>
      <c r="B3" s="1"/>
      <c r="C3" s="1"/>
      <c r="D3" s="1"/>
      <c r="E3" s="1"/>
      <c r="F3" s="1"/>
      <c r="G3" s="1"/>
      <c r="H3" s="2"/>
      <c r="I3" s="2"/>
    </row>
    <row r="4" ht="6" customHeight="1">
      <c r="A4" s="4"/>
      <c r="B4" s="5" t="s">
        <v>1</v>
      </c>
      <c r="C4" s="4"/>
      <c r="D4" s="4"/>
      <c r="E4" s="4"/>
      <c r="F4" s="4"/>
      <c r="G4" s="4"/>
      <c r="H4" s="2"/>
      <c r="I4" s="2"/>
    </row>
    <row r="5" ht="6" customHeight="1">
      <c r="A5" s="6"/>
      <c r="B5" s="7"/>
      <c r="C5" s="7"/>
      <c r="D5" s="7"/>
      <c r="E5" s="7"/>
      <c r="F5" s="7"/>
      <c r="G5" s="8"/>
      <c r="H5" s="2"/>
      <c r="I5" s="2"/>
    </row>
    <row r="6" ht="34" customHeight="1">
      <c r="A6" s="9"/>
      <c r="B6" s="10" t="s">
        <v>2</v>
      </c>
      <c r="C6" s="1"/>
      <c r="D6" s="1"/>
      <c r="E6" s="1"/>
      <c r="F6" s="11" t="s">
        <v>3</v>
      </c>
      <c r="G6" s="12"/>
      <c r="H6" s="2"/>
      <c r="I6" s="2"/>
    </row>
    <row r="7">
      <c r="A7" s="13"/>
      <c r="B7" s="4"/>
      <c r="C7" s="4"/>
      <c r="D7" s="4"/>
      <c r="E7" s="4"/>
      <c r="F7" s="4"/>
      <c r="G7" s="14"/>
      <c r="H7" s="2"/>
      <c r="I7" s="2"/>
    </row>
    <row r="8" ht="14" customHeight="1">
      <c r="A8" s="4"/>
      <c r="B8" s="5" t="s">
        <v>4</v>
      </c>
      <c r="C8" s="4"/>
      <c r="D8" s="4"/>
      <c r="E8" s="4"/>
      <c r="F8" s="4"/>
      <c r="G8" s="4"/>
      <c r="H8" s="2"/>
      <c r="I8" s="2"/>
    </row>
    <row r="9" ht="6" customHeight="1">
      <c r="A9" s="6"/>
      <c r="B9" s="7"/>
      <c r="C9" s="7"/>
      <c r="D9" s="7"/>
      <c r="E9" s="7"/>
      <c r="F9" s="7"/>
      <c r="G9" s="8"/>
      <c r="H9" s="2"/>
      <c r="I9" s="2"/>
    </row>
    <row r="10">
      <c r="A10" s="15" t="s">
        <v>5</v>
      </c>
      <c r="B10" s="1"/>
      <c r="C10" s="16"/>
      <c r="D10" s="1"/>
      <c r="E10" s="1"/>
      <c r="F10" s="17" t="s">
        <v>6</v>
      </c>
      <c r="G10" s="12"/>
      <c r="H10" s="2"/>
      <c r="I10" s="2"/>
    </row>
    <row r="11" ht="16" customHeight="1">
      <c r="A11" s="18" t="s">
        <v>7</v>
      </c>
      <c r="B11" s="1"/>
      <c r="C11" s="1"/>
      <c r="D11" s="1"/>
      <c r="E11" s="1"/>
      <c r="F11" s="19">
        <f>SUM(D20,D21,D22,D23,D24)</f>
        <v>0</v>
      </c>
      <c r="G11" s="12"/>
      <c r="H11" s="2"/>
      <c r="I11" s="2"/>
    </row>
    <row r="12">
      <c r="A12" s="15" t="s">
        <v>8</v>
      </c>
      <c r="B12" s="1"/>
      <c r="C12" s="16"/>
      <c r="D12" s="1"/>
      <c r="E12" s="17"/>
      <c r="F12" s="17" t="s">
        <v>9</v>
      </c>
      <c r="G12" s="12"/>
      <c r="H12" s="2"/>
      <c r="I12" s="2"/>
    </row>
    <row r="13" ht="16" customHeight="1">
      <c r="A13" s="18" t="s">
        <v>7</v>
      </c>
      <c r="B13" s="1"/>
      <c r="C13" s="1"/>
      <c r="D13" s="19" t="s">
        <v>10</v>
      </c>
      <c r="E13" s="16"/>
      <c r="F13" s="19">
        <f>SUM(F20,F21,F22,F23,F24)</f>
        <v>0</v>
      </c>
      <c r="G13" s="12"/>
      <c r="H13" s="2"/>
      <c r="I13" s="2"/>
    </row>
    <row r="14">
      <c r="A14" s="15" t="s">
        <v>11</v>
      </c>
      <c r="B14" s="1"/>
      <c r="C14" s="1"/>
      <c r="D14" s="19" t="s">
        <v>12</v>
      </c>
      <c r="E14" s="16"/>
      <c r="F14" s="1"/>
      <c r="G14" s="12"/>
      <c r="H14" s="2"/>
      <c r="I14" s="2"/>
    </row>
    <row r="15" ht="14" customHeight="1">
      <c r="A15" s="18" t="s">
        <v>13</v>
      </c>
      <c r="B15" s="1"/>
      <c r="C15" s="1"/>
      <c r="D15" s="1"/>
      <c r="E15" s="1"/>
      <c r="F15" s="1"/>
      <c r="G15" s="12"/>
      <c r="H15" s="2"/>
      <c r="I15" s="2"/>
    </row>
    <row r="16" ht="10" customHeight="1">
      <c r="A16" s="13"/>
      <c r="B16" s="4"/>
      <c r="C16" s="4"/>
      <c r="D16" s="4"/>
      <c r="E16" s="4"/>
      <c r="F16" s="4"/>
      <c r="G16" s="14"/>
      <c r="H16" s="2"/>
      <c r="I16" s="2"/>
    </row>
    <row r="17" ht="14" customHeight="1">
      <c r="A17" s="4"/>
      <c r="B17" s="20" t="s">
        <v>14</v>
      </c>
      <c r="C17" s="4"/>
      <c r="D17" s="4"/>
      <c r="E17" s="4"/>
      <c r="F17" s="4"/>
      <c r="G17" s="4"/>
      <c r="H17" s="2"/>
      <c r="I17" s="2"/>
    </row>
    <row r="18" ht="18" customHeight="1">
      <c r="A18" s="6"/>
      <c r="B18" s="7"/>
      <c r="C18" s="7"/>
      <c r="D18" s="7"/>
      <c r="E18" s="7"/>
      <c r="F18" s="7"/>
      <c r="G18" s="8"/>
      <c r="H18" s="2"/>
      <c r="I18" s="2"/>
    </row>
    <row r="19" ht="18" customHeight="1">
      <c r="A19" s="9"/>
      <c r="B19" s="21" t="s">
        <v>15</v>
      </c>
      <c r="C19" s="21" t="s">
        <v>16</v>
      </c>
      <c r="D19" s="22" t="s">
        <v>17</v>
      </c>
      <c r="E19" s="22"/>
      <c r="F19" s="22" t="s">
        <v>18</v>
      </c>
      <c r="G19" s="12"/>
      <c r="H19" s="2"/>
      <c r="I19" s="2"/>
    </row>
    <row r="20">
      <c r="A20" s="9"/>
      <c r="B20" s="23" t="s">
        <v>19</v>
      </c>
      <c r="C20" s="24" t="s">
        <v>20</v>
      </c>
      <c r="D20" s="25">
        <f>'0 - SO000'!J10</f>
        <v>0</v>
      </c>
      <c r="E20" s="26"/>
      <c r="F20" s="25">
        <f>('0 - SO000'!J11)</f>
        <v>0</v>
      </c>
      <c r="G20" s="12"/>
      <c r="H20" s="2"/>
      <c r="I20" s="2"/>
      <c r="S20" s="27">
        <f>ROUND('0 - SO000'!S11,4)</f>
        <v>0</v>
      </c>
    </row>
    <row r="21">
      <c r="A21" s="9"/>
      <c r="B21" s="23" t="s">
        <v>21</v>
      </c>
      <c r="C21" s="24" t="s">
        <v>22</v>
      </c>
      <c r="D21" s="25">
        <f>'1 - SO201'!J10</f>
        <v>0</v>
      </c>
      <c r="E21" s="26"/>
      <c r="F21" s="25">
        <f>('1 - SO201'!J11)</f>
        <v>0</v>
      </c>
      <c r="G21" s="12"/>
      <c r="H21" s="2"/>
      <c r="I21" s="2"/>
      <c r="S21" s="27">
        <f>ROUND('1 - SO201'!S11,4)</f>
        <v>0</v>
      </c>
    </row>
    <row r="22">
      <c r="A22" s="9"/>
      <c r="B22" s="23" t="s">
        <v>23</v>
      </c>
      <c r="C22" s="24" t="s">
        <v>24</v>
      </c>
      <c r="D22" s="25">
        <f>'2 - SO202'!J10</f>
        <v>0</v>
      </c>
      <c r="E22" s="26"/>
      <c r="F22" s="25">
        <f>('2 - SO202'!J11)</f>
        <v>0</v>
      </c>
      <c r="G22" s="12"/>
      <c r="H22" s="2"/>
      <c r="I22" s="2"/>
      <c r="S22" s="27">
        <f>ROUND('2 - SO202'!S11,4)</f>
        <v>0</v>
      </c>
    </row>
    <row r="23">
      <c r="A23" s="9"/>
      <c r="B23" s="23" t="s">
        <v>25</v>
      </c>
      <c r="C23" s="24" t="s">
        <v>26</v>
      </c>
      <c r="D23" s="25">
        <f>'3 - SO301'!J10</f>
        <v>0</v>
      </c>
      <c r="E23" s="26"/>
      <c r="F23" s="25">
        <f>('3 - SO301'!J11)</f>
        <v>0</v>
      </c>
      <c r="G23" s="12"/>
      <c r="H23" s="2"/>
      <c r="I23" s="2"/>
      <c r="S23" s="27">
        <f>ROUND('3 - SO301'!S11,4)</f>
        <v>0</v>
      </c>
    </row>
    <row r="24">
      <c r="A24" s="9"/>
      <c r="B24" s="23" t="s">
        <v>27</v>
      </c>
      <c r="C24" s="24" t="s">
        <v>28</v>
      </c>
      <c r="D24" s="25">
        <f>'4 - SO302'!J10</f>
        <v>0</v>
      </c>
      <c r="E24" s="26"/>
      <c r="F24" s="25">
        <f>('4 - SO302'!J11)</f>
        <v>0</v>
      </c>
      <c r="G24" s="12"/>
      <c r="H24" s="2"/>
      <c r="I24" s="2"/>
      <c r="S24" s="27">
        <f>ROUND('4 - SO302'!S11,4)</f>
        <v>0</v>
      </c>
    </row>
    <row r="25">
      <c r="A25" s="13"/>
      <c r="B25" s="4"/>
      <c r="C25" s="4"/>
      <c r="D25" s="4"/>
      <c r="E25" s="4"/>
      <c r="F25" s="4"/>
      <c r="G25" s="14"/>
      <c r="H25" s="2"/>
      <c r="I25" s="2"/>
    </row>
  </sheetData>
  <mergeCells count="12">
    <mergeCell ref="A1:A2"/>
    <mergeCell ref="A3:F3"/>
    <mergeCell ref="B4:B5"/>
    <mergeCell ref="B6:E6"/>
    <mergeCell ref="B8:B9"/>
    <mergeCell ref="A10:B10"/>
    <mergeCell ref="A11:D11"/>
    <mergeCell ref="A12:B12"/>
    <mergeCell ref="A13:C13"/>
    <mergeCell ref="A14:B14"/>
    <mergeCell ref="A15:C15"/>
    <mergeCell ref="B17:B18"/>
  </mergeCells>
  <hyperlinks>
    <hyperlink ref="B20" location="'0 - SO000'!A11" display="'SO000"/>
    <hyperlink ref="B21" location="'1 - SO201'!A11" display="'SO201"/>
    <hyperlink ref="B22" location="'2 - SO202'!A11" display="'SO202"/>
    <hyperlink ref="B23" location="'3 - SO301'!A11" display="'SO301"/>
    <hyperlink ref="B24" location="'4 - SO302'!A11" display="'SO302"/>
  </hyperlink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30</v>
      </c>
      <c r="B10" s="1"/>
      <c r="C10" s="16"/>
      <c r="D10" s="1"/>
      <c r="E10" s="1"/>
      <c r="F10" s="1"/>
      <c r="G10" s="17"/>
      <c r="H10" s="1"/>
      <c r="I10" s="31" t="s">
        <v>31</v>
      </c>
      <c r="J10" s="32">
        <f>H62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32</v>
      </c>
      <c r="B11" s="1"/>
      <c r="C11" s="1"/>
      <c r="D11" s="1"/>
      <c r="E11" s="1"/>
      <c r="F11" s="1"/>
      <c r="G11" s="31"/>
      <c r="H11" s="1"/>
      <c r="I11" s="31" t="s">
        <v>33</v>
      </c>
      <c r="J11" s="32">
        <f>L62</f>
        <v>0</v>
      </c>
      <c r="K11" s="1"/>
      <c r="L11" s="1"/>
      <c r="M11" s="12"/>
      <c r="N11" s="2"/>
      <c r="O11" s="2"/>
      <c r="P11" s="2"/>
      <c r="Q11" s="33">
        <f>IF(SUM(K20)&gt;0,ROUND(SUM(S20)/SUM(K20)-1,8),0)</f>
        <v>0</v>
      </c>
      <c r="R11" s="27">
        <f>AVERAGE(J61)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35</v>
      </c>
      <c r="C19" s="34"/>
      <c r="D19" s="34"/>
      <c r="E19" s="34" t="s">
        <v>36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20</v>
      </c>
      <c r="F20" s="1"/>
      <c r="G20" s="1"/>
      <c r="H20" s="1"/>
      <c r="I20" s="1"/>
      <c r="J20" s="1"/>
      <c r="K20" s="38">
        <f>H62</f>
        <v>0</v>
      </c>
      <c r="L20" s="38">
        <f>L62</f>
        <v>0</v>
      </c>
      <c r="M20" s="12"/>
      <c r="N20" s="2"/>
      <c r="O20" s="2"/>
      <c r="P20" s="2"/>
      <c r="Q20" s="2"/>
      <c r="S20" s="27">
        <f>S61</f>
        <v>0</v>
      </c>
    </row>
    <row r="21">
      <c r="A21" s="13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14"/>
      <c r="N21" s="2"/>
      <c r="O21" s="2"/>
      <c r="P21" s="2"/>
      <c r="Q21" s="2"/>
    </row>
    <row r="22" ht="14" customHeight="1">
      <c r="A22" s="4"/>
      <c r="B22" s="28" t="s">
        <v>37</v>
      </c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2"/>
      <c r="O22" s="2"/>
      <c r="P22" s="2"/>
      <c r="Q22" s="2"/>
    </row>
    <row r="23" ht="18" customHeight="1">
      <c r="A23" s="6"/>
      <c r="B23" s="7"/>
      <c r="C23" s="7"/>
      <c r="D23" s="7"/>
      <c r="E23" s="7"/>
      <c r="F23" s="7"/>
      <c r="G23" s="7"/>
      <c r="H23" s="7"/>
      <c r="I23" s="7"/>
      <c r="J23" s="7"/>
      <c r="K23" s="7"/>
      <c r="L23" s="7"/>
      <c r="M23" s="8"/>
      <c r="N23" s="2"/>
      <c r="O23" s="2"/>
      <c r="P23" s="2"/>
      <c r="Q23" s="2"/>
    </row>
    <row r="24" ht="18" customHeight="1">
      <c r="A24" s="9"/>
      <c r="B24" s="34" t="s">
        <v>38</v>
      </c>
      <c r="C24" s="34" t="s">
        <v>35</v>
      </c>
      <c r="D24" s="34" t="s">
        <v>39</v>
      </c>
      <c r="E24" s="34" t="s">
        <v>36</v>
      </c>
      <c r="F24" s="34" t="s">
        <v>40</v>
      </c>
      <c r="G24" s="35" t="s">
        <v>41</v>
      </c>
      <c r="H24" s="22" t="s">
        <v>42</v>
      </c>
      <c r="I24" s="22" t="s">
        <v>43</v>
      </c>
      <c r="J24" s="22" t="s">
        <v>17</v>
      </c>
      <c r="K24" s="35" t="s">
        <v>44</v>
      </c>
      <c r="L24" s="22" t="s">
        <v>18</v>
      </c>
      <c r="M24" s="12"/>
      <c r="N24" s="2"/>
      <c r="O24" s="2"/>
      <c r="P24" s="2"/>
      <c r="Q24" s="2"/>
    </row>
    <row r="25" ht="40" customHeight="1">
      <c r="A25" s="9"/>
      <c r="B25" s="39" t="s">
        <v>45</v>
      </c>
      <c r="C25" s="1"/>
      <c r="D25" s="1"/>
      <c r="E25" s="1"/>
      <c r="F25" s="1"/>
      <c r="G25" s="1"/>
      <c r="H25" s="40"/>
      <c r="I25" s="1"/>
      <c r="J25" s="40"/>
      <c r="K25" s="1"/>
      <c r="L25" s="1"/>
      <c r="M25" s="12"/>
      <c r="N25" s="2"/>
      <c r="O25" s="2"/>
      <c r="P25" s="2"/>
      <c r="Q25" s="2"/>
    </row>
    <row r="26">
      <c r="A26" s="9"/>
      <c r="B26" s="41">
        <v>1</v>
      </c>
      <c r="C26" s="42" t="s">
        <v>46</v>
      </c>
      <c r="D26" s="42" t="s">
        <v>7</v>
      </c>
      <c r="E26" s="42" t="s">
        <v>47</v>
      </c>
      <c r="F26" s="42" t="s">
        <v>7</v>
      </c>
      <c r="G26" s="43" t="s">
        <v>48</v>
      </c>
      <c r="H26" s="44">
        <v>1</v>
      </c>
      <c r="I26" s="25">
        <f>ROUND(0,2)</f>
        <v>0</v>
      </c>
      <c r="J26" s="45">
        <f>ROUND(I26*H26,2)</f>
        <v>0</v>
      </c>
      <c r="K26" s="46">
        <v>0.20999999999999999</v>
      </c>
      <c r="L26" s="47">
        <f>IF(ISNUMBER(K26),ROUND(J26*(K26+1),2),0)</f>
        <v>0</v>
      </c>
      <c r="M26" s="12"/>
      <c r="N26" s="2"/>
      <c r="O26" s="2"/>
      <c r="P26" s="2"/>
      <c r="Q26" s="33">
        <f>IF(ISNUMBER(K26),IF(H26&gt;0,IF(I26&gt;0,J26,0),0),0)</f>
        <v>0</v>
      </c>
      <c r="R26" s="27">
        <f>IF(ISNUMBER(K26)=FALSE,J26,0)</f>
        <v>0</v>
      </c>
    </row>
    <row r="27">
      <c r="A27" s="9"/>
      <c r="B27" s="48" t="s">
        <v>49</v>
      </c>
      <c r="C27" s="1"/>
      <c r="D27" s="1"/>
      <c r="E27" s="49" t="s">
        <v>50</v>
      </c>
      <c r="F27" s="1"/>
      <c r="G27" s="1"/>
      <c r="H27" s="40"/>
      <c r="I27" s="1"/>
      <c r="J27" s="40"/>
      <c r="K27" s="1"/>
      <c r="L27" s="1"/>
      <c r="M27" s="12"/>
      <c r="N27" s="2"/>
      <c r="O27" s="2"/>
      <c r="P27" s="2"/>
      <c r="Q27" s="2"/>
    </row>
    <row r="28">
      <c r="A28" s="9"/>
      <c r="B28" s="48" t="s">
        <v>51</v>
      </c>
      <c r="C28" s="1"/>
      <c r="D28" s="1"/>
      <c r="E28" s="49" t="s">
        <v>52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53</v>
      </c>
      <c r="C29" s="1"/>
      <c r="D29" s="1"/>
      <c r="E29" s="49" t="s">
        <v>54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 thickBot="1">
      <c r="A30" s="9"/>
      <c r="B30" s="50" t="s">
        <v>55</v>
      </c>
      <c r="C30" s="51"/>
      <c r="D30" s="51"/>
      <c r="E30" s="52" t="s">
        <v>56</v>
      </c>
      <c r="F30" s="51"/>
      <c r="G30" s="51"/>
      <c r="H30" s="53"/>
      <c r="I30" s="51"/>
      <c r="J30" s="53"/>
      <c r="K30" s="51"/>
      <c r="L30" s="51"/>
      <c r="M30" s="12"/>
      <c r="N30" s="2"/>
      <c r="O30" s="2"/>
      <c r="P30" s="2"/>
      <c r="Q30" s="2"/>
    </row>
    <row r="31" thickTop="1">
      <c r="A31" s="9"/>
      <c r="B31" s="41">
        <v>2</v>
      </c>
      <c r="C31" s="42" t="s">
        <v>57</v>
      </c>
      <c r="D31" s="42" t="s">
        <v>7</v>
      </c>
      <c r="E31" s="42" t="s">
        <v>58</v>
      </c>
      <c r="F31" s="42" t="s">
        <v>7</v>
      </c>
      <c r="G31" s="43" t="s">
        <v>48</v>
      </c>
      <c r="H31" s="54">
        <v>1</v>
      </c>
      <c r="I31" s="55">
        <f>ROUND(0,2)</f>
        <v>0</v>
      </c>
      <c r="J31" s="56">
        <f>ROUND(I31*H31,2)</f>
        <v>0</v>
      </c>
      <c r="K31" s="57">
        <v>0.20999999999999999</v>
      </c>
      <c r="L31" s="58">
        <f>IF(ISNUMBER(K31),ROUND(J31*(K31+1),2),0)</f>
        <v>0</v>
      </c>
      <c r="M31" s="12"/>
      <c r="N31" s="2"/>
      <c r="O31" s="2"/>
      <c r="P31" s="2"/>
      <c r="Q31" s="33">
        <f>IF(ISNUMBER(K31),IF(H31&gt;0,IF(I31&gt;0,J31,0),0),0)</f>
        <v>0</v>
      </c>
      <c r="R31" s="27">
        <f>IF(ISNUMBER(K31)=FALSE,J31,0)</f>
        <v>0</v>
      </c>
    </row>
    <row r="32">
      <c r="A32" s="9"/>
      <c r="B32" s="48" t="s">
        <v>49</v>
      </c>
      <c r="C32" s="1"/>
      <c r="D32" s="1"/>
      <c r="E32" s="49" t="s">
        <v>59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>
      <c r="A33" s="9"/>
      <c r="B33" s="48" t="s">
        <v>51</v>
      </c>
      <c r="C33" s="1"/>
      <c r="D33" s="1"/>
      <c r="E33" s="49" t="s">
        <v>52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53</v>
      </c>
      <c r="C34" s="1"/>
      <c r="D34" s="1"/>
      <c r="E34" s="49" t="s">
        <v>60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 thickBot="1">
      <c r="A35" s="9"/>
      <c r="B35" s="50" t="s">
        <v>55</v>
      </c>
      <c r="C35" s="51"/>
      <c r="D35" s="51"/>
      <c r="E35" s="52" t="s">
        <v>56</v>
      </c>
      <c r="F35" s="51"/>
      <c r="G35" s="51"/>
      <c r="H35" s="53"/>
      <c r="I35" s="51"/>
      <c r="J35" s="53"/>
      <c r="K35" s="51"/>
      <c r="L35" s="51"/>
      <c r="M35" s="12"/>
      <c r="N35" s="2"/>
      <c r="O35" s="2"/>
      <c r="P35" s="2"/>
      <c r="Q35" s="2"/>
    </row>
    <row r="36" thickTop="1">
      <c r="A36" s="9"/>
      <c r="B36" s="41">
        <v>3</v>
      </c>
      <c r="C36" s="42" t="s">
        <v>61</v>
      </c>
      <c r="D36" s="42" t="s">
        <v>7</v>
      </c>
      <c r="E36" s="42" t="s">
        <v>62</v>
      </c>
      <c r="F36" s="42" t="s">
        <v>7</v>
      </c>
      <c r="G36" s="43" t="s">
        <v>48</v>
      </c>
      <c r="H36" s="54">
        <v>1</v>
      </c>
      <c r="I36" s="55">
        <f>ROUND(0,2)</f>
        <v>0</v>
      </c>
      <c r="J36" s="56">
        <f>ROUND(I36*H36,2)</f>
        <v>0</v>
      </c>
      <c r="K36" s="57">
        <v>0.20999999999999999</v>
      </c>
      <c r="L36" s="58">
        <f>IF(ISNUMBER(K36),ROUND(J36*(K36+1),2),0)</f>
        <v>0</v>
      </c>
      <c r="M36" s="12"/>
      <c r="N36" s="2"/>
      <c r="O36" s="2"/>
      <c r="P36" s="2"/>
      <c r="Q36" s="33">
        <f>IF(ISNUMBER(K36),IF(H36&gt;0,IF(I36&gt;0,J36,0),0),0)</f>
        <v>0</v>
      </c>
      <c r="R36" s="27">
        <f>IF(ISNUMBER(K36)=FALSE,J36,0)</f>
        <v>0</v>
      </c>
    </row>
    <row r="37">
      <c r="A37" s="9"/>
      <c r="B37" s="48" t="s">
        <v>49</v>
      </c>
      <c r="C37" s="1"/>
      <c r="D37" s="1"/>
      <c r="E37" s="49" t="s">
        <v>63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>
      <c r="A38" s="9"/>
      <c r="B38" s="48" t="s">
        <v>51</v>
      </c>
      <c r="C38" s="1"/>
      <c r="D38" s="1"/>
      <c r="E38" s="49" t="s">
        <v>52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53</v>
      </c>
      <c r="C39" s="1"/>
      <c r="D39" s="1"/>
      <c r="E39" s="49" t="s">
        <v>64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 thickBot="1">
      <c r="A40" s="9"/>
      <c r="B40" s="50" t="s">
        <v>55</v>
      </c>
      <c r="C40" s="51"/>
      <c r="D40" s="51"/>
      <c r="E40" s="52" t="s">
        <v>56</v>
      </c>
      <c r="F40" s="51"/>
      <c r="G40" s="51"/>
      <c r="H40" s="53"/>
      <c r="I40" s="51"/>
      <c r="J40" s="53"/>
      <c r="K40" s="51"/>
      <c r="L40" s="51"/>
      <c r="M40" s="12"/>
      <c r="N40" s="2"/>
      <c r="O40" s="2"/>
      <c r="P40" s="2"/>
      <c r="Q40" s="2"/>
    </row>
    <row r="41" thickTop="1">
      <c r="A41" s="9"/>
      <c r="B41" s="41">
        <v>4</v>
      </c>
      <c r="C41" s="42" t="s">
        <v>65</v>
      </c>
      <c r="D41" s="42" t="s">
        <v>7</v>
      </c>
      <c r="E41" s="42" t="s">
        <v>66</v>
      </c>
      <c r="F41" s="42" t="s">
        <v>7</v>
      </c>
      <c r="G41" s="43" t="s">
        <v>48</v>
      </c>
      <c r="H41" s="54">
        <v>1</v>
      </c>
      <c r="I41" s="55">
        <f>ROUND(0,2)</f>
        <v>0</v>
      </c>
      <c r="J41" s="56">
        <f>ROUND(I41*H41,2)</f>
        <v>0</v>
      </c>
      <c r="K41" s="57">
        <v>0.20999999999999999</v>
      </c>
      <c r="L41" s="58">
        <f>IF(ISNUMBER(K41),ROUND(J41*(K41+1),2),0)</f>
        <v>0</v>
      </c>
      <c r="M41" s="12"/>
      <c r="N41" s="2"/>
      <c r="O41" s="2"/>
      <c r="P41" s="2"/>
      <c r="Q41" s="33">
        <f>IF(ISNUMBER(K41),IF(H41&gt;0,IF(I41&gt;0,J41,0),0),0)</f>
        <v>0</v>
      </c>
      <c r="R41" s="27">
        <f>IF(ISNUMBER(K41)=FALSE,J41,0)</f>
        <v>0</v>
      </c>
    </row>
    <row r="42">
      <c r="A42" s="9"/>
      <c r="B42" s="48" t="s">
        <v>49</v>
      </c>
      <c r="C42" s="1"/>
      <c r="D42" s="1"/>
      <c r="E42" s="49" t="s">
        <v>67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51</v>
      </c>
      <c r="C43" s="1"/>
      <c r="D43" s="1"/>
      <c r="E43" s="49" t="s">
        <v>52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53</v>
      </c>
      <c r="C44" s="1"/>
      <c r="D44" s="1"/>
      <c r="E44" s="49" t="s">
        <v>64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 thickBot="1">
      <c r="A45" s="9"/>
      <c r="B45" s="50" t="s">
        <v>55</v>
      </c>
      <c r="C45" s="51"/>
      <c r="D45" s="51"/>
      <c r="E45" s="52" t="s">
        <v>56</v>
      </c>
      <c r="F45" s="51"/>
      <c r="G45" s="51"/>
      <c r="H45" s="53"/>
      <c r="I45" s="51"/>
      <c r="J45" s="53"/>
      <c r="K45" s="51"/>
      <c r="L45" s="51"/>
      <c r="M45" s="12"/>
      <c r="N45" s="2"/>
      <c r="O45" s="2"/>
      <c r="P45" s="2"/>
      <c r="Q45" s="2"/>
    </row>
    <row r="46" thickTop="1">
      <c r="A46" s="9"/>
      <c r="B46" s="41">
        <v>5</v>
      </c>
      <c r="C46" s="42" t="s">
        <v>68</v>
      </c>
      <c r="D46" s="42" t="s">
        <v>7</v>
      </c>
      <c r="E46" s="42" t="s">
        <v>69</v>
      </c>
      <c r="F46" s="42" t="s">
        <v>7</v>
      </c>
      <c r="G46" s="43" t="s">
        <v>48</v>
      </c>
      <c r="H46" s="54">
        <v>1</v>
      </c>
      <c r="I46" s="55">
        <f>ROUND(0,2)</f>
        <v>0</v>
      </c>
      <c r="J46" s="56">
        <f>ROUND(I46*H46,2)</f>
        <v>0</v>
      </c>
      <c r="K46" s="57">
        <v>0.20999999999999999</v>
      </c>
      <c r="L46" s="58">
        <f>IF(ISNUMBER(K46),ROUND(J46*(K46+1),2),0)</f>
        <v>0</v>
      </c>
      <c r="M46" s="12"/>
      <c r="N46" s="2"/>
      <c r="O46" s="2"/>
      <c r="P46" s="2"/>
      <c r="Q46" s="33">
        <f>IF(ISNUMBER(K46),IF(H46&gt;0,IF(I46&gt;0,J46,0),0),0)</f>
        <v>0</v>
      </c>
      <c r="R46" s="27">
        <f>IF(ISNUMBER(K46)=FALSE,J46,0)</f>
        <v>0</v>
      </c>
    </row>
    <row r="47">
      <c r="A47" s="9"/>
      <c r="B47" s="48" t="s">
        <v>49</v>
      </c>
      <c r="C47" s="1"/>
      <c r="D47" s="1"/>
      <c r="E47" s="49" t="s">
        <v>70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51</v>
      </c>
      <c r="C48" s="1"/>
      <c r="D48" s="1"/>
      <c r="E48" s="49" t="s">
        <v>52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53</v>
      </c>
      <c r="C49" s="1"/>
      <c r="D49" s="1"/>
      <c r="E49" s="49" t="s">
        <v>64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 thickBot="1">
      <c r="A50" s="9"/>
      <c r="B50" s="50" t="s">
        <v>55</v>
      </c>
      <c r="C50" s="51"/>
      <c r="D50" s="51"/>
      <c r="E50" s="52" t="s">
        <v>56</v>
      </c>
      <c r="F50" s="51"/>
      <c r="G50" s="51"/>
      <c r="H50" s="53"/>
      <c r="I50" s="51"/>
      <c r="J50" s="53"/>
      <c r="K50" s="51"/>
      <c r="L50" s="51"/>
      <c r="M50" s="12"/>
      <c r="N50" s="2"/>
      <c r="O50" s="2"/>
      <c r="P50" s="2"/>
      <c r="Q50" s="2"/>
    </row>
    <row r="51" thickTop="1">
      <c r="A51" s="9"/>
      <c r="B51" s="41">
        <v>6</v>
      </c>
      <c r="C51" s="42" t="s">
        <v>71</v>
      </c>
      <c r="D51" s="42" t="s">
        <v>7</v>
      </c>
      <c r="E51" s="42" t="s">
        <v>72</v>
      </c>
      <c r="F51" s="42" t="s">
        <v>7</v>
      </c>
      <c r="G51" s="43" t="s">
        <v>73</v>
      </c>
      <c r="H51" s="54">
        <v>1</v>
      </c>
      <c r="I51" s="55">
        <f>ROUND(0,2)</f>
        <v>0</v>
      </c>
      <c r="J51" s="56">
        <f>ROUND(I51*H51,2)</f>
        <v>0</v>
      </c>
      <c r="K51" s="57">
        <v>0.20999999999999999</v>
      </c>
      <c r="L51" s="58">
        <f>IF(ISNUMBER(K51),ROUND(J51*(K51+1),2),0)</f>
        <v>0</v>
      </c>
      <c r="M51" s="12"/>
      <c r="N51" s="2"/>
      <c r="O51" s="2"/>
      <c r="P51" s="2"/>
      <c r="Q51" s="33">
        <f>IF(ISNUMBER(K51),IF(H51&gt;0,IF(I51&gt;0,J51,0),0),0)</f>
        <v>0</v>
      </c>
      <c r="R51" s="27">
        <f>IF(ISNUMBER(K51)=FALSE,J51,0)</f>
        <v>0</v>
      </c>
    </row>
    <row r="52">
      <c r="A52" s="9"/>
      <c r="B52" s="48" t="s">
        <v>49</v>
      </c>
      <c r="C52" s="1"/>
      <c r="D52" s="1"/>
      <c r="E52" s="49" t="s">
        <v>74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>
      <c r="A53" s="9"/>
      <c r="B53" s="48" t="s">
        <v>51</v>
      </c>
      <c r="C53" s="1"/>
      <c r="D53" s="1"/>
      <c r="E53" s="49" t="s">
        <v>52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53</v>
      </c>
      <c r="C54" s="1"/>
      <c r="D54" s="1"/>
      <c r="E54" s="49" t="s">
        <v>75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 thickBot="1">
      <c r="A55" s="9"/>
      <c r="B55" s="50" t="s">
        <v>55</v>
      </c>
      <c r="C55" s="51"/>
      <c r="D55" s="51"/>
      <c r="E55" s="52" t="s">
        <v>56</v>
      </c>
      <c r="F55" s="51"/>
      <c r="G55" s="51"/>
      <c r="H55" s="53"/>
      <c r="I55" s="51"/>
      <c r="J55" s="53"/>
      <c r="K55" s="51"/>
      <c r="L55" s="51"/>
      <c r="M55" s="12"/>
      <c r="N55" s="2"/>
      <c r="O55" s="2"/>
      <c r="P55" s="2"/>
      <c r="Q55" s="2"/>
    </row>
    <row r="56" thickTop="1">
      <c r="A56" s="9"/>
      <c r="B56" s="41">
        <v>7</v>
      </c>
      <c r="C56" s="42" t="s">
        <v>76</v>
      </c>
      <c r="D56" s="42" t="s">
        <v>7</v>
      </c>
      <c r="E56" s="42" t="s">
        <v>77</v>
      </c>
      <c r="F56" s="42" t="s">
        <v>7</v>
      </c>
      <c r="G56" s="43" t="s">
        <v>78</v>
      </c>
      <c r="H56" s="54">
        <v>1</v>
      </c>
      <c r="I56" s="55">
        <f>ROUND(0,2)</f>
        <v>0</v>
      </c>
      <c r="J56" s="56">
        <f>ROUND(I56*H56,2)</f>
        <v>0</v>
      </c>
      <c r="K56" s="57">
        <v>0.20999999999999999</v>
      </c>
      <c r="L56" s="58">
        <f>IF(ISNUMBER(K56),ROUND(J56*(K56+1),2),0)</f>
        <v>0</v>
      </c>
      <c r="M56" s="12"/>
      <c r="N56" s="2"/>
      <c r="O56" s="2"/>
      <c r="P56" s="2"/>
      <c r="Q56" s="33">
        <f>IF(ISNUMBER(K56),IF(H56&gt;0,IF(I56&gt;0,J56,0),0),0)</f>
        <v>0</v>
      </c>
      <c r="R56" s="27">
        <f>IF(ISNUMBER(K56)=FALSE,J56,0)</f>
        <v>0</v>
      </c>
    </row>
    <row r="57">
      <c r="A57" s="9"/>
      <c r="B57" s="48" t="s">
        <v>49</v>
      </c>
      <c r="C57" s="1"/>
      <c r="D57" s="1"/>
      <c r="E57" s="49" t="s">
        <v>79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>
      <c r="A58" s="9"/>
      <c r="B58" s="48" t="s">
        <v>51</v>
      </c>
      <c r="C58" s="1"/>
      <c r="D58" s="1"/>
      <c r="E58" s="49" t="s">
        <v>52</v>
      </c>
      <c r="F58" s="1"/>
      <c r="G58" s="1"/>
      <c r="H58" s="40"/>
      <c r="I58" s="1"/>
      <c r="J58" s="40"/>
      <c r="K58" s="1"/>
      <c r="L58" s="1"/>
      <c r="M58" s="12"/>
      <c r="N58" s="2"/>
      <c r="O58" s="2"/>
      <c r="P58" s="2"/>
      <c r="Q58" s="2"/>
    </row>
    <row r="59">
      <c r="A59" s="9"/>
      <c r="B59" s="48" t="s">
        <v>53</v>
      </c>
      <c r="C59" s="1"/>
      <c r="D59" s="1"/>
      <c r="E59" s="49" t="s">
        <v>80</v>
      </c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 thickBot="1">
      <c r="A60" s="9"/>
      <c r="B60" s="50" t="s">
        <v>55</v>
      </c>
      <c r="C60" s="51"/>
      <c r="D60" s="51"/>
      <c r="E60" s="52" t="s">
        <v>56</v>
      </c>
      <c r="F60" s="51"/>
      <c r="G60" s="51"/>
      <c r="H60" s="53"/>
      <c r="I60" s="51"/>
      <c r="J60" s="53"/>
      <c r="K60" s="51"/>
      <c r="L60" s="51"/>
      <c r="M60" s="12"/>
      <c r="N60" s="2"/>
      <c r="O60" s="2"/>
      <c r="P60" s="2"/>
      <c r="Q60" s="2"/>
    </row>
    <row r="61" thickTop="1" thickBot="1" ht="25" customHeight="1">
      <c r="A61" s="9"/>
      <c r="B61" s="1"/>
      <c r="C61" s="59">
        <v>0</v>
      </c>
      <c r="D61" s="1"/>
      <c r="E61" s="59" t="s">
        <v>20</v>
      </c>
      <c r="F61" s="1"/>
      <c r="G61" s="60" t="s">
        <v>81</v>
      </c>
      <c r="H61" s="61">
        <f>J26+J31+J36+J41+J46+J51+J56</f>
        <v>0</v>
      </c>
      <c r="I61" s="60" t="s">
        <v>82</v>
      </c>
      <c r="J61" s="62">
        <f>(L61-H61)</f>
        <v>0</v>
      </c>
      <c r="K61" s="60" t="s">
        <v>83</v>
      </c>
      <c r="L61" s="63">
        <f>L26+L31+L36+L41+L46+L51+L56</f>
        <v>0</v>
      </c>
      <c r="M61" s="12"/>
      <c r="N61" s="2"/>
      <c r="O61" s="2"/>
      <c r="P61" s="2"/>
      <c r="Q61" s="33">
        <f>0+Q26+Q31+Q36+Q41+Q46+Q51+Q56</f>
        <v>0</v>
      </c>
      <c r="R61" s="27">
        <f>0+R26+R31+R36+R41+R46+R51+R56</f>
        <v>0</v>
      </c>
      <c r="S61" s="64">
        <f>Q61*(1+J61)+R61</f>
        <v>0</v>
      </c>
    </row>
    <row r="62" thickTop="1" thickBot="1" ht="25" customHeight="1">
      <c r="A62" s="9"/>
      <c r="B62" s="65"/>
      <c r="C62" s="65"/>
      <c r="D62" s="65"/>
      <c r="E62" s="65"/>
      <c r="F62" s="65"/>
      <c r="G62" s="66" t="s">
        <v>84</v>
      </c>
      <c r="H62" s="67">
        <f>J26+J31+J36+J41+J46+J51+J56</f>
        <v>0</v>
      </c>
      <c r="I62" s="66" t="s">
        <v>85</v>
      </c>
      <c r="J62" s="68">
        <f>0+J61</f>
        <v>0</v>
      </c>
      <c r="K62" s="66" t="s">
        <v>86</v>
      </c>
      <c r="L62" s="69">
        <f>L26+L31+L36+L41+L46+L51+L56</f>
        <v>0</v>
      </c>
      <c r="M62" s="12"/>
      <c r="N62" s="2"/>
      <c r="O62" s="2"/>
      <c r="P62" s="2"/>
      <c r="Q62" s="2"/>
    </row>
    <row r="63">
      <c r="A63" s="13"/>
      <c r="B63" s="4"/>
      <c r="C63" s="4"/>
      <c r="D63" s="4"/>
      <c r="E63" s="4"/>
      <c r="F63" s="4"/>
      <c r="G63" s="4"/>
      <c r="H63" s="70"/>
      <c r="I63" s="4"/>
      <c r="J63" s="70"/>
      <c r="K63" s="4"/>
      <c r="L63" s="4"/>
      <c r="M63" s="14"/>
      <c r="N63" s="2"/>
      <c r="O63" s="2"/>
      <c r="P63" s="2"/>
      <c r="Q63" s="2"/>
    </row>
    <row r="64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2"/>
      <c r="O64" s="2"/>
      <c r="P64" s="2"/>
      <c r="Q64" s="2"/>
    </row>
  </sheetData>
  <mergeCells count="4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2:C23"/>
    <mergeCell ref="B27:D27"/>
    <mergeCell ref="B28:D28"/>
    <mergeCell ref="B29:D29"/>
    <mergeCell ref="B30:D30"/>
    <mergeCell ref="B32:D32"/>
    <mergeCell ref="B33:D33"/>
    <mergeCell ref="B34:D34"/>
    <mergeCell ref="B35:D35"/>
    <mergeCell ref="B37:D37"/>
    <mergeCell ref="B38:D38"/>
    <mergeCell ref="B39:D39"/>
    <mergeCell ref="B40:D40"/>
    <mergeCell ref="B42:D42"/>
    <mergeCell ref="B43:D43"/>
    <mergeCell ref="B44:D44"/>
    <mergeCell ref="B45:D45"/>
    <mergeCell ref="B47:D47"/>
    <mergeCell ref="B48:D48"/>
    <mergeCell ref="B49:D49"/>
    <mergeCell ref="B50:D50"/>
    <mergeCell ref="B52:D52"/>
    <mergeCell ref="B53:D53"/>
    <mergeCell ref="B54:D54"/>
    <mergeCell ref="B55:D55"/>
    <mergeCell ref="B57:D57"/>
    <mergeCell ref="B58:D58"/>
    <mergeCell ref="B59:D59"/>
    <mergeCell ref="B60:D60"/>
    <mergeCell ref="B25:L25"/>
    <mergeCell ref="B20:D20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30</v>
      </c>
      <c r="B10" s="1"/>
      <c r="C10" s="16"/>
      <c r="D10" s="1"/>
      <c r="E10" s="1"/>
      <c r="F10" s="1"/>
      <c r="G10" s="17"/>
      <c r="H10" s="1"/>
      <c r="I10" s="31" t="s">
        <v>31</v>
      </c>
      <c r="J10" s="32">
        <f>H65+H118+H166+H189+H247+H300+H348+H356+H404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87</v>
      </c>
      <c r="B11" s="1"/>
      <c r="C11" s="1"/>
      <c r="D11" s="1"/>
      <c r="E11" s="1"/>
      <c r="F11" s="1"/>
      <c r="G11" s="31"/>
      <c r="H11" s="1"/>
      <c r="I11" s="31" t="s">
        <v>33</v>
      </c>
      <c r="J11" s="32">
        <f>L65+L118+L166+L189+L247+L300+L348+L356+L404</f>
        <v>0</v>
      </c>
      <c r="K11" s="1"/>
      <c r="L11" s="1"/>
      <c r="M11" s="12"/>
      <c r="N11" s="2"/>
      <c r="O11" s="2"/>
      <c r="P11" s="2"/>
      <c r="Q11" s="33">
        <f>IF(SUM(K20:K28)&gt;0,ROUND(SUM(S20:S28)/SUM(K20:K28)-1,8),0)</f>
        <v>0</v>
      </c>
      <c r="R11" s="27">
        <f>AVERAGE(J64,J117,J165,J188,J246,J299,J347,J355,J403)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35</v>
      </c>
      <c r="C19" s="34"/>
      <c r="D19" s="34"/>
      <c r="E19" s="34" t="s">
        <v>36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20</v>
      </c>
      <c r="F20" s="1"/>
      <c r="G20" s="1"/>
      <c r="H20" s="1"/>
      <c r="I20" s="1"/>
      <c r="J20" s="1"/>
      <c r="K20" s="38">
        <f>H65</f>
        <v>0</v>
      </c>
      <c r="L20" s="38">
        <f>L65</f>
        <v>0</v>
      </c>
      <c r="M20" s="12"/>
      <c r="N20" s="2"/>
      <c r="O20" s="2"/>
      <c r="P20" s="2"/>
      <c r="Q20" s="2"/>
      <c r="S20" s="27">
        <f>S64</f>
        <v>0</v>
      </c>
    </row>
    <row r="21">
      <c r="A21" s="9"/>
      <c r="B21" s="36">
        <v>1</v>
      </c>
      <c r="C21" s="1"/>
      <c r="D21" s="1"/>
      <c r="E21" s="37" t="s">
        <v>88</v>
      </c>
      <c r="F21" s="1"/>
      <c r="G21" s="1"/>
      <c r="H21" s="1"/>
      <c r="I21" s="1"/>
      <c r="J21" s="1"/>
      <c r="K21" s="38">
        <f>H118</f>
        <v>0</v>
      </c>
      <c r="L21" s="38">
        <f>L118</f>
        <v>0</v>
      </c>
      <c r="M21" s="12"/>
      <c r="N21" s="2"/>
      <c r="O21" s="2"/>
      <c r="P21" s="2"/>
      <c r="Q21" s="2"/>
      <c r="S21" s="27">
        <f>S117</f>
        <v>0</v>
      </c>
    </row>
    <row r="22">
      <c r="A22" s="9"/>
      <c r="B22" s="36">
        <v>2</v>
      </c>
      <c r="C22" s="1"/>
      <c r="D22" s="1"/>
      <c r="E22" s="37" t="s">
        <v>89</v>
      </c>
      <c r="F22" s="1"/>
      <c r="G22" s="1"/>
      <c r="H22" s="1"/>
      <c r="I22" s="1"/>
      <c r="J22" s="1"/>
      <c r="K22" s="38">
        <f>H166</f>
        <v>0</v>
      </c>
      <c r="L22" s="38">
        <f>L166</f>
        <v>0</v>
      </c>
      <c r="M22" s="12"/>
      <c r="N22" s="2"/>
      <c r="O22" s="2"/>
      <c r="P22" s="2"/>
      <c r="Q22" s="2"/>
      <c r="S22" s="27">
        <f>S165</f>
        <v>0</v>
      </c>
    </row>
    <row r="23">
      <c r="A23" s="9"/>
      <c r="B23" s="36">
        <v>3</v>
      </c>
      <c r="C23" s="1"/>
      <c r="D23" s="1"/>
      <c r="E23" s="37" t="s">
        <v>90</v>
      </c>
      <c r="F23" s="1"/>
      <c r="G23" s="1"/>
      <c r="H23" s="1"/>
      <c r="I23" s="1"/>
      <c r="J23" s="1"/>
      <c r="K23" s="38">
        <f>H189</f>
        <v>0</v>
      </c>
      <c r="L23" s="38">
        <f>L189</f>
        <v>0</v>
      </c>
      <c r="M23" s="12"/>
      <c r="N23" s="2"/>
      <c r="O23" s="2"/>
      <c r="P23" s="2"/>
      <c r="Q23" s="2"/>
      <c r="S23" s="27">
        <f>S188</f>
        <v>0</v>
      </c>
    </row>
    <row r="24">
      <c r="A24" s="9"/>
      <c r="B24" s="36">
        <v>4</v>
      </c>
      <c r="C24" s="1"/>
      <c r="D24" s="1"/>
      <c r="E24" s="37" t="s">
        <v>91</v>
      </c>
      <c r="F24" s="1"/>
      <c r="G24" s="1"/>
      <c r="H24" s="1"/>
      <c r="I24" s="1"/>
      <c r="J24" s="1"/>
      <c r="K24" s="38">
        <f>H247</f>
        <v>0</v>
      </c>
      <c r="L24" s="38">
        <f>L247</f>
        <v>0</v>
      </c>
      <c r="M24" s="12"/>
      <c r="N24" s="2"/>
      <c r="O24" s="2"/>
      <c r="P24" s="2"/>
      <c r="Q24" s="2"/>
      <c r="S24" s="27">
        <f>S246</f>
        <v>0</v>
      </c>
    </row>
    <row r="25">
      <c r="A25" s="9"/>
      <c r="B25" s="36">
        <v>5</v>
      </c>
      <c r="C25" s="1"/>
      <c r="D25" s="1"/>
      <c r="E25" s="37" t="s">
        <v>92</v>
      </c>
      <c r="F25" s="1"/>
      <c r="G25" s="1"/>
      <c r="H25" s="1"/>
      <c r="I25" s="1"/>
      <c r="J25" s="1"/>
      <c r="K25" s="38">
        <f>H300</f>
        <v>0</v>
      </c>
      <c r="L25" s="38">
        <f>L300</f>
        <v>0</v>
      </c>
      <c r="M25" s="71"/>
      <c r="N25" s="2"/>
      <c r="O25" s="2"/>
      <c r="P25" s="2"/>
      <c r="Q25" s="2"/>
      <c r="S25" s="27">
        <f>S299</f>
        <v>0</v>
      </c>
    </row>
    <row r="26">
      <c r="A26" s="9"/>
      <c r="B26" s="36">
        <v>7</v>
      </c>
      <c r="C26" s="1"/>
      <c r="D26" s="1"/>
      <c r="E26" s="37" t="s">
        <v>93</v>
      </c>
      <c r="F26" s="1"/>
      <c r="G26" s="1"/>
      <c r="H26" s="1"/>
      <c r="I26" s="1"/>
      <c r="J26" s="1"/>
      <c r="K26" s="38">
        <f>H348</f>
        <v>0</v>
      </c>
      <c r="L26" s="38">
        <f>L348</f>
        <v>0</v>
      </c>
      <c r="M26" s="71"/>
      <c r="N26" s="2"/>
      <c r="O26" s="2"/>
      <c r="P26" s="2"/>
      <c r="Q26" s="2"/>
      <c r="S26" s="27">
        <f>S347</f>
        <v>0</v>
      </c>
    </row>
    <row r="27">
      <c r="A27" s="9"/>
      <c r="B27" s="36">
        <v>8</v>
      </c>
      <c r="C27" s="1"/>
      <c r="D27" s="1"/>
      <c r="E27" s="37" t="s">
        <v>94</v>
      </c>
      <c r="F27" s="1"/>
      <c r="G27" s="1"/>
      <c r="H27" s="1"/>
      <c r="I27" s="1"/>
      <c r="J27" s="1"/>
      <c r="K27" s="38">
        <f>H356</f>
        <v>0</v>
      </c>
      <c r="L27" s="38">
        <f>L356</f>
        <v>0</v>
      </c>
      <c r="M27" s="71"/>
      <c r="N27" s="2"/>
      <c r="O27" s="2"/>
      <c r="P27" s="2"/>
      <c r="Q27" s="2"/>
      <c r="S27" s="27">
        <f>S355</f>
        <v>0</v>
      </c>
    </row>
    <row r="28">
      <c r="A28" s="9"/>
      <c r="B28" s="36">
        <v>9</v>
      </c>
      <c r="C28" s="1"/>
      <c r="D28" s="1"/>
      <c r="E28" s="37" t="s">
        <v>95</v>
      </c>
      <c r="F28" s="1"/>
      <c r="G28" s="1"/>
      <c r="H28" s="1"/>
      <c r="I28" s="1"/>
      <c r="J28" s="1"/>
      <c r="K28" s="38">
        <f>H404</f>
        <v>0</v>
      </c>
      <c r="L28" s="38">
        <f>L404</f>
        <v>0</v>
      </c>
      <c r="M28" s="71"/>
      <c r="N28" s="2"/>
      <c r="O28" s="2"/>
      <c r="P28" s="2"/>
      <c r="Q28" s="2"/>
      <c r="S28" s="27">
        <f>S403</f>
        <v>0</v>
      </c>
    </row>
    <row r="29">
      <c r="A29" s="13"/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72"/>
      <c r="N29" s="2"/>
      <c r="O29" s="2"/>
      <c r="P29" s="2"/>
      <c r="Q29" s="2"/>
    </row>
    <row r="30" ht="14" customHeight="1">
      <c r="A30" s="4"/>
      <c r="B30" s="28" t="s">
        <v>37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2"/>
      <c r="N30" s="2"/>
      <c r="O30" s="2"/>
      <c r="P30" s="2"/>
      <c r="Q30" s="2"/>
    </row>
    <row r="31" ht="18" customHeight="1">
      <c r="A31" s="6"/>
      <c r="B31" s="7"/>
      <c r="C31" s="7"/>
      <c r="D31" s="7"/>
      <c r="E31" s="7"/>
      <c r="F31" s="7"/>
      <c r="G31" s="7"/>
      <c r="H31" s="7"/>
      <c r="I31" s="7"/>
      <c r="J31" s="7"/>
      <c r="K31" s="7"/>
      <c r="L31" s="7"/>
      <c r="M31" s="73"/>
      <c r="N31" s="2"/>
      <c r="O31" s="2"/>
      <c r="P31" s="2"/>
      <c r="Q31" s="2"/>
    </row>
    <row r="32" ht="18" customHeight="1">
      <c r="A32" s="9"/>
      <c r="B32" s="34" t="s">
        <v>38</v>
      </c>
      <c r="C32" s="34" t="s">
        <v>35</v>
      </c>
      <c r="D32" s="34" t="s">
        <v>39</v>
      </c>
      <c r="E32" s="34" t="s">
        <v>36</v>
      </c>
      <c r="F32" s="34" t="s">
        <v>40</v>
      </c>
      <c r="G32" s="35" t="s">
        <v>41</v>
      </c>
      <c r="H32" s="22" t="s">
        <v>42</v>
      </c>
      <c r="I32" s="22" t="s">
        <v>43</v>
      </c>
      <c r="J32" s="22" t="s">
        <v>17</v>
      </c>
      <c r="K32" s="35" t="s">
        <v>44</v>
      </c>
      <c r="L32" s="22" t="s">
        <v>18</v>
      </c>
      <c r="M32" s="71"/>
      <c r="N32" s="2"/>
      <c r="O32" s="2"/>
      <c r="P32" s="2"/>
      <c r="Q32" s="2"/>
    </row>
    <row r="33" ht="40" customHeight="1">
      <c r="A33" s="9"/>
      <c r="B33" s="39" t="s">
        <v>45</v>
      </c>
      <c r="C33" s="1"/>
      <c r="D33" s="1"/>
      <c r="E33" s="1"/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1">
        <v>1</v>
      </c>
      <c r="C34" s="42" t="s">
        <v>96</v>
      </c>
      <c r="D34" s="42" t="s">
        <v>7</v>
      </c>
      <c r="E34" s="42" t="s">
        <v>97</v>
      </c>
      <c r="F34" s="42" t="s">
        <v>7</v>
      </c>
      <c r="G34" s="43" t="s">
        <v>98</v>
      </c>
      <c r="H34" s="44">
        <v>1297.0999999999999</v>
      </c>
      <c r="I34" s="25">
        <f>ROUND(0,2)</f>
        <v>0</v>
      </c>
      <c r="J34" s="45">
        <f>ROUND(I34*H34,2)</f>
        <v>0</v>
      </c>
      <c r="K34" s="46">
        <v>0.20999999999999999</v>
      </c>
      <c r="L34" s="47">
        <f>IF(ISNUMBER(K34),ROUND(J34*(K34+1),2),0)</f>
        <v>0</v>
      </c>
      <c r="M34" s="12"/>
      <c r="N34" s="2"/>
      <c r="O34" s="2"/>
      <c r="P34" s="2"/>
      <c r="Q34" s="33">
        <f>IF(ISNUMBER(K34),IF(H34&gt;0,IF(I34&gt;0,J34,0),0),0)</f>
        <v>0</v>
      </c>
      <c r="R34" s="27">
        <f>IF(ISNUMBER(K34)=FALSE,J34,0)</f>
        <v>0</v>
      </c>
    </row>
    <row r="35">
      <c r="A35" s="9"/>
      <c r="B35" s="48" t="s">
        <v>49</v>
      </c>
      <c r="C35" s="1"/>
      <c r="D35" s="1"/>
      <c r="E35" s="49" t="s">
        <v>99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8" t="s">
        <v>51</v>
      </c>
      <c r="C36" s="1"/>
      <c r="D36" s="1"/>
      <c r="E36" s="49" t="s">
        <v>100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>
      <c r="A37" s="9"/>
      <c r="B37" s="48" t="s">
        <v>53</v>
      </c>
      <c r="C37" s="1"/>
      <c r="D37" s="1"/>
      <c r="E37" s="49" t="s">
        <v>101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 thickBot="1">
      <c r="A38" s="9"/>
      <c r="B38" s="50" t="s">
        <v>55</v>
      </c>
      <c r="C38" s="51"/>
      <c r="D38" s="51"/>
      <c r="E38" s="52" t="s">
        <v>56</v>
      </c>
      <c r="F38" s="51"/>
      <c r="G38" s="51"/>
      <c r="H38" s="53"/>
      <c r="I38" s="51"/>
      <c r="J38" s="53"/>
      <c r="K38" s="51"/>
      <c r="L38" s="51"/>
      <c r="M38" s="12"/>
      <c r="N38" s="2"/>
      <c r="O38" s="2"/>
      <c r="P38" s="2"/>
      <c r="Q38" s="2"/>
    </row>
    <row r="39" thickTop="1">
      <c r="A39" s="9"/>
      <c r="B39" s="41">
        <v>2</v>
      </c>
      <c r="C39" s="42" t="s">
        <v>102</v>
      </c>
      <c r="D39" s="42" t="s">
        <v>7</v>
      </c>
      <c r="E39" s="42" t="s">
        <v>103</v>
      </c>
      <c r="F39" s="42" t="s">
        <v>7</v>
      </c>
      <c r="G39" s="43" t="s">
        <v>48</v>
      </c>
      <c r="H39" s="54">
        <v>1</v>
      </c>
      <c r="I39" s="55">
        <f>ROUND(0,2)</f>
        <v>0</v>
      </c>
      <c r="J39" s="56">
        <f>ROUND(I39*H39,2)</f>
        <v>0</v>
      </c>
      <c r="K39" s="57">
        <v>0.20999999999999999</v>
      </c>
      <c r="L39" s="58">
        <f>IF(ISNUMBER(K39),ROUND(J39*(K39+1),2),0)</f>
        <v>0</v>
      </c>
      <c r="M39" s="12"/>
      <c r="N39" s="2"/>
      <c r="O39" s="2"/>
      <c r="P39" s="2"/>
      <c r="Q39" s="33">
        <f>IF(ISNUMBER(K39),IF(H39&gt;0,IF(I39&gt;0,J39,0),0),0)</f>
        <v>0</v>
      </c>
      <c r="R39" s="27">
        <f>IF(ISNUMBER(K39)=FALSE,J39,0)</f>
        <v>0</v>
      </c>
    </row>
    <row r="40">
      <c r="A40" s="9"/>
      <c r="B40" s="48" t="s">
        <v>49</v>
      </c>
      <c r="C40" s="1"/>
      <c r="D40" s="1"/>
      <c r="E40" s="49" t="s">
        <v>104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>
      <c r="A41" s="9"/>
      <c r="B41" s="48" t="s">
        <v>51</v>
      </c>
      <c r="C41" s="1"/>
      <c r="D41" s="1"/>
      <c r="E41" s="49" t="s">
        <v>52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8" t="s">
        <v>53</v>
      </c>
      <c r="C42" s="1"/>
      <c r="D42" s="1"/>
      <c r="E42" s="49" t="s">
        <v>105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 thickBot="1">
      <c r="A43" s="9"/>
      <c r="B43" s="50" t="s">
        <v>55</v>
      </c>
      <c r="C43" s="51"/>
      <c r="D43" s="51"/>
      <c r="E43" s="52" t="s">
        <v>56</v>
      </c>
      <c r="F43" s="51"/>
      <c r="G43" s="51"/>
      <c r="H43" s="53"/>
      <c r="I43" s="51"/>
      <c r="J43" s="53"/>
      <c r="K43" s="51"/>
      <c r="L43" s="51"/>
      <c r="M43" s="12"/>
      <c r="N43" s="2"/>
      <c r="O43" s="2"/>
      <c r="P43" s="2"/>
      <c r="Q43" s="2"/>
    </row>
    <row r="44" thickTop="1">
      <c r="A44" s="9"/>
      <c r="B44" s="41">
        <v>3</v>
      </c>
      <c r="C44" s="42" t="s">
        <v>106</v>
      </c>
      <c r="D44" s="42" t="s">
        <v>7</v>
      </c>
      <c r="E44" s="42" t="s">
        <v>107</v>
      </c>
      <c r="F44" s="42" t="s">
        <v>7</v>
      </c>
      <c r="G44" s="43" t="s">
        <v>108</v>
      </c>
      <c r="H44" s="54">
        <v>125</v>
      </c>
      <c r="I44" s="55">
        <f>ROUND(0,2)</f>
        <v>0</v>
      </c>
      <c r="J44" s="56">
        <f>ROUND(I44*H44,2)</f>
        <v>0</v>
      </c>
      <c r="K44" s="57">
        <v>0.20999999999999999</v>
      </c>
      <c r="L44" s="58">
        <f>IF(ISNUMBER(K44),ROUND(J44*(K44+1),2),0)</f>
        <v>0</v>
      </c>
      <c r="M44" s="12"/>
      <c r="N44" s="2"/>
      <c r="O44" s="2"/>
      <c r="P44" s="2"/>
      <c r="Q44" s="33">
        <f>IF(ISNUMBER(K44),IF(H44&gt;0,IF(I44&gt;0,J44,0),0),0)</f>
        <v>0</v>
      </c>
      <c r="R44" s="27">
        <f>IF(ISNUMBER(K44)=FALSE,J44,0)</f>
        <v>0</v>
      </c>
    </row>
    <row r="45">
      <c r="A45" s="9"/>
      <c r="B45" s="48" t="s">
        <v>49</v>
      </c>
      <c r="C45" s="1"/>
      <c r="D45" s="1"/>
      <c r="E45" s="49" t="s">
        <v>109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>
      <c r="A46" s="9"/>
      <c r="B46" s="48" t="s">
        <v>51</v>
      </c>
      <c r="C46" s="1"/>
      <c r="D46" s="1"/>
      <c r="E46" s="49" t="s">
        <v>110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>
      <c r="A47" s="9"/>
      <c r="B47" s="48" t="s">
        <v>53</v>
      </c>
      <c r="C47" s="1"/>
      <c r="D47" s="1"/>
      <c r="E47" s="49" t="s">
        <v>54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 thickBot="1">
      <c r="A48" s="9"/>
      <c r="B48" s="50" t="s">
        <v>55</v>
      </c>
      <c r="C48" s="51"/>
      <c r="D48" s="51"/>
      <c r="E48" s="52" t="s">
        <v>56</v>
      </c>
      <c r="F48" s="51"/>
      <c r="G48" s="51"/>
      <c r="H48" s="53"/>
      <c r="I48" s="51"/>
      <c r="J48" s="53"/>
      <c r="K48" s="51"/>
      <c r="L48" s="51"/>
      <c r="M48" s="12"/>
      <c r="N48" s="2"/>
      <c r="O48" s="2"/>
      <c r="P48" s="2"/>
      <c r="Q48" s="2"/>
    </row>
    <row r="49" thickTop="1">
      <c r="A49" s="9"/>
      <c r="B49" s="41">
        <v>4</v>
      </c>
      <c r="C49" s="42" t="s">
        <v>111</v>
      </c>
      <c r="D49" s="42" t="s">
        <v>7</v>
      </c>
      <c r="E49" s="42" t="s">
        <v>112</v>
      </c>
      <c r="F49" s="42" t="s">
        <v>7</v>
      </c>
      <c r="G49" s="43" t="s">
        <v>78</v>
      </c>
      <c r="H49" s="54">
        <v>1</v>
      </c>
      <c r="I49" s="55">
        <f>ROUND(0,2)</f>
        <v>0</v>
      </c>
      <c r="J49" s="56">
        <f>ROUND(I49*H49,2)</f>
        <v>0</v>
      </c>
      <c r="K49" s="57">
        <v>0.20999999999999999</v>
      </c>
      <c r="L49" s="58">
        <f>IF(ISNUMBER(K49),ROUND(J49*(K49+1),2),0)</f>
        <v>0</v>
      </c>
      <c r="M49" s="12"/>
      <c r="N49" s="2"/>
      <c r="O49" s="2"/>
      <c r="P49" s="2"/>
      <c r="Q49" s="33">
        <f>IF(ISNUMBER(K49),IF(H49&gt;0,IF(I49&gt;0,J49,0),0),0)</f>
        <v>0</v>
      </c>
      <c r="R49" s="27">
        <f>IF(ISNUMBER(K49)=FALSE,J49,0)</f>
        <v>0</v>
      </c>
    </row>
    <row r="50">
      <c r="A50" s="9"/>
      <c r="B50" s="48" t="s">
        <v>49</v>
      </c>
      <c r="C50" s="1"/>
      <c r="D50" s="1"/>
      <c r="E50" s="49" t="s">
        <v>7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>
      <c r="A51" s="9"/>
      <c r="B51" s="48" t="s">
        <v>51</v>
      </c>
      <c r="C51" s="1"/>
      <c r="D51" s="1"/>
      <c r="E51" s="49" t="s">
        <v>7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>
      <c r="A52" s="9"/>
      <c r="B52" s="48" t="s">
        <v>53</v>
      </c>
      <c r="C52" s="1"/>
      <c r="D52" s="1"/>
      <c r="E52" s="49" t="s">
        <v>64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 thickBot="1">
      <c r="A53" s="9"/>
      <c r="B53" s="50" t="s">
        <v>55</v>
      </c>
      <c r="C53" s="51"/>
      <c r="D53" s="51"/>
      <c r="E53" s="52" t="s">
        <v>56</v>
      </c>
      <c r="F53" s="51"/>
      <c r="G53" s="51"/>
      <c r="H53" s="53"/>
      <c r="I53" s="51"/>
      <c r="J53" s="53"/>
      <c r="K53" s="51"/>
      <c r="L53" s="51"/>
      <c r="M53" s="12"/>
      <c r="N53" s="2"/>
      <c r="O53" s="2"/>
      <c r="P53" s="2"/>
      <c r="Q53" s="2"/>
    </row>
    <row r="54" thickTop="1">
      <c r="A54" s="9"/>
      <c r="B54" s="41">
        <v>5</v>
      </c>
      <c r="C54" s="42" t="s">
        <v>113</v>
      </c>
      <c r="D54" s="42" t="s">
        <v>7</v>
      </c>
      <c r="E54" s="42" t="s">
        <v>114</v>
      </c>
      <c r="F54" s="42" t="s">
        <v>7</v>
      </c>
      <c r="G54" s="43" t="s">
        <v>78</v>
      </c>
      <c r="H54" s="54">
        <v>1</v>
      </c>
      <c r="I54" s="55">
        <f>ROUND(0,2)</f>
        <v>0</v>
      </c>
      <c r="J54" s="56">
        <f>ROUND(I54*H54,2)</f>
        <v>0</v>
      </c>
      <c r="K54" s="57">
        <v>0.20999999999999999</v>
      </c>
      <c r="L54" s="58">
        <f>IF(ISNUMBER(K54),ROUND(J54*(K54+1),2),0)</f>
        <v>0</v>
      </c>
      <c r="M54" s="12"/>
      <c r="N54" s="2"/>
      <c r="O54" s="2"/>
      <c r="P54" s="2"/>
      <c r="Q54" s="33">
        <f>IF(ISNUMBER(K54),IF(H54&gt;0,IF(I54&gt;0,J54,0),0),0)</f>
        <v>0</v>
      </c>
      <c r="R54" s="27">
        <f>IF(ISNUMBER(K54)=FALSE,J54,0)</f>
        <v>0</v>
      </c>
    </row>
    <row r="55">
      <c r="A55" s="9"/>
      <c r="B55" s="48" t="s">
        <v>49</v>
      </c>
      <c r="C55" s="1"/>
      <c r="D55" s="1"/>
      <c r="E55" s="49" t="s">
        <v>115</v>
      </c>
      <c r="F55" s="1"/>
      <c r="G55" s="1"/>
      <c r="H55" s="40"/>
      <c r="I55" s="1"/>
      <c r="J55" s="40"/>
      <c r="K55" s="1"/>
      <c r="L55" s="1"/>
      <c r="M55" s="12"/>
      <c r="N55" s="2"/>
      <c r="O55" s="2"/>
      <c r="P55" s="2"/>
      <c r="Q55" s="2"/>
    </row>
    <row r="56">
      <c r="A56" s="9"/>
      <c r="B56" s="48" t="s">
        <v>51</v>
      </c>
      <c r="C56" s="1"/>
      <c r="D56" s="1"/>
      <c r="E56" s="49" t="s">
        <v>7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>
      <c r="A57" s="9"/>
      <c r="B57" s="48" t="s">
        <v>53</v>
      </c>
      <c r="C57" s="1"/>
      <c r="D57" s="1"/>
      <c r="E57" s="49" t="s">
        <v>116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 thickBot="1">
      <c r="A58" s="9"/>
      <c r="B58" s="50" t="s">
        <v>55</v>
      </c>
      <c r="C58" s="51"/>
      <c r="D58" s="51"/>
      <c r="E58" s="52" t="s">
        <v>56</v>
      </c>
      <c r="F58" s="51"/>
      <c r="G58" s="51"/>
      <c r="H58" s="53"/>
      <c r="I58" s="51"/>
      <c r="J58" s="53"/>
      <c r="K58" s="51"/>
      <c r="L58" s="51"/>
      <c r="M58" s="12"/>
      <c r="N58" s="2"/>
      <c r="O58" s="2"/>
      <c r="P58" s="2"/>
      <c r="Q58" s="2"/>
    </row>
    <row r="59" thickTop="1">
      <c r="A59" s="9"/>
      <c r="B59" s="41">
        <v>6</v>
      </c>
      <c r="C59" s="42" t="s">
        <v>117</v>
      </c>
      <c r="D59" s="42" t="s">
        <v>7</v>
      </c>
      <c r="E59" s="42" t="s">
        <v>118</v>
      </c>
      <c r="F59" s="42" t="s">
        <v>7</v>
      </c>
      <c r="G59" s="43" t="s">
        <v>48</v>
      </c>
      <c r="H59" s="54">
        <v>1</v>
      </c>
      <c r="I59" s="55">
        <f>ROUND(0,2)</f>
        <v>0</v>
      </c>
      <c r="J59" s="56">
        <f>ROUND(I59*H59,2)</f>
        <v>0</v>
      </c>
      <c r="K59" s="57">
        <v>0.20999999999999999</v>
      </c>
      <c r="L59" s="58">
        <f>IF(ISNUMBER(K59),ROUND(J59*(K59+1),2),0)</f>
        <v>0</v>
      </c>
      <c r="M59" s="12"/>
      <c r="N59" s="2"/>
      <c r="O59" s="2"/>
      <c r="P59" s="2"/>
      <c r="Q59" s="33">
        <f>IF(ISNUMBER(K59),IF(H59&gt;0,IF(I59&gt;0,J59,0),0),0)</f>
        <v>0</v>
      </c>
      <c r="R59" s="27">
        <f>IF(ISNUMBER(K59)=FALSE,J59,0)</f>
        <v>0</v>
      </c>
    </row>
    <row r="60">
      <c r="A60" s="9"/>
      <c r="B60" s="48" t="s">
        <v>49</v>
      </c>
      <c r="C60" s="1"/>
      <c r="D60" s="1"/>
      <c r="E60" s="49" t="s">
        <v>119</v>
      </c>
      <c r="F60" s="1"/>
      <c r="G60" s="1"/>
      <c r="H60" s="40"/>
      <c r="I60" s="1"/>
      <c r="J60" s="40"/>
      <c r="K60" s="1"/>
      <c r="L60" s="1"/>
      <c r="M60" s="12"/>
      <c r="N60" s="2"/>
      <c r="O60" s="2"/>
      <c r="P60" s="2"/>
      <c r="Q60" s="2"/>
    </row>
    <row r="61">
      <c r="A61" s="9"/>
      <c r="B61" s="48" t="s">
        <v>51</v>
      </c>
      <c r="C61" s="1"/>
      <c r="D61" s="1"/>
      <c r="E61" s="49" t="s">
        <v>52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53</v>
      </c>
      <c r="C62" s="1"/>
      <c r="D62" s="1"/>
      <c r="E62" s="49" t="s">
        <v>120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 thickBot="1">
      <c r="A63" s="9"/>
      <c r="B63" s="50" t="s">
        <v>55</v>
      </c>
      <c r="C63" s="51"/>
      <c r="D63" s="51"/>
      <c r="E63" s="52" t="s">
        <v>56</v>
      </c>
      <c r="F63" s="51"/>
      <c r="G63" s="51"/>
      <c r="H63" s="53"/>
      <c r="I63" s="51"/>
      <c r="J63" s="53"/>
      <c r="K63" s="51"/>
      <c r="L63" s="51"/>
      <c r="M63" s="12"/>
      <c r="N63" s="2"/>
      <c r="O63" s="2"/>
      <c r="P63" s="2"/>
      <c r="Q63" s="2"/>
    </row>
    <row r="64" thickTop="1" thickBot="1" ht="25" customHeight="1">
      <c r="A64" s="9"/>
      <c r="B64" s="1"/>
      <c r="C64" s="59">
        <v>0</v>
      </c>
      <c r="D64" s="1"/>
      <c r="E64" s="59" t="s">
        <v>20</v>
      </c>
      <c r="F64" s="1"/>
      <c r="G64" s="60" t="s">
        <v>81</v>
      </c>
      <c r="H64" s="61">
        <f>J34+J39+J44+J49+J54+J59</f>
        <v>0</v>
      </c>
      <c r="I64" s="60" t="s">
        <v>82</v>
      </c>
      <c r="J64" s="62">
        <f>(L64-H64)</f>
        <v>0</v>
      </c>
      <c r="K64" s="60" t="s">
        <v>83</v>
      </c>
      <c r="L64" s="63">
        <f>L34+L39+L44+L49+L54+L59</f>
        <v>0</v>
      </c>
      <c r="M64" s="12"/>
      <c r="N64" s="2"/>
      <c r="O64" s="2"/>
      <c r="P64" s="2"/>
      <c r="Q64" s="33">
        <f>0+Q34+Q39+Q44+Q49+Q54+Q59</f>
        <v>0</v>
      </c>
      <c r="R64" s="27">
        <f>0+R34+R39+R44+R49+R54+R59</f>
        <v>0</v>
      </c>
      <c r="S64" s="64">
        <f>Q64*(1+J64)+R64</f>
        <v>0</v>
      </c>
    </row>
    <row r="65" thickTop="1" thickBot="1" ht="25" customHeight="1">
      <c r="A65" s="9"/>
      <c r="B65" s="65"/>
      <c r="C65" s="65"/>
      <c r="D65" s="65"/>
      <c r="E65" s="65"/>
      <c r="F65" s="65"/>
      <c r="G65" s="66" t="s">
        <v>84</v>
      </c>
      <c r="H65" s="67">
        <f>J34+J39+J44+J49+J54+J59</f>
        <v>0</v>
      </c>
      <c r="I65" s="66" t="s">
        <v>85</v>
      </c>
      <c r="J65" s="68">
        <f>0+J64</f>
        <v>0</v>
      </c>
      <c r="K65" s="66" t="s">
        <v>86</v>
      </c>
      <c r="L65" s="69">
        <f>L34+L39+L44+L49+L54+L59</f>
        <v>0</v>
      </c>
      <c r="M65" s="12"/>
      <c r="N65" s="2"/>
      <c r="O65" s="2"/>
      <c r="P65" s="2"/>
      <c r="Q65" s="2"/>
    </row>
    <row r="66" ht="40" customHeight="1">
      <c r="A66" s="9"/>
      <c r="B66" s="74" t="s">
        <v>121</v>
      </c>
      <c r="C66" s="1"/>
      <c r="D66" s="1"/>
      <c r="E66" s="1"/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1">
        <v>7</v>
      </c>
      <c r="C67" s="42" t="s">
        <v>122</v>
      </c>
      <c r="D67" s="42" t="s">
        <v>7</v>
      </c>
      <c r="E67" s="42" t="s">
        <v>123</v>
      </c>
      <c r="F67" s="42" t="s">
        <v>7</v>
      </c>
      <c r="G67" s="43" t="s">
        <v>124</v>
      </c>
      <c r="H67" s="44">
        <v>160</v>
      </c>
      <c r="I67" s="25">
        <f>ROUND(0,2)</f>
        <v>0</v>
      </c>
      <c r="J67" s="45">
        <f>ROUND(I67*H67,2)</f>
        <v>0</v>
      </c>
      <c r="K67" s="46">
        <v>0.20999999999999999</v>
      </c>
      <c r="L67" s="47">
        <f>IF(ISNUMBER(K67),ROUND(J67*(K67+1),2),0)</f>
        <v>0</v>
      </c>
      <c r="M67" s="12"/>
      <c r="N67" s="2"/>
      <c r="O67" s="2"/>
      <c r="P67" s="2"/>
      <c r="Q67" s="33">
        <f>IF(ISNUMBER(K67),IF(H67&gt;0,IF(I67&gt;0,J67,0),0),0)</f>
        <v>0</v>
      </c>
      <c r="R67" s="27">
        <f>IF(ISNUMBER(K67)=FALSE,J67,0)</f>
        <v>0</v>
      </c>
    </row>
    <row r="68">
      <c r="A68" s="9"/>
      <c r="B68" s="48" t="s">
        <v>49</v>
      </c>
      <c r="C68" s="1"/>
      <c r="D68" s="1"/>
      <c r="E68" s="49" t="s">
        <v>125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8" t="s">
        <v>51</v>
      </c>
      <c r="C69" s="1"/>
      <c r="D69" s="1"/>
      <c r="E69" s="49" t="s">
        <v>126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>
      <c r="A70" s="9"/>
      <c r="B70" s="48" t="s">
        <v>53</v>
      </c>
      <c r="C70" s="1"/>
      <c r="D70" s="1"/>
      <c r="E70" s="49" t="s">
        <v>127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 thickBot="1">
      <c r="A71" s="9"/>
      <c r="B71" s="50" t="s">
        <v>55</v>
      </c>
      <c r="C71" s="51"/>
      <c r="D71" s="51"/>
      <c r="E71" s="52" t="s">
        <v>56</v>
      </c>
      <c r="F71" s="51"/>
      <c r="G71" s="51"/>
      <c r="H71" s="53"/>
      <c r="I71" s="51"/>
      <c r="J71" s="53"/>
      <c r="K71" s="51"/>
      <c r="L71" s="51"/>
      <c r="M71" s="12"/>
      <c r="N71" s="2"/>
      <c r="O71" s="2"/>
      <c r="P71" s="2"/>
      <c r="Q71" s="2"/>
    </row>
    <row r="72" thickTop="1">
      <c r="A72" s="9"/>
      <c r="B72" s="41">
        <v>8</v>
      </c>
      <c r="C72" s="42" t="s">
        <v>128</v>
      </c>
      <c r="D72" s="42" t="s">
        <v>7</v>
      </c>
      <c r="E72" s="42" t="s">
        <v>129</v>
      </c>
      <c r="F72" s="42" t="s">
        <v>7</v>
      </c>
      <c r="G72" s="43" t="s">
        <v>130</v>
      </c>
      <c r="H72" s="54">
        <v>268</v>
      </c>
      <c r="I72" s="55">
        <f>ROUND(0,2)</f>
        <v>0</v>
      </c>
      <c r="J72" s="56">
        <f>ROUND(I72*H72,2)</f>
        <v>0</v>
      </c>
      <c r="K72" s="57">
        <v>0.20999999999999999</v>
      </c>
      <c r="L72" s="58">
        <f>IF(ISNUMBER(K72),ROUND(J72*(K72+1),2),0)</f>
        <v>0</v>
      </c>
      <c r="M72" s="12"/>
      <c r="N72" s="2"/>
      <c r="O72" s="2"/>
      <c r="P72" s="2"/>
      <c r="Q72" s="33">
        <f>IF(ISNUMBER(K72),IF(H72&gt;0,IF(I72&gt;0,J72,0),0),0)</f>
        <v>0</v>
      </c>
      <c r="R72" s="27">
        <f>IF(ISNUMBER(K72)=FALSE,J72,0)</f>
        <v>0</v>
      </c>
    </row>
    <row r="73">
      <c r="A73" s="9"/>
      <c r="B73" s="48" t="s">
        <v>49</v>
      </c>
      <c r="C73" s="1"/>
      <c r="D73" s="1"/>
      <c r="E73" s="49" t="s">
        <v>131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>
      <c r="A74" s="9"/>
      <c r="B74" s="48" t="s">
        <v>51</v>
      </c>
      <c r="C74" s="1"/>
      <c r="D74" s="1"/>
      <c r="E74" s="49" t="s">
        <v>132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>
      <c r="A75" s="9"/>
      <c r="B75" s="48" t="s">
        <v>53</v>
      </c>
      <c r="C75" s="1"/>
      <c r="D75" s="1"/>
      <c r="E75" s="49" t="s">
        <v>133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 thickBot="1">
      <c r="A76" s="9"/>
      <c r="B76" s="50" t="s">
        <v>55</v>
      </c>
      <c r="C76" s="51"/>
      <c r="D76" s="51"/>
      <c r="E76" s="52" t="s">
        <v>56</v>
      </c>
      <c r="F76" s="51"/>
      <c r="G76" s="51"/>
      <c r="H76" s="53"/>
      <c r="I76" s="51"/>
      <c r="J76" s="53"/>
      <c r="K76" s="51"/>
      <c r="L76" s="51"/>
      <c r="M76" s="12"/>
      <c r="N76" s="2"/>
      <c r="O76" s="2"/>
      <c r="P76" s="2"/>
      <c r="Q76" s="2"/>
    </row>
    <row r="77" thickTop="1">
      <c r="A77" s="9"/>
      <c r="B77" s="41">
        <v>9</v>
      </c>
      <c r="C77" s="42" t="s">
        <v>134</v>
      </c>
      <c r="D77" s="42" t="s">
        <v>7</v>
      </c>
      <c r="E77" s="42" t="s">
        <v>135</v>
      </c>
      <c r="F77" s="42" t="s">
        <v>7</v>
      </c>
      <c r="G77" s="43" t="s">
        <v>130</v>
      </c>
      <c r="H77" s="54">
        <v>506</v>
      </c>
      <c r="I77" s="55">
        <f>ROUND(0,2)</f>
        <v>0</v>
      </c>
      <c r="J77" s="56">
        <f>ROUND(I77*H77,2)</f>
        <v>0</v>
      </c>
      <c r="K77" s="57">
        <v>0.20999999999999999</v>
      </c>
      <c r="L77" s="58">
        <f>IF(ISNUMBER(K77),ROUND(J77*(K77+1),2),0)</f>
        <v>0</v>
      </c>
      <c r="M77" s="12"/>
      <c r="N77" s="2"/>
      <c r="O77" s="2"/>
      <c r="P77" s="2"/>
      <c r="Q77" s="33">
        <f>IF(ISNUMBER(K77),IF(H77&gt;0,IF(I77&gt;0,J77,0),0),0)</f>
        <v>0</v>
      </c>
      <c r="R77" s="27">
        <f>IF(ISNUMBER(K77)=FALSE,J77,0)</f>
        <v>0</v>
      </c>
    </row>
    <row r="78">
      <c r="A78" s="9"/>
      <c r="B78" s="48" t="s">
        <v>49</v>
      </c>
      <c r="C78" s="1"/>
      <c r="D78" s="1"/>
      <c r="E78" s="49" t="s">
        <v>136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>
      <c r="A79" s="9"/>
      <c r="B79" s="48" t="s">
        <v>51</v>
      </c>
      <c r="C79" s="1"/>
      <c r="D79" s="1"/>
      <c r="E79" s="49" t="s">
        <v>137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>
      <c r="A80" s="9"/>
      <c r="B80" s="48" t="s">
        <v>53</v>
      </c>
      <c r="C80" s="1"/>
      <c r="D80" s="1"/>
      <c r="E80" s="49" t="s">
        <v>138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 thickBot="1">
      <c r="A81" s="9"/>
      <c r="B81" s="50" t="s">
        <v>55</v>
      </c>
      <c r="C81" s="51"/>
      <c r="D81" s="51"/>
      <c r="E81" s="52" t="s">
        <v>56</v>
      </c>
      <c r="F81" s="51"/>
      <c r="G81" s="51"/>
      <c r="H81" s="53"/>
      <c r="I81" s="51"/>
      <c r="J81" s="53"/>
      <c r="K81" s="51"/>
      <c r="L81" s="51"/>
      <c r="M81" s="12"/>
      <c r="N81" s="2"/>
      <c r="O81" s="2"/>
      <c r="P81" s="2"/>
      <c r="Q81" s="2"/>
    </row>
    <row r="82" thickTop="1">
      <c r="A82" s="9"/>
      <c r="B82" s="41">
        <v>10</v>
      </c>
      <c r="C82" s="42" t="s">
        <v>139</v>
      </c>
      <c r="D82" s="42" t="s">
        <v>7</v>
      </c>
      <c r="E82" s="42" t="s">
        <v>140</v>
      </c>
      <c r="F82" s="42" t="s">
        <v>7</v>
      </c>
      <c r="G82" s="43" t="s">
        <v>130</v>
      </c>
      <c r="H82" s="54">
        <v>220.43000000000001</v>
      </c>
      <c r="I82" s="55">
        <f>ROUND(0,2)</f>
        <v>0</v>
      </c>
      <c r="J82" s="56">
        <f>ROUND(I82*H82,2)</f>
        <v>0</v>
      </c>
      <c r="K82" s="57">
        <v>0.20999999999999999</v>
      </c>
      <c r="L82" s="58">
        <f>IF(ISNUMBER(K82),ROUND(J82*(K82+1),2),0)</f>
        <v>0</v>
      </c>
      <c r="M82" s="12"/>
      <c r="N82" s="2"/>
      <c r="O82" s="2"/>
      <c r="P82" s="2"/>
      <c r="Q82" s="33">
        <f>IF(ISNUMBER(K82),IF(H82&gt;0,IF(I82&gt;0,J82,0),0),0)</f>
        <v>0</v>
      </c>
      <c r="R82" s="27">
        <f>IF(ISNUMBER(K82)=FALSE,J82,0)</f>
        <v>0</v>
      </c>
    </row>
    <row r="83">
      <c r="A83" s="9"/>
      <c r="B83" s="48" t="s">
        <v>49</v>
      </c>
      <c r="C83" s="1"/>
      <c r="D83" s="1"/>
      <c r="E83" s="49" t="s">
        <v>7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>
      <c r="A84" s="9"/>
      <c r="B84" s="48" t="s">
        <v>51</v>
      </c>
      <c r="C84" s="1"/>
      <c r="D84" s="1"/>
      <c r="E84" s="49" t="s">
        <v>141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>
      <c r="A85" s="9"/>
      <c r="B85" s="48" t="s">
        <v>53</v>
      </c>
      <c r="C85" s="1"/>
      <c r="D85" s="1"/>
      <c r="E85" s="49" t="s">
        <v>142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 thickBot="1">
      <c r="A86" s="9"/>
      <c r="B86" s="50" t="s">
        <v>55</v>
      </c>
      <c r="C86" s="51"/>
      <c r="D86" s="51"/>
      <c r="E86" s="52" t="s">
        <v>56</v>
      </c>
      <c r="F86" s="51"/>
      <c r="G86" s="51"/>
      <c r="H86" s="53"/>
      <c r="I86" s="51"/>
      <c r="J86" s="53"/>
      <c r="K86" s="51"/>
      <c r="L86" s="51"/>
      <c r="M86" s="12"/>
      <c r="N86" s="2"/>
      <c r="O86" s="2"/>
      <c r="P86" s="2"/>
      <c r="Q86" s="2"/>
    </row>
    <row r="87" thickTop="1">
      <c r="A87" s="9"/>
      <c r="B87" s="41">
        <v>11</v>
      </c>
      <c r="C87" s="42" t="s">
        <v>143</v>
      </c>
      <c r="D87" s="42" t="s">
        <v>7</v>
      </c>
      <c r="E87" s="42" t="s">
        <v>144</v>
      </c>
      <c r="F87" s="42" t="s">
        <v>7</v>
      </c>
      <c r="G87" s="43" t="s">
        <v>130</v>
      </c>
      <c r="H87" s="54">
        <v>167.041</v>
      </c>
      <c r="I87" s="55">
        <f>ROUND(0,2)</f>
        <v>0</v>
      </c>
      <c r="J87" s="56">
        <f>ROUND(I87*H87,2)</f>
        <v>0</v>
      </c>
      <c r="K87" s="57">
        <v>0.20999999999999999</v>
      </c>
      <c r="L87" s="58">
        <f>IF(ISNUMBER(K87),ROUND(J87*(K87+1),2),0)</f>
        <v>0</v>
      </c>
      <c r="M87" s="12"/>
      <c r="N87" s="2"/>
      <c r="O87" s="2"/>
      <c r="P87" s="2"/>
      <c r="Q87" s="33">
        <f>IF(ISNUMBER(K87),IF(H87&gt;0,IF(I87&gt;0,J87,0),0),0)</f>
        <v>0</v>
      </c>
      <c r="R87" s="27">
        <f>IF(ISNUMBER(K87)=FALSE,J87,0)</f>
        <v>0</v>
      </c>
    </row>
    <row r="88">
      <c r="A88" s="9"/>
      <c r="B88" s="48" t="s">
        <v>49</v>
      </c>
      <c r="C88" s="1"/>
      <c r="D88" s="1"/>
      <c r="E88" s="49" t="s">
        <v>145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>
      <c r="A89" s="9"/>
      <c r="B89" s="48" t="s">
        <v>51</v>
      </c>
      <c r="C89" s="1"/>
      <c r="D89" s="1"/>
      <c r="E89" s="49" t="s">
        <v>146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>
      <c r="A90" s="9"/>
      <c r="B90" s="48" t="s">
        <v>53</v>
      </c>
      <c r="C90" s="1"/>
      <c r="D90" s="1"/>
      <c r="E90" s="49" t="s">
        <v>147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 thickBot="1">
      <c r="A91" s="9"/>
      <c r="B91" s="50" t="s">
        <v>55</v>
      </c>
      <c r="C91" s="51"/>
      <c r="D91" s="51"/>
      <c r="E91" s="52" t="s">
        <v>56</v>
      </c>
      <c r="F91" s="51"/>
      <c r="G91" s="51"/>
      <c r="H91" s="53"/>
      <c r="I91" s="51"/>
      <c r="J91" s="53"/>
      <c r="K91" s="51"/>
      <c r="L91" s="51"/>
      <c r="M91" s="12"/>
      <c r="N91" s="2"/>
      <c r="O91" s="2"/>
      <c r="P91" s="2"/>
      <c r="Q91" s="2"/>
    </row>
    <row r="92" thickTop="1">
      <c r="A92" s="9"/>
      <c r="B92" s="41">
        <v>12</v>
      </c>
      <c r="C92" s="42" t="s">
        <v>148</v>
      </c>
      <c r="D92" s="42" t="s">
        <v>7</v>
      </c>
      <c r="E92" s="42" t="s">
        <v>149</v>
      </c>
      <c r="F92" s="42" t="s">
        <v>7</v>
      </c>
      <c r="G92" s="43" t="s">
        <v>130</v>
      </c>
      <c r="H92" s="54">
        <v>220.43000000000001</v>
      </c>
      <c r="I92" s="55">
        <f>ROUND(0,2)</f>
        <v>0</v>
      </c>
      <c r="J92" s="56">
        <f>ROUND(I92*H92,2)</f>
        <v>0</v>
      </c>
      <c r="K92" s="57">
        <v>0.20999999999999999</v>
      </c>
      <c r="L92" s="58">
        <f>IF(ISNUMBER(K92),ROUND(J92*(K92+1),2),0)</f>
        <v>0</v>
      </c>
      <c r="M92" s="12"/>
      <c r="N92" s="2"/>
      <c r="O92" s="2"/>
      <c r="P92" s="2"/>
      <c r="Q92" s="33">
        <f>IF(ISNUMBER(K92),IF(H92&gt;0,IF(I92&gt;0,J92,0),0),0)</f>
        <v>0</v>
      </c>
      <c r="R92" s="27">
        <f>IF(ISNUMBER(K92)=FALSE,J92,0)</f>
        <v>0</v>
      </c>
    </row>
    <row r="93">
      <c r="A93" s="9"/>
      <c r="B93" s="48" t="s">
        <v>49</v>
      </c>
      <c r="C93" s="1"/>
      <c r="D93" s="1"/>
      <c r="E93" s="49" t="s">
        <v>150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>
      <c r="A94" s="9"/>
      <c r="B94" s="48" t="s">
        <v>51</v>
      </c>
      <c r="C94" s="1"/>
      <c r="D94" s="1"/>
      <c r="E94" s="49" t="s">
        <v>151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53</v>
      </c>
      <c r="C95" s="1"/>
      <c r="D95" s="1"/>
      <c r="E95" s="49" t="s">
        <v>152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 thickBot="1">
      <c r="A96" s="9"/>
      <c r="B96" s="50" t="s">
        <v>55</v>
      </c>
      <c r="C96" s="51"/>
      <c r="D96" s="51"/>
      <c r="E96" s="52" t="s">
        <v>56</v>
      </c>
      <c r="F96" s="51"/>
      <c r="G96" s="51"/>
      <c r="H96" s="53"/>
      <c r="I96" s="51"/>
      <c r="J96" s="53"/>
      <c r="K96" s="51"/>
      <c r="L96" s="51"/>
      <c r="M96" s="12"/>
      <c r="N96" s="2"/>
      <c r="O96" s="2"/>
      <c r="P96" s="2"/>
      <c r="Q96" s="2"/>
    </row>
    <row r="97" thickTop="1">
      <c r="A97" s="9"/>
      <c r="B97" s="41">
        <v>13</v>
      </c>
      <c r="C97" s="42" t="s">
        <v>153</v>
      </c>
      <c r="D97" s="42" t="s">
        <v>7</v>
      </c>
      <c r="E97" s="42" t="s">
        <v>154</v>
      </c>
      <c r="F97" s="42" t="s">
        <v>7</v>
      </c>
      <c r="G97" s="43" t="s">
        <v>130</v>
      </c>
      <c r="H97" s="54">
        <v>282.64499999999998</v>
      </c>
      <c r="I97" s="55">
        <f>ROUND(0,2)</f>
        <v>0</v>
      </c>
      <c r="J97" s="56">
        <f>ROUND(I97*H97,2)</f>
        <v>0</v>
      </c>
      <c r="K97" s="57">
        <v>0.20999999999999999</v>
      </c>
      <c r="L97" s="58">
        <f>IF(ISNUMBER(K97),ROUND(J97*(K97+1),2),0)</f>
        <v>0</v>
      </c>
      <c r="M97" s="12"/>
      <c r="N97" s="2"/>
      <c r="O97" s="2"/>
      <c r="P97" s="2"/>
      <c r="Q97" s="33">
        <f>IF(ISNUMBER(K97),IF(H97&gt;0,IF(I97&gt;0,J97,0),0),0)</f>
        <v>0</v>
      </c>
      <c r="R97" s="27">
        <f>IF(ISNUMBER(K97)=FALSE,J97,0)</f>
        <v>0</v>
      </c>
    </row>
    <row r="98">
      <c r="A98" s="9"/>
      <c r="B98" s="48" t="s">
        <v>49</v>
      </c>
      <c r="C98" s="1"/>
      <c r="D98" s="1"/>
      <c r="E98" s="49" t="s">
        <v>155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>
      <c r="A99" s="9"/>
      <c r="B99" s="48" t="s">
        <v>51</v>
      </c>
      <c r="C99" s="1"/>
      <c r="D99" s="1"/>
      <c r="E99" s="49" t="s">
        <v>156</v>
      </c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8" t="s">
        <v>53</v>
      </c>
      <c r="C100" s="1"/>
      <c r="D100" s="1"/>
      <c r="E100" s="49" t="s">
        <v>157</v>
      </c>
      <c r="F100" s="1"/>
      <c r="G100" s="1"/>
      <c r="H100" s="40"/>
      <c r="I100" s="1"/>
      <c r="J100" s="40"/>
      <c r="K100" s="1"/>
      <c r="L100" s="1"/>
      <c r="M100" s="12"/>
      <c r="N100" s="2"/>
      <c r="O100" s="2"/>
      <c r="P100" s="2"/>
      <c r="Q100" s="2"/>
    </row>
    <row r="101" thickBot="1">
      <c r="A101" s="9"/>
      <c r="B101" s="50" t="s">
        <v>55</v>
      </c>
      <c r="C101" s="51"/>
      <c r="D101" s="51"/>
      <c r="E101" s="52" t="s">
        <v>56</v>
      </c>
      <c r="F101" s="51"/>
      <c r="G101" s="51"/>
      <c r="H101" s="53"/>
      <c r="I101" s="51"/>
      <c r="J101" s="53"/>
      <c r="K101" s="51"/>
      <c r="L101" s="51"/>
      <c r="M101" s="12"/>
      <c r="N101" s="2"/>
      <c r="O101" s="2"/>
      <c r="P101" s="2"/>
      <c r="Q101" s="2"/>
    </row>
    <row r="102" thickTop="1">
      <c r="A102" s="9"/>
      <c r="B102" s="41">
        <v>14</v>
      </c>
      <c r="C102" s="42" t="s">
        <v>158</v>
      </c>
      <c r="D102" s="42" t="s">
        <v>7</v>
      </c>
      <c r="E102" s="42" t="s">
        <v>159</v>
      </c>
      <c r="F102" s="42" t="s">
        <v>7</v>
      </c>
      <c r="G102" s="43" t="s">
        <v>130</v>
      </c>
      <c r="H102" s="54">
        <v>80</v>
      </c>
      <c r="I102" s="55">
        <f>ROUND(0,2)</f>
        <v>0</v>
      </c>
      <c r="J102" s="56">
        <f>ROUND(I102*H102,2)</f>
        <v>0</v>
      </c>
      <c r="K102" s="57">
        <v>0.20999999999999999</v>
      </c>
      <c r="L102" s="58">
        <f>IF(ISNUMBER(K102),ROUND(J102*(K102+1),2),0)</f>
        <v>0</v>
      </c>
      <c r="M102" s="12"/>
      <c r="N102" s="2"/>
      <c r="O102" s="2"/>
      <c r="P102" s="2"/>
      <c r="Q102" s="33">
        <f>IF(ISNUMBER(K102),IF(H102&gt;0,IF(I102&gt;0,J102,0),0),0)</f>
        <v>0</v>
      </c>
      <c r="R102" s="27">
        <f>IF(ISNUMBER(K102)=FALSE,J102,0)</f>
        <v>0</v>
      </c>
    </row>
    <row r="103">
      <c r="A103" s="9"/>
      <c r="B103" s="48" t="s">
        <v>49</v>
      </c>
      <c r="C103" s="1"/>
      <c r="D103" s="1"/>
      <c r="E103" s="49" t="s">
        <v>160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>
      <c r="A104" s="9"/>
      <c r="B104" s="48" t="s">
        <v>51</v>
      </c>
      <c r="C104" s="1"/>
      <c r="D104" s="1"/>
      <c r="E104" s="49" t="s">
        <v>161</v>
      </c>
      <c r="F104" s="1"/>
      <c r="G104" s="1"/>
      <c r="H104" s="40"/>
      <c r="I104" s="1"/>
      <c r="J104" s="40"/>
      <c r="K104" s="1"/>
      <c r="L104" s="1"/>
      <c r="M104" s="12"/>
      <c r="N104" s="2"/>
      <c r="O104" s="2"/>
      <c r="P104" s="2"/>
      <c r="Q104" s="2"/>
    </row>
    <row r="105">
      <c r="A105" s="9"/>
      <c r="B105" s="48" t="s">
        <v>53</v>
      </c>
      <c r="C105" s="1"/>
      <c r="D105" s="1"/>
      <c r="E105" s="49" t="s">
        <v>152</v>
      </c>
      <c r="F105" s="1"/>
      <c r="G105" s="1"/>
      <c r="H105" s="40"/>
      <c r="I105" s="1"/>
      <c r="J105" s="40"/>
      <c r="K105" s="1"/>
      <c r="L105" s="1"/>
      <c r="M105" s="12"/>
      <c r="N105" s="2"/>
      <c r="O105" s="2"/>
      <c r="P105" s="2"/>
      <c r="Q105" s="2"/>
    </row>
    <row r="106" thickBot="1">
      <c r="A106" s="9"/>
      <c r="B106" s="50" t="s">
        <v>55</v>
      </c>
      <c r="C106" s="51"/>
      <c r="D106" s="51"/>
      <c r="E106" s="52" t="s">
        <v>56</v>
      </c>
      <c r="F106" s="51"/>
      <c r="G106" s="51"/>
      <c r="H106" s="53"/>
      <c r="I106" s="51"/>
      <c r="J106" s="53"/>
      <c r="K106" s="51"/>
      <c r="L106" s="51"/>
      <c r="M106" s="12"/>
      <c r="N106" s="2"/>
      <c r="O106" s="2"/>
      <c r="P106" s="2"/>
      <c r="Q106" s="2"/>
    </row>
    <row r="107" thickTop="1">
      <c r="A107" s="9"/>
      <c r="B107" s="41">
        <v>15</v>
      </c>
      <c r="C107" s="42" t="s">
        <v>162</v>
      </c>
      <c r="D107" s="42" t="s">
        <v>7</v>
      </c>
      <c r="E107" s="42" t="s">
        <v>163</v>
      </c>
      <c r="F107" s="42" t="s">
        <v>7</v>
      </c>
      <c r="G107" s="43" t="s">
        <v>108</v>
      </c>
      <c r="H107" s="54">
        <v>427.5</v>
      </c>
      <c r="I107" s="55">
        <f>ROUND(0,2)</f>
        <v>0</v>
      </c>
      <c r="J107" s="56">
        <f>ROUND(I107*H107,2)</f>
        <v>0</v>
      </c>
      <c r="K107" s="57">
        <v>0.20999999999999999</v>
      </c>
      <c r="L107" s="58">
        <f>IF(ISNUMBER(K107),ROUND(J107*(K107+1),2),0)</f>
        <v>0</v>
      </c>
      <c r="M107" s="12"/>
      <c r="N107" s="2"/>
      <c r="O107" s="2"/>
      <c r="P107" s="2"/>
      <c r="Q107" s="33">
        <f>IF(ISNUMBER(K107),IF(H107&gt;0,IF(I107&gt;0,J107,0),0),0)</f>
        <v>0</v>
      </c>
      <c r="R107" s="27">
        <f>IF(ISNUMBER(K107)=FALSE,J107,0)</f>
        <v>0</v>
      </c>
    </row>
    <row r="108">
      <c r="A108" s="9"/>
      <c r="B108" s="48" t="s">
        <v>49</v>
      </c>
      <c r="C108" s="1"/>
      <c r="D108" s="1"/>
      <c r="E108" s="49" t="s">
        <v>7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>
      <c r="A109" s="9"/>
      <c r="B109" s="48" t="s">
        <v>51</v>
      </c>
      <c r="C109" s="1"/>
      <c r="D109" s="1"/>
      <c r="E109" s="49" t="s">
        <v>164</v>
      </c>
      <c r="F109" s="1"/>
      <c r="G109" s="1"/>
      <c r="H109" s="40"/>
      <c r="I109" s="1"/>
      <c r="J109" s="40"/>
      <c r="K109" s="1"/>
      <c r="L109" s="1"/>
      <c r="M109" s="12"/>
      <c r="N109" s="2"/>
      <c r="O109" s="2"/>
      <c r="P109" s="2"/>
      <c r="Q109" s="2"/>
    </row>
    <row r="110">
      <c r="A110" s="9"/>
      <c r="B110" s="48" t="s">
        <v>53</v>
      </c>
      <c r="C110" s="1"/>
      <c r="D110" s="1"/>
      <c r="E110" s="49" t="s">
        <v>165</v>
      </c>
      <c r="F110" s="1"/>
      <c r="G110" s="1"/>
      <c r="H110" s="40"/>
      <c r="I110" s="1"/>
      <c r="J110" s="40"/>
      <c r="K110" s="1"/>
      <c r="L110" s="1"/>
      <c r="M110" s="12"/>
      <c r="N110" s="2"/>
      <c r="O110" s="2"/>
      <c r="P110" s="2"/>
      <c r="Q110" s="2"/>
    </row>
    <row r="111" thickBot="1">
      <c r="A111" s="9"/>
      <c r="B111" s="50" t="s">
        <v>55</v>
      </c>
      <c r="C111" s="51"/>
      <c r="D111" s="51"/>
      <c r="E111" s="52" t="s">
        <v>56</v>
      </c>
      <c r="F111" s="51"/>
      <c r="G111" s="51"/>
      <c r="H111" s="53"/>
      <c r="I111" s="51"/>
      <c r="J111" s="53"/>
      <c r="K111" s="51"/>
      <c r="L111" s="51"/>
      <c r="M111" s="12"/>
      <c r="N111" s="2"/>
      <c r="O111" s="2"/>
      <c r="P111" s="2"/>
      <c r="Q111" s="2"/>
    </row>
    <row r="112" thickTop="1">
      <c r="A112" s="9"/>
      <c r="B112" s="41">
        <v>16</v>
      </c>
      <c r="C112" s="42" t="s">
        <v>166</v>
      </c>
      <c r="D112" s="42" t="s">
        <v>7</v>
      </c>
      <c r="E112" s="42" t="s">
        <v>167</v>
      </c>
      <c r="F112" s="42" t="s">
        <v>7</v>
      </c>
      <c r="G112" s="43" t="s">
        <v>108</v>
      </c>
      <c r="H112" s="54">
        <v>100</v>
      </c>
      <c r="I112" s="55">
        <f>ROUND(0,2)</f>
        <v>0</v>
      </c>
      <c r="J112" s="56">
        <f>ROUND(I112*H112,2)</f>
        <v>0</v>
      </c>
      <c r="K112" s="57">
        <v>0.20999999999999999</v>
      </c>
      <c r="L112" s="58">
        <f>IF(ISNUMBER(K112),ROUND(J112*(K112+1),2),0)</f>
        <v>0</v>
      </c>
      <c r="M112" s="12"/>
      <c r="N112" s="2"/>
      <c r="O112" s="2"/>
      <c r="P112" s="2"/>
      <c r="Q112" s="33">
        <f>IF(ISNUMBER(K112),IF(H112&gt;0,IF(I112&gt;0,J112,0),0),0)</f>
        <v>0</v>
      </c>
      <c r="R112" s="27">
        <f>IF(ISNUMBER(K112)=FALSE,J112,0)</f>
        <v>0</v>
      </c>
    </row>
    <row r="113">
      <c r="A113" s="9"/>
      <c r="B113" s="48" t="s">
        <v>49</v>
      </c>
      <c r="C113" s="1"/>
      <c r="D113" s="1"/>
      <c r="E113" s="49" t="s">
        <v>168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>
      <c r="A114" s="9"/>
      <c r="B114" s="48" t="s">
        <v>51</v>
      </c>
      <c r="C114" s="1"/>
      <c r="D114" s="1"/>
      <c r="E114" s="49" t="s">
        <v>169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53</v>
      </c>
      <c r="C115" s="1"/>
      <c r="D115" s="1"/>
      <c r="E115" s="49" t="s">
        <v>170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 thickBot="1">
      <c r="A116" s="9"/>
      <c r="B116" s="50" t="s">
        <v>55</v>
      </c>
      <c r="C116" s="51"/>
      <c r="D116" s="51"/>
      <c r="E116" s="52" t="s">
        <v>56</v>
      </c>
      <c r="F116" s="51"/>
      <c r="G116" s="51"/>
      <c r="H116" s="53"/>
      <c r="I116" s="51"/>
      <c r="J116" s="53"/>
      <c r="K116" s="51"/>
      <c r="L116" s="51"/>
      <c r="M116" s="12"/>
      <c r="N116" s="2"/>
      <c r="O116" s="2"/>
      <c r="P116" s="2"/>
      <c r="Q116" s="2"/>
    </row>
    <row r="117" thickTop="1" thickBot="1" ht="25" customHeight="1">
      <c r="A117" s="9"/>
      <c r="B117" s="1"/>
      <c r="C117" s="59">
        <v>1</v>
      </c>
      <c r="D117" s="1"/>
      <c r="E117" s="59" t="s">
        <v>88</v>
      </c>
      <c r="F117" s="1"/>
      <c r="G117" s="60" t="s">
        <v>81</v>
      </c>
      <c r="H117" s="61">
        <f>J67+J72+J77+J82+J87+J92+J97+J102+J107+J112</f>
        <v>0</v>
      </c>
      <c r="I117" s="60" t="s">
        <v>82</v>
      </c>
      <c r="J117" s="62">
        <f>(L117-H117)</f>
        <v>0</v>
      </c>
      <c r="K117" s="60" t="s">
        <v>83</v>
      </c>
      <c r="L117" s="63">
        <f>L67+L72+L77+L82+L87+L92+L97+L102+L107+L112</f>
        <v>0</v>
      </c>
      <c r="M117" s="12"/>
      <c r="N117" s="2"/>
      <c r="O117" s="2"/>
      <c r="P117" s="2"/>
      <c r="Q117" s="33">
        <f>0+Q67+Q72+Q77+Q82+Q87+Q92+Q97+Q102+Q107+Q112</f>
        <v>0</v>
      </c>
      <c r="R117" s="27">
        <f>0+R67+R72+R77+R82+R87+R92+R97+R102+R107+R112</f>
        <v>0</v>
      </c>
      <c r="S117" s="64">
        <f>Q117*(1+J117)+R117</f>
        <v>0</v>
      </c>
    </row>
    <row r="118" thickTop="1" thickBot="1" ht="25" customHeight="1">
      <c r="A118" s="9"/>
      <c r="B118" s="65"/>
      <c r="C118" s="65"/>
      <c r="D118" s="65"/>
      <c r="E118" s="65"/>
      <c r="F118" s="65"/>
      <c r="G118" s="66" t="s">
        <v>84</v>
      </c>
      <c r="H118" s="67">
        <f>J67+J72+J77+J82+J87+J92+J97+J102+J107+J112</f>
        <v>0</v>
      </c>
      <c r="I118" s="66" t="s">
        <v>85</v>
      </c>
      <c r="J118" s="68">
        <f>0+J117</f>
        <v>0</v>
      </c>
      <c r="K118" s="66" t="s">
        <v>86</v>
      </c>
      <c r="L118" s="69">
        <f>L67+L72+L77+L82+L87+L92+L97+L102+L107+L112</f>
        <v>0</v>
      </c>
      <c r="M118" s="12"/>
      <c r="N118" s="2"/>
      <c r="O118" s="2"/>
      <c r="P118" s="2"/>
      <c r="Q118" s="2"/>
    </row>
    <row r="119" ht="40" customHeight="1">
      <c r="A119" s="9"/>
      <c r="B119" s="74" t="s">
        <v>171</v>
      </c>
      <c r="C119" s="1"/>
      <c r="D119" s="1"/>
      <c r="E119" s="1"/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1">
        <v>17</v>
      </c>
      <c r="C120" s="42" t="s">
        <v>172</v>
      </c>
      <c r="D120" s="42" t="s">
        <v>7</v>
      </c>
      <c r="E120" s="42" t="s">
        <v>173</v>
      </c>
      <c r="F120" s="42" t="s">
        <v>7</v>
      </c>
      <c r="G120" s="43" t="s">
        <v>174</v>
      </c>
      <c r="H120" s="44">
        <v>32</v>
      </c>
      <c r="I120" s="25">
        <f>ROUND(0,2)</f>
        <v>0</v>
      </c>
      <c r="J120" s="45">
        <f>ROUND(I120*H120,2)</f>
        <v>0</v>
      </c>
      <c r="K120" s="46">
        <v>0.20999999999999999</v>
      </c>
      <c r="L120" s="47">
        <f>IF(ISNUMBER(K120),ROUND(J120*(K120+1),2),0)</f>
        <v>0</v>
      </c>
      <c r="M120" s="12"/>
      <c r="N120" s="2"/>
      <c r="O120" s="2"/>
      <c r="P120" s="2"/>
      <c r="Q120" s="33">
        <f>IF(ISNUMBER(K120),IF(H120&gt;0,IF(I120&gt;0,J120,0),0),0)</f>
        <v>0</v>
      </c>
      <c r="R120" s="27">
        <f>IF(ISNUMBER(K120)=FALSE,J120,0)</f>
        <v>0</v>
      </c>
    </row>
    <row r="121">
      <c r="A121" s="9"/>
      <c r="B121" s="48" t="s">
        <v>49</v>
      </c>
      <c r="C121" s="1"/>
      <c r="D121" s="1"/>
      <c r="E121" s="49" t="s">
        <v>7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>
      <c r="A122" s="9"/>
      <c r="B122" s="48" t="s">
        <v>51</v>
      </c>
      <c r="C122" s="1"/>
      <c r="D122" s="1"/>
      <c r="E122" s="49" t="s">
        <v>175</v>
      </c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>
      <c r="A123" s="9"/>
      <c r="B123" s="48" t="s">
        <v>53</v>
      </c>
      <c r="C123" s="1"/>
      <c r="D123" s="1"/>
      <c r="E123" s="49" t="s">
        <v>176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 thickBot="1">
      <c r="A124" s="9"/>
      <c r="B124" s="50" t="s">
        <v>55</v>
      </c>
      <c r="C124" s="51"/>
      <c r="D124" s="51"/>
      <c r="E124" s="52" t="s">
        <v>56</v>
      </c>
      <c r="F124" s="51"/>
      <c r="G124" s="51"/>
      <c r="H124" s="53"/>
      <c r="I124" s="51"/>
      <c r="J124" s="53"/>
      <c r="K124" s="51"/>
      <c r="L124" s="51"/>
      <c r="M124" s="12"/>
      <c r="N124" s="2"/>
      <c r="O124" s="2"/>
      <c r="P124" s="2"/>
      <c r="Q124" s="2"/>
    </row>
    <row r="125" thickTop="1">
      <c r="A125" s="9"/>
      <c r="B125" s="41">
        <v>18</v>
      </c>
      <c r="C125" s="42" t="s">
        <v>177</v>
      </c>
      <c r="D125" s="42" t="s">
        <v>7</v>
      </c>
      <c r="E125" s="42" t="s">
        <v>178</v>
      </c>
      <c r="F125" s="42" t="s">
        <v>7</v>
      </c>
      <c r="G125" s="43" t="s">
        <v>130</v>
      </c>
      <c r="H125" s="54">
        <v>0.56399999999999995</v>
      </c>
      <c r="I125" s="55">
        <f>ROUND(0,2)</f>
        <v>0</v>
      </c>
      <c r="J125" s="56">
        <f>ROUND(I125*H125,2)</f>
        <v>0</v>
      </c>
      <c r="K125" s="57">
        <v>0.20999999999999999</v>
      </c>
      <c r="L125" s="58">
        <f>IF(ISNUMBER(K125),ROUND(J125*(K125+1),2),0)</f>
        <v>0</v>
      </c>
      <c r="M125" s="12"/>
      <c r="N125" s="2"/>
      <c r="O125" s="2"/>
      <c r="P125" s="2"/>
      <c r="Q125" s="33">
        <f>IF(ISNUMBER(K125),IF(H125&gt;0,IF(I125&gt;0,J125,0),0),0)</f>
        <v>0</v>
      </c>
      <c r="R125" s="27">
        <f>IF(ISNUMBER(K125)=FALSE,J125,0)</f>
        <v>0</v>
      </c>
    </row>
    <row r="126">
      <c r="A126" s="9"/>
      <c r="B126" s="48" t="s">
        <v>49</v>
      </c>
      <c r="C126" s="1"/>
      <c r="D126" s="1"/>
      <c r="E126" s="49" t="s">
        <v>179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>
      <c r="A127" s="9"/>
      <c r="B127" s="48" t="s">
        <v>51</v>
      </c>
      <c r="C127" s="1"/>
      <c r="D127" s="1"/>
      <c r="E127" s="49" t="s">
        <v>180</v>
      </c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>
      <c r="A128" s="9"/>
      <c r="B128" s="48" t="s">
        <v>53</v>
      </c>
      <c r="C128" s="1"/>
      <c r="D128" s="1"/>
      <c r="E128" s="49" t="s">
        <v>181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 thickBot="1">
      <c r="A129" s="9"/>
      <c r="B129" s="50" t="s">
        <v>55</v>
      </c>
      <c r="C129" s="51"/>
      <c r="D129" s="51"/>
      <c r="E129" s="52" t="s">
        <v>56</v>
      </c>
      <c r="F129" s="51"/>
      <c r="G129" s="51"/>
      <c r="H129" s="53"/>
      <c r="I129" s="51"/>
      <c r="J129" s="53"/>
      <c r="K129" s="51"/>
      <c r="L129" s="51"/>
      <c r="M129" s="12"/>
      <c r="N129" s="2"/>
      <c r="O129" s="2"/>
      <c r="P129" s="2"/>
      <c r="Q129" s="2"/>
    </row>
    <row r="130" thickTop="1">
      <c r="A130" s="9"/>
      <c r="B130" s="41">
        <v>19</v>
      </c>
      <c r="C130" s="42" t="s">
        <v>182</v>
      </c>
      <c r="D130" s="42" t="s">
        <v>7</v>
      </c>
      <c r="E130" s="42" t="s">
        <v>183</v>
      </c>
      <c r="F130" s="42" t="s">
        <v>7</v>
      </c>
      <c r="G130" s="43" t="s">
        <v>98</v>
      </c>
      <c r="H130" s="54">
        <v>77.433000000000007</v>
      </c>
      <c r="I130" s="55">
        <f>ROUND(0,2)</f>
        <v>0</v>
      </c>
      <c r="J130" s="56">
        <f>ROUND(I130*H130,2)</f>
        <v>0</v>
      </c>
      <c r="K130" s="57">
        <v>0.20999999999999999</v>
      </c>
      <c r="L130" s="58">
        <f>IF(ISNUMBER(K130),ROUND(J130*(K130+1),2),0)</f>
        <v>0</v>
      </c>
      <c r="M130" s="12"/>
      <c r="N130" s="2"/>
      <c r="O130" s="2"/>
      <c r="P130" s="2"/>
      <c r="Q130" s="33">
        <f>IF(ISNUMBER(K130),IF(H130&gt;0,IF(I130&gt;0,J130,0),0),0)</f>
        <v>0</v>
      </c>
      <c r="R130" s="27">
        <f>IF(ISNUMBER(K130)=FALSE,J130,0)</f>
        <v>0</v>
      </c>
    </row>
    <row r="131">
      <c r="A131" s="9"/>
      <c r="B131" s="48" t="s">
        <v>49</v>
      </c>
      <c r="C131" s="1"/>
      <c r="D131" s="1"/>
      <c r="E131" s="49" t="s">
        <v>184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>
      <c r="A132" s="9"/>
      <c r="B132" s="48" t="s">
        <v>51</v>
      </c>
      <c r="C132" s="1"/>
      <c r="D132" s="1"/>
      <c r="E132" s="49" t="s">
        <v>185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>
      <c r="A133" s="9"/>
      <c r="B133" s="48" t="s">
        <v>53</v>
      </c>
      <c r="C133" s="1"/>
      <c r="D133" s="1"/>
      <c r="E133" s="49" t="s">
        <v>186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 thickBot="1">
      <c r="A134" s="9"/>
      <c r="B134" s="50" t="s">
        <v>55</v>
      </c>
      <c r="C134" s="51"/>
      <c r="D134" s="51"/>
      <c r="E134" s="52" t="s">
        <v>56</v>
      </c>
      <c r="F134" s="51"/>
      <c r="G134" s="51"/>
      <c r="H134" s="53"/>
      <c r="I134" s="51"/>
      <c r="J134" s="53"/>
      <c r="K134" s="51"/>
      <c r="L134" s="51"/>
      <c r="M134" s="12"/>
      <c r="N134" s="2"/>
      <c r="O134" s="2"/>
      <c r="P134" s="2"/>
      <c r="Q134" s="2"/>
    </row>
    <row r="135" thickTop="1">
      <c r="A135" s="9"/>
      <c r="B135" s="41">
        <v>20</v>
      </c>
      <c r="C135" s="42" t="s">
        <v>187</v>
      </c>
      <c r="D135" s="42" t="s">
        <v>7</v>
      </c>
      <c r="E135" s="42" t="s">
        <v>188</v>
      </c>
      <c r="F135" s="42" t="s">
        <v>7</v>
      </c>
      <c r="G135" s="43" t="s">
        <v>174</v>
      </c>
      <c r="H135" s="54">
        <v>106.2</v>
      </c>
      <c r="I135" s="55">
        <f>ROUND(0,2)</f>
        <v>0</v>
      </c>
      <c r="J135" s="56">
        <f>ROUND(I135*H135,2)</f>
        <v>0</v>
      </c>
      <c r="K135" s="57">
        <v>0.20999999999999999</v>
      </c>
      <c r="L135" s="58">
        <f>IF(ISNUMBER(K135),ROUND(J135*(K135+1),2),0)</f>
        <v>0</v>
      </c>
      <c r="M135" s="12"/>
      <c r="N135" s="2"/>
      <c r="O135" s="2"/>
      <c r="P135" s="2"/>
      <c r="Q135" s="33">
        <f>IF(ISNUMBER(K135),IF(H135&gt;0,IF(I135&gt;0,J135,0),0),0)</f>
        <v>0</v>
      </c>
      <c r="R135" s="27">
        <f>IF(ISNUMBER(K135)=FALSE,J135,0)</f>
        <v>0</v>
      </c>
    </row>
    <row r="136">
      <c r="A136" s="9"/>
      <c r="B136" s="48" t="s">
        <v>49</v>
      </c>
      <c r="C136" s="1"/>
      <c r="D136" s="1"/>
      <c r="E136" s="49" t="s">
        <v>189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>
      <c r="A137" s="9"/>
      <c r="B137" s="48" t="s">
        <v>51</v>
      </c>
      <c r="C137" s="1"/>
      <c r="D137" s="1"/>
      <c r="E137" s="49" t="s">
        <v>190</v>
      </c>
      <c r="F137" s="1"/>
      <c r="G137" s="1"/>
      <c r="H137" s="40"/>
      <c r="I137" s="1"/>
      <c r="J137" s="40"/>
      <c r="K137" s="1"/>
      <c r="L137" s="1"/>
      <c r="M137" s="12"/>
      <c r="N137" s="2"/>
      <c r="O137" s="2"/>
      <c r="P137" s="2"/>
      <c r="Q137" s="2"/>
    </row>
    <row r="138">
      <c r="A138" s="9"/>
      <c r="B138" s="48" t="s">
        <v>53</v>
      </c>
      <c r="C138" s="1"/>
      <c r="D138" s="1"/>
      <c r="E138" s="49" t="s">
        <v>191</v>
      </c>
      <c r="F138" s="1"/>
      <c r="G138" s="1"/>
      <c r="H138" s="40"/>
      <c r="I138" s="1"/>
      <c r="J138" s="40"/>
      <c r="K138" s="1"/>
      <c r="L138" s="1"/>
      <c r="M138" s="12"/>
      <c r="N138" s="2"/>
      <c r="O138" s="2"/>
      <c r="P138" s="2"/>
      <c r="Q138" s="2"/>
    </row>
    <row r="139" thickBot="1">
      <c r="A139" s="9"/>
      <c r="B139" s="50" t="s">
        <v>55</v>
      </c>
      <c r="C139" s="51"/>
      <c r="D139" s="51"/>
      <c r="E139" s="52" t="s">
        <v>56</v>
      </c>
      <c r="F139" s="51"/>
      <c r="G139" s="51"/>
      <c r="H139" s="53"/>
      <c r="I139" s="51"/>
      <c r="J139" s="53"/>
      <c r="K139" s="51"/>
      <c r="L139" s="51"/>
      <c r="M139" s="12"/>
      <c r="N139" s="2"/>
      <c r="O139" s="2"/>
      <c r="P139" s="2"/>
      <c r="Q139" s="2"/>
    </row>
    <row r="140" thickTop="1">
      <c r="A140" s="9"/>
      <c r="B140" s="41">
        <v>21</v>
      </c>
      <c r="C140" s="42" t="s">
        <v>192</v>
      </c>
      <c r="D140" s="42" t="s">
        <v>7</v>
      </c>
      <c r="E140" s="42" t="s">
        <v>193</v>
      </c>
      <c r="F140" s="42" t="s">
        <v>7</v>
      </c>
      <c r="G140" s="43" t="s">
        <v>174</v>
      </c>
      <c r="H140" s="54">
        <v>3.6400000000000001</v>
      </c>
      <c r="I140" s="55">
        <f>ROUND(0,2)</f>
        <v>0</v>
      </c>
      <c r="J140" s="56">
        <f>ROUND(I140*H140,2)</f>
        <v>0</v>
      </c>
      <c r="K140" s="57">
        <v>0.20999999999999999</v>
      </c>
      <c r="L140" s="58">
        <f>IF(ISNUMBER(K140),ROUND(J140*(K140+1),2),0)</f>
        <v>0</v>
      </c>
      <c r="M140" s="12"/>
      <c r="N140" s="2"/>
      <c r="O140" s="2"/>
      <c r="P140" s="2"/>
      <c r="Q140" s="33">
        <f>IF(ISNUMBER(K140),IF(H140&gt;0,IF(I140&gt;0,J140,0),0),0)</f>
        <v>0</v>
      </c>
      <c r="R140" s="27">
        <f>IF(ISNUMBER(K140)=FALSE,J140,0)</f>
        <v>0</v>
      </c>
    </row>
    <row r="141">
      <c r="A141" s="9"/>
      <c r="B141" s="48" t="s">
        <v>49</v>
      </c>
      <c r="C141" s="1"/>
      <c r="D141" s="1"/>
      <c r="E141" s="49" t="s">
        <v>7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>
      <c r="A142" s="9"/>
      <c r="B142" s="48" t="s">
        <v>51</v>
      </c>
      <c r="C142" s="1"/>
      <c r="D142" s="1"/>
      <c r="E142" s="49" t="s">
        <v>194</v>
      </c>
      <c r="F142" s="1"/>
      <c r="G142" s="1"/>
      <c r="H142" s="40"/>
      <c r="I142" s="1"/>
      <c r="J142" s="40"/>
      <c r="K142" s="1"/>
      <c r="L142" s="1"/>
      <c r="M142" s="12"/>
      <c r="N142" s="2"/>
      <c r="O142" s="2"/>
      <c r="P142" s="2"/>
      <c r="Q142" s="2"/>
    </row>
    <row r="143">
      <c r="A143" s="9"/>
      <c r="B143" s="48" t="s">
        <v>53</v>
      </c>
      <c r="C143" s="1"/>
      <c r="D143" s="1"/>
      <c r="E143" s="49" t="s">
        <v>191</v>
      </c>
      <c r="F143" s="1"/>
      <c r="G143" s="1"/>
      <c r="H143" s="40"/>
      <c r="I143" s="1"/>
      <c r="J143" s="40"/>
      <c r="K143" s="1"/>
      <c r="L143" s="1"/>
      <c r="M143" s="12"/>
      <c r="N143" s="2"/>
      <c r="O143" s="2"/>
      <c r="P143" s="2"/>
      <c r="Q143" s="2"/>
    </row>
    <row r="144" thickBot="1">
      <c r="A144" s="9"/>
      <c r="B144" s="50" t="s">
        <v>55</v>
      </c>
      <c r="C144" s="51"/>
      <c r="D144" s="51"/>
      <c r="E144" s="52" t="s">
        <v>56</v>
      </c>
      <c r="F144" s="51"/>
      <c r="G144" s="51"/>
      <c r="H144" s="53"/>
      <c r="I144" s="51"/>
      <c r="J144" s="53"/>
      <c r="K144" s="51"/>
      <c r="L144" s="51"/>
      <c r="M144" s="12"/>
      <c r="N144" s="2"/>
      <c r="O144" s="2"/>
      <c r="P144" s="2"/>
      <c r="Q144" s="2"/>
    </row>
    <row r="145" thickTop="1">
      <c r="A145" s="9"/>
      <c r="B145" s="41">
        <v>22</v>
      </c>
      <c r="C145" s="42" t="s">
        <v>195</v>
      </c>
      <c r="D145" s="42" t="s">
        <v>7</v>
      </c>
      <c r="E145" s="42" t="s">
        <v>196</v>
      </c>
      <c r="F145" s="42" t="s">
        <v>7</v>
      </c>
      <c r="G145" s="43" t="s">
        <v>174</v>
      </c>
      <c r="H145" s="54">
        <v>28.800000000000001</v>
      </c>
      <c r="I145" s="55">
        <f>ROUND(0,2)</f>
        <v>0</v>
      </c>
      <c r="J145" s="56">
        <f>ROUND(I145*H145,2)</f>
        <v>0</v>
      </c>
      <c r="K145" s="57">
        <v>0.20999999999999999</v>
      </c>
      <c r="L145" s="58">
        <f>IF(ISNUMBER(K145),ROUND(J145*(K145+1),2),0)</f>
        <v>0</v>
      </c>
      <c r="M145" s="12"/>
      <c r="N145" s="2"/>
      <c r="O145" s="2"/>
      <c r="P145" s="2"/>
      <c r="Q145" s="33">
        <f>IF(ISNUMBER(K145),IF(H145&gt;0,IF(I145&gt;0,J145,0),0),0)</f>
        <v>0</v>
      </c>
      <c r="R145" s="27">
        <f>IF(ISNUMBER(K145)=FALSE,J145,0)</f>
        <v>0</v>
      </c>
    </row>
    <row r="146">
      <c r="A146" s="9"/>
      <c r="B146" s="48" t="s">
        <v>49</v>
      </c>
      <c r="C146" s="1"/>
      <c r="D146" s="1"/>
      <c r="E146" s="49" t="s">
        <v>197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>
      <c r="A147" s="9"/>
      <c r="B147" s="48" t="s">
        <v>51</v>
      </c>
      <c r="C147" s="1"/>
      <c r="D147" s="1"/>
      <c r="E147" s="49" t="s">
        <v>198</v>
      </c>
      <c r="F147" s="1"/>
      <c r="G147" s="1"/>
      <c r="H147" s="40"/>
      <c r="I147" s="1"/>
      <c r="J147" s="40"/>
      <c r="K147" s="1"/>
      <c r="L147" s="1"/>
      <c r="M147" s="12"/>
      <c r="N147" s="2"/>
      <c r="O147" s="2"/>
      <c r="P147" s="2"/>
      <c r="Q147" s="2"/>
    </row>
    <row r="148">
      <c r="A148" s="9"/>
      <c r="B148" s="48" t="s">
        <v>53</v>
      </c>
      <c r="C148" s="1"/>
      <c r="D148" s="1"/>
      <c r="E148" s="49" t="s">
        <v>191</v>
      </c>
      <c r="F148" s="1"/>
      <c r="G148" s="1"/>
      <c r="H148" s="40"/>
      <c r="I148" s="1"/>
      <c r="J148" s="40"/>
      <c r="K148" s="1"/>
      <c r="L148" s="1"/>
      <c r="M148" s="12"/>
      <c r="N148" s="2"/>
      <c r="O148" s="2"/>
      <c r="P148" s="2"/>
      <c r="Q148" s="2"/>
    </row>
    <row r="149" thickBot="1">
      <c r="A149" s="9"/>
      <c r="B149" s="50" t="s">
        <v>55</v>
      </c>
      <c r="C149" s="51"/>
      <c r="D149" s="51"/>
      <c r="E149" s="52" t="s">
        <v>56</v>
      </c>
      <c r="F149" s="51"/>
      <c r="G149" s="51"/>
      <c r="H149" s="53"/>
      <c r="I149" s="51"/>
      <c r="J149" s="53"/>
      <c r="K149" s="51"/>
      <c r="L149" s="51"/>
      <c r="M149" s="12"/>
      <c r="N149" s="2"/>
      <c r="O149" s="2"/>
      <c r="P149" s="2"/>
      <c r="Q149" s="2"/>
    </row>
    <row r="150" thickTop="1">
      <c r="A150" s="9"/>
      <c r="B150" s="41">
        <v>23</v>
      </c>
      <c r="C150" s="42" t="s">
        <v>199</v>
      </c>
      <c r="D150" s="42" t="s">
        <v>7</v>
      </c>
      <c r="E150" s="42" t="s">
        <v>200</v>
      </c>
      <c r="F150" s="42" t="s">
        <v>7</v>
      </c>
      <c r="G150" s="43" t="s">
        <v>130</v>
      </c>
      <c r="H150" s="54">
        <v>228.02199999999999</v>
      </c>
      <c r="I150" s="55">
        <f>ROUND(0,2)</f>
        <v>0</v>
      </c>
      <c r="J150" s="56">
        <f>ROUND(I150*H150,2)</f>
        <v>0</v>
      </c>
      <c r="K150" s="57">
        <v>0.20999999999999999</v>
      </c>
      <c r="L150" s="58">
        <f>IF(ISNUMBER(K150),ROUND(J150*(K150+1),2),0)</f>
        <v>0</v>
      </c>
      <c r="M150" s="12"/>
      <c r="N150" s="2"/>
      <c r="O150" s="2"/>
      <c r="P150" s="2"/>
      <c r="Q150" s="33">
        <f>IF(ISNUMBER(K150),IF(H150&gt;0,IF(I150&gt;0,J150,0),0),0)</f>
        <v>0</v>
      </c>
      <c r="R150" s="27">
        <f>IF(ISNUMBER(K150)=FALSE,J150,0)</f>
        <v>0</v>
      </c>
    </row>
    <row r="151">
      <c r="A151" s="9"/>
      <c r="B151" s="48" t="s">
        <v>49</v>
      </c>
      <c r="C151" s="1"/>
      <c r="D151" s="1"/>
      <c r="E151" s="49" t="s">
        <v>201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>
      <c r="A152" s="9"/>
      <c r="B152" s="48" t="s">
        <v>51</v>
      </c>
      <c r="C152" s="1"/>
      <c r="D152" s="1"/>
      <c r="E152" s="49" t="s">
        <v>202</v>
      </c>
      <c r="F152" s="1"/>
      <c r="G152" s="1"/>
      <c r="H152" s="40"/>
      <c r="I152" s="1"/>
      <c r="J152" s="40"/>
      <c r="K152" s="1"/>
      <c r="L152" s="1"/>
      <c r="M152" s="12"/>
      <c r="N152" s="2"/>
      <c r="O152" s="2"/>
      <c r="P152" s="2"/>
      <c r="Q152" s="2"/>
    </row>
    <row r="153">
      <c r="A153" s="9"/>
      <c r="B153" s="48" t="s">
        <v>53</v>
      </c>
      <c r="C153" s="1"/>
      <c r="D153" s="1"/>
      <c r="E153" s="49" t="s">
        <v>203</v>
      </c>
      <c r="F153" s="1"/>
      <c r="G153" s="1"/>
      <c r="H153" s="40"/>
      <c r="I153" s="1"/>
      <c r="J153" s="40"/>
      <c r="K153" s="1"/>
      <c r="L153" s="1"/>
      <c r="M153" s="12"/>
      <c r="N153" s="2"/>
      <c r="O153" s="2"/>
      <c r="P153" s="2"/>
      <c r="Q153" s="2"/>
    </row>
    <row r="154" thickBot="1">
      <c r="A154" s="9"/>
      <c r="B154" s="50" t="s">
        <v>55</v>
      </c>
      <c r="C154" s="51"/>
      <c r="D154" s="51"/>
      <c r="E154" s="52" t="s">
        <v>56</v>
      </c>
      <c r="F154" s="51"/>
      <c r="G154" s="51"/>
      <c r="H154" s="53"/>
      <c r="I154" s="51"/>
      <c r="J154" s="53"/>
      <c r="K154" s="51"/>
      <c r="L154" s="51"/>
      <c r="M154" s="12"/>
      <c r="N154" s="2"/>
      <c r="O154" s="2"/>
      <c r="P154" s="2"/>
      <c r="Q154" s="2"/>
    </row>
    <row r="155" thickTop="1">
      <c r="A155" s="9"/>
      <c r="B155" s="41">
        <v>24</v>
      </c>
      <c r="C155" s="42" t="s">
        <v>204</v>
      </c>
      <c r="D155" s="42" t="s">
        <v>7</v>
      </c>
      <c r="E155" s="42" t="s">
        <v>205</v>
      </c>
      <c r="F155" s="42" t="s">
        <v>7</v>
      </c>
      <c r="G155" s="43" t="s">
        <v>98</v>
      </c>
      <c r="H155" s="54">
        <v>22.802</v>
      </c>
      <c r="I155" s="55">
        <f>ROUND(0,2)</f>
        <v>0</v>
      </c>
      <c r="J155" s="56">
        <f>ROUND(I155*H155,2)</f>
        <v>0</v>
      </c>
      <c r="K155" s="57">
        <v>0.20999999999999999</v>
      </c>
      <c r="L155" s="58">
        <f>IF(ISNUMBER(K155),ROUND(J155*(K155+1),2),0)</f>
        <v>0</v>
      </c>
      <c r="M155" s="12"/>
      <c r="N155" s="2"/>
      <c r="O155" s="2"/>
      <c r="P155" s="2"/>
      <c r="Q155" s="33">
        <f>IF(ISNUMBER(K155),IF(H155&gt;0,IF(I155&gt;0,J155,0),0),0)</f>
        <v>0</v>
      </c>
      <c r="R155" s="27">
        <f>IF(ISNUMBER(K155)=FALSE,J155,0)</f>
        <v>0</v>
      </c>
    </row>
    <row r="156">
      <c r="A156" s="9"/>
      <c r="B156" s="48" t="s">
        <v>49</v>
      </c>
      <c r="C156" s="1"/>
      <c r="D156" s="1"/>
      <c r="E156" s="49" t="s">
        <v>206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>
      <c r="A157" s="9"/>
      <c r="B157" s="48" t="s">
        <v>51</v>
      </c>
      <c r="C157" s="1"/>
      <c r="D157" s="1"/>
      <c r="E157" s="49" t="s">
        <v>207</v>
      </c>
      <c r="F157" s="1"/>
      <c r="G157" s="1"/>
      <c r="H157" s="40"/>
      <c r="I157" s="1"/>
      <c r="J157" s="40"/>
      <c r="K157" s="1"/>
      <c r="L157" s="1"/>
      <c r="M157" s="12"/>
      <c r="N157" s="2"/>
      <c r="O157" s="2"/>
      <c r="P157" s="2"/>
      <c r="Q157" s="2"/>
    </row>
    <row r="158">
      <c r="A158" s="9"/>
      <c r="B158" s="48" t="s">
        <v>53</v>
      </c>
      <c r="C158" s="1"/>
      <c r="D158" s="1"/>
      <c r="E158" s="49" t="s">
        <v>208</v>
      </c>
      <c r="F158" s="1"/>
      <c r="G158" s="1"/>
      <c r="H158" s="40"/>
      <c r="I158" s="1"/>
      <c r="J158" s="40"/>
      <c r="K158" s="1"/>
      <c r="L158" s="1"/>
      <c r="M158" s="12"/>
      <c r="N158" s="2"/>
      <c r="O158" s="2"/>
      <c r="P158" s="2"/>
      <c r="Q158" s="2"/>
    </row>
    <row r="159" thickBot="1">
      <c r="A159" s="9"/>
      <c r="B159" s="50" t="s">
        <v>55</v>
      </c>
      <c r="C159" s="51"/>
      <c r="D159" s="51"/>
      <c r="E159" s="52" t="s">
        <v>56</v>
      </c>
      <c r="F159" s="51"/>
      <c r="G159" s="51"/>
      <c r="H159" s="53"/>
      <c r="I159" s="51"/>
      <c r="J159" s="53"/>
      <c r="K159" s="51"/>
      <c r="L159" s="51"/>
      <c r="M159" s="12"/>
      <c r="N159" s="2"/>
      <c r="O159" s="2"/>
      <c r="P159" s="2"/>
      <c r="Q159" s="2"/>
    </row>
    <row r="160" thickTop="1">
      <c r="A160" s="9"/>
      <c r="B160" s="41">
        <v>25</v>
      </c>
      <c r="C160" s="42" t="s">
        <v>209</v>
      </c>
      <c r="D160" s="42" t="s">
        <v>7</v>
      </c>
      <c r="E160" s="42" t="s">
        <v>210</v>
      </c>
      <c r="F160" s="42" t="s">
        <v>7</v>
      </c>
      <c r="G160" s="43" t="s">
        <v>78</v>
      </c>
      <c r="H160" s="54">
        <v>18</v>
      </c>
      <c r="I160" s="55">
        <f>ROUND(0,2)</f>
        <v>0</v>
      </c>
      <c r="J160" s="56">
        <f>ROUND(I160*H160,2)</f>
        <v>0</v>
      </c>
      <c r="K160" s="57">
        <v>0.20999999999999999</v>
      </c>
      <c r="L160" s="58">
        <f>IF(ISNUMBER(K160),ROUND(J160*(K160+1),2),0)</f>
        <v>0</v>
      </c>
      <c r="M160" s="12"/>
      <c r="N160" s="2"/>
      <c r="O160" s="2"/>
      <c r="P160" s="2"/>
      <c r="Q160" s="33">
        <f>IF(ISNUMBER(K160),IF(H160&gt;0,IF(I160&gt;0,J160,0),0),0)</f>
        <v>0</v>
      </c>
      <c r="R160" s="27">
        <f>IF(ISNUMBER(K160)=FALSE,J160,0)</f>
        <v>0</v>
      </c>
    </row>
    <row r="161">
      <c r="A161" s="9"/>
      <c r="B161" s="48" t="s">
        <v>49</v>
      </c>
      <c r="C161" s="1"/>
      <c r="D161" s="1"/>
      <c r="E161" s="49" t="s">
        <v>211</v>
      </c>
      <c r="F161" s="1"/>
      <c r="G161" s="1"/>
      <c r="H161" s="40"/>
      <c r="I161" s="1"/>
      <c r="J161" s="40"/>
      <c r="K161" s="1"/>
      <c r="L161" s="1"/>
      <c r="M161" s="12"/>
      <c r="N161" s="2"/>
      <c r="O161" s="2"/>
      <c r="P161" s="2"/>
      <c r="Q161" s="2"/>
    </row>
    <row r="162">
      <c r="A162" s="9"/>
      <c r="B162" s="48" t="s">
        <v>51</v>
      </c>
      <c r="C162" s="1"/>
      <c r="D162" s="1"/>
      <c r="E162" s="49" t="s">
        <v>212</v>
      </c>
      <c r="F162" s="1"/>
      <c r="G162" s="1"/>
      <c r="H162" s="40"/>
      <c r="I162" s="1"/>
      <c r="J162" s="40"/>
      <c r="K162" s="1"/>
      <c r="L162" s="1"/>
      <c r="M162" s="12"/>
      <c r="N162" s="2"/>
      <c r="O162" s="2"/>
      <c r="P162" s="2"/>
      <c r="Q162" s="2"/>
    </row>
    <row r="163">
      <c r="A163" s="9"/>
      <c r="B163" s="48" t="s">
        <v>53</v>
      </c>
      <c r="C163" s="1"/>
      <c r="D163" s="1"/>
      <c r="E163" s="49" t="s">
        <v>213</v>
      </c>
      <c r="F163" s="1"/>
      <c r="G163" s="1"/>
      <c r="H163" s="40"/>
      <c r="I163" s="1"/>
      <c r="J163" s="40"/>
      <c r="K163" s="1"/>
      <c r="L163" s="1"/>
      <c r="M163" s="12"/>
      <c r="N163" s="2"/>
      <c r="O163" s="2"/>
      <c r="P163" s="2"/>
      <c r="Q163" s="2"/>
    </row>
    <row r="164" thickBot="1">
      <c r="A164" s="9"/>
      <c r="B164" s="50" t="s">
        <v>55</v>
      </c>
      <c r="C164" s="51"/>
      <c r="D164" s="51"/>
      <c r="E164" s="52" t="s">
        <v>56</v>
      </c>
      <c r="F164" s="51"/>
      <c r="G164" s="51"/>
      <c r="H164" s="53"/>
      <c r="I164" s="51"/>
      <c r="J164" s="53"/>
      <c r="K164" s="51"/>
      <c r="L164" s="51"/>
      <c r="M164" s="12"/>
      <c r="N164" s="2"/>
      <c r="O164" s="2"/>
      <c r="P164" s="2"/>
      <c r="Q164" s="2"/>
    </row>
    <row r="165" thickTop="1" thickBot="1" ht="25" customHeight="1">
      <c r="A165" s="9"/>
      <c r="B165" s="1"/>
      <c r="C165" s="59">
        <v>2</v>
      </c>
      <c r="D165" s="1"/>
      <c r="E165" s="59" t="s">
        <v>89</v>
      </c>
      <c r="F165" s="1"/>
      <c r="G165" s="60" t="s">
        <v>81</v>
      </c>
      <c r="H165" s="61">
        <f>J120+J125+J130+J135+J140+J145+J150+J155+J160</f>
        <v>0</v>
      </c>
      <c r="I165" s="60" t="s">
        <v>82</v>
      </c>
      <c r="J165" s="62">
        <f>(L165-H165)</f>
        <v>0</v>
      </c>
      <c r="K165" s="60" t="s">
        <v>83</v>
      </c>
      <c r="L165" s="63">
        <f>L120+L125+L130+L135+L140+L145+L150+L155+L160</f>
        <v>0</v>
      </c>
      <c r="M165" s="12"/>
      <c r="N165" s="2"/>
      <c r="O165" s="2"/>
      <c r="P165" s="2"/>
      <c r="Q165" s="33">
        <f>0+Q120+Q125+Q130+Q135+Q140+Q145+Q150+Q155+Q160</f>
        <v>0</v>
      </c>
      <c r="R165" s="27">
        <f>0+R120+R125+R130+R135+R140+R145+R150+R155+R160</f>
        <v>0</v>
      </c>
      <c r="S165" s="64">
        <f>Q165*(1+J165)+R165</f>
        <v>0</v>
      </c>
    </row>
    <row r="166" thickTop="1" thickBot="1" ht="25" customHeight="1">
      <c r="A166" s="9"/>
      <c r="B166" s="65"/>
      <c r="C166" s="65"/>
      <c r="D166" s="65"/>
      <c r="E166" s="65"/>
      <c r="F166" s="65"/>
      <c r="G166" s="66" t="s">
        <v>84</v>
      </c>
      <c r="H166" s="67">
        <f>J120+J125+J130+J135+J140+J145+J150+J155+J160</f>
        <v>0</v>
      </c>
      <c r="I166" s="66" t="s">
        <v>85</v>
      </c>
      <c r="J166" s="68">
        <f>0+J165</f>
        <v>0</v>
      </c>
      <c r="K166" s="66" t="s">
        <v>86</v>
      </c>
      <c r="L166" s="69">
        <f>L120+L125+L130+L135+L140+L145+L150+L155+L160</f>
        <v>0</v>
      </c>
      <c r="M166" s="12"/>
      <c r="N166" s="2"/>
      <c r="O166" s="2"/>
      <c r="P166" s="2"/>
      <c r="Q166" s="2"/>
    </row>
    <row r="167" ht="40" customHeight="1">
      <c r="A167" s="9"/>
      <c r="B167" s="74" t="s">
        <v>214</v>
      </c>
      <c r="C167" s="1"/>
      <c r="D167" s="1"/>
      <c r="E167" s="1"/>
      <c r="F167" s="1"/>
      <c r="G167" s="1"/>
      <c r="H167" s="40"/>
      <c r="I167" s="1"/>
      <c r="J167" s="40"/>
      <c r="K167" s="1"/>
      <c r="L167" s="1"/>
      <c r="M167" s="12"/>
      <c r="N167" s="2"/>
      <c r="O167" s="2"/>
      <c r="P167" s="2"/>
      <c r="Q167" s="2"/>
    </row>
    <row r="168">
      <c r="A168" s="9"/>
      <c r="B168" s="41">
        <v>26</v>
      </c>
      <c r="C168" s="42" t="s">
        <v>215</v>
      </c>
      <c r="D168" s="42" t="s">
        <v>7</v>
      </c>
      <c r="E168" s="42" t="s">
        <v>216</v>
      </c>
      <c r="F168" s="42" t="s">
        <v>7</v>
      </c>
      <c r="G168" s="43" t="s">
        <v>130</v>
      </c>
      <c r="H168" s="44">
        <v>45.518000000000001</v>
      </c>
      <c r="I168" s="25">
        <f>ROUND(0,2)</f>
        <v>0</v>
      </c>
      <c r="J168" s="45">
        <f>ROUND(I168*H168,2)</f>
        <v>0</v>
      </c>
      <c r="K168" s="46">
        <v>0.20999999999999999</v>
      </c>
      <c r="L168" s="47">
        <f>IF(ISNUMBER(K168),ROUND(J168*(K168+1),2),0)</f>
        <v>0</v>
      </c>
      <c r="M168" s="12"/>
      <c r="N168" s="2"/>
      <c r="O168" s="2"/>
      <c r="P168" s="2"/>
      <c r="Q168" s="33">
        <f>IF(ISNUMBER(K168),IF(H168&gt;0,IF(I168&gt;0,J168,0),0),0)</f>
        <v>0</v>
      </c>
      <c r="R168" s="27">
        <f>IF(ISNUMBER(K168)=FALSE,J168,0)</f>
        <v>0</v>
      </c>
    </row>
    <row r="169">
      <c r="A169" s="9"/>
      <c r="B169" s="48" t="s">
        <v>49</v>
      </c>
      <c r="C169" s="1"/>
      <c r="D169" s="1"/>
      <c r="E169" s="49" t="s">
        <v>217</v>
      </c>
      <c r="F169" s="1"/>
      <c r="G169" s="1"/>
      <c r="H169" s="40"/>
      <c r="I169" s="1"/>
      <c r="J169" s="40"/>
      <c r="K169" s="1"/>
      <c r="L169" s="1"/>
      <c r="M169" s="12"/>
      <c r="N169" s="2"/>
      <c r="O169" s="2"/>
      <c r="P169" s="2"/>
      <c r="Q169" s="2"/>
    </row>
    <row r="170">
      <c r="A170" s="9"/>
      <c r="B170" s="48" t="s">
        <v>51</v>
      </c>
      <c r="C170" s="1"/>
      <c r="D170" s="1"/>
      <c r="E170" s="49" t="s">
        <v>218</v>
      </c>
      <c r="F170" s="1"/>
      <c r="G170" s="1"/>
      <c r="H170" s="40"/>
      <c r="I170" s="1"/>
      <c r="J170" s="40"/>
      <c r="K170" s="1"/>
      <c r="L170" s="1"/>
      <c r="M170" s="12"/>
      <c r="N170" s="2"/>
      <c r="O170" s="2"/>
      <c r="P170" s="2"/>
      <c r="Q170" s="2"/>
    </row>
    <row r="171">
      <c r="A171" s="9"/>
      <c r="B171" s="48" t="s">
        <v>53</v>
      </c>
      <c r="C171" s="1"/>
      <c r="D171" s="1"/>
      <c r="E171" s="49" t="s">
        <v>219</v>
      </c>
      <c r="F171" s="1"/>
      <c r="G171" s="1"/>
      <c r="H171" s="40"/>
      <c r="I171" s="1"/>
      <c r="J171" s="40"/>
      <c r="K171" s="1"/>
      <c r="L171" s="1"/>
      <c r="M171" s="12"/>
      <c r="N171" s="2"/>
      <c r="O171" s="2"/>
      <c r="P171" s="2"/>
      <c r="Q171" s="2"/>
    </row>
    <row r="172" thickBot="1">
      <c r="A172" s="9"/>
      <c r="B172" s="50" t="s">
        <v>55</v>
      </c>
      <c r="C172" s="51"/>
      <c r="D172" s="51"/>
      <c r="E172" s="52" t="s">
        <v>56</v>
      </c>
      <c r="F172" s="51"/>
      <c r="G172" s="51"/>
      <c r="H172" s="53"/>
      <c r="I172" s="51"/>
      <c r="J172" s="53"/>
      <c r="K172" s="51"/>
      <c r="L172" s="51"/>
      <c r="M172" s="12"/>
      <c r="N172" s="2"/>
      <c r="O172" s="2"/>
      <c r="P172" s="2"/>
      <c r="Q172" s="2"/>
    </row>
    <row r="173" thickTop="1">
      <c r="A173" s="9"/>
      <c r="B173" s="41">
        <v>27</v>
      </c>
      <c r="C173" s="42" t="s">
        <v>220</v>
      </c>
      <c r="D173" s="42" t="s">
        <v>7</v>
      </c>
      <c r="E173" s="42" t="s">
        <v>221</v>
      </c>
      <c r="F173" s="42" t="s">
        <v>7</v>
      </c>
      <c r="G173" s="43" t="s">
        <v>98</v>
      </c>
      <c r="H173" s="54">
        <v>6.8280000000000003</v>
      </c>
      <c r="I173" s="55">
        <f>ROUND(0,2)</f>
        <v>0</v>
      </c>
      <c r="J173" s="56">
        <f>ROUND(I173*H173,2)</f>
        <v>0</v>
      </c>
      <c r="K173" s="57">
        <v>0.20999999999999999</v>
      </c>
      <c r="L173" s="58">
        <f>IF(ISNUMBER(K173),ROUND(J173*(K173+1),2),0)</f>
        <v>0</v>
      </c>
      <c r="M173" s="12"/>
      <c r="N173" s="2"/>
      <c r="O173" s="2"/>
      <c r="P173" s="2"/>
      <c r="Q173" s="33">
        <f>IF(ISNUMBER(K173),IF(H173&gt;0,IF(I173&gt;0,J173,0),0),0)</f>
        <v>0</v>
      </c>
      <c r="R173" s="27">
        <f>IF(ISNUMBER(K173)=FALSE,J173,0)</f>
        <v>0</v>
      </c>
    </row>
    <row r="174">
      <c r="A174" s="9"/>
      <c r="B174" s="48" t="s">
        <v>49</v>
      </c>
      <c r="C174" s="1"/>
      <c r="D174" s="1"/>
      <c r="E174" s="49" t="s">
        <v>222</v>
      </c>
      <c r="F174" s="1"/>
      <c r="G174" s="1"/>
      <c r="H174" s="40"/>
      <c r="I174" s="1"/>
      <c r="J174" s="40"/>
      <c r="K174" s="1"/>
      <c r="L174" s="1"/>
      <c r="M174" s="12"/>
      <c r="N174" s="2"/>
      <c r="O174" s="2"/>
      <c r="P174" s="2"/>
      <c r="Q174" s="2"/>
    </row>
    <row r="175">
      <c r="A175" s="9"/>
      <c r="B175" s="48" t="s">
        <v>51</v>
      </c>
      <c r="C175" s="1"/>
      <c r="D175" s="1"/>
      <c r="E175" s="49" t="s">
        <v>223</v>
      </c>
      <c r="F175" s="1"/>
      <c r="G175" s="1"/>
      <c r="H175" s="40"/>
      <c r="I175" s="1"/>
      <c r="J175" s="40"/>
      <c r="K175" s="1"/>
      <c r="L175" s="1"/>
      <c r="M175" s="12"/>
      <c r="N175" s="2"/>
      <c r="O175" s="2"/>
      <c r="P175" s="2"/>
      <c r="Q175" s="2"/>
    </row>
    <row r="176">
      <c r="A176" s="9"/>
      <c r="B176" s="48" t="s">
        <v>53</v>
      </c>
      <c r="C176" s="1"/>
      <c r="D176" s="1"/>
      <c r="E176" s="49" t="s">
        <v>224</v>
      </c>
      <c r="F176" s="1"/>
      <c r="G176" s="1"/>
      <c r="H176" s="40"/>
      <c r="I176" s="1"/>
      <c r="J176" s="40"/>
      <c r="K176" s="1"/>
      <c r="L176" s="1"/>
      <c r="M176" s="12"/>
      <c r="N176" s="2"/>
      <c r="O176" s="2"/>
      <c r="P176" s="2"/>
      <c r="Q176" s="2"/>
    </row>
    <row r="177" thickBot="1">
      <c r="A177" s="9"/>
      <c r="B177" s="50" t="s">
        <v>55</v>
      </c>
      <c r="C177" s="51"/>
      <c r="D177" s="51"/>
      <c r="E177" s="52" t="s">
        <v>56</v>
      </c>
      <c r="F177" s="51"/>
      <c r="G177" s="51"/>
      <c r="H177" s="53"/>
      <c r="I177" s="51"/>
      <c r="J177" s="53"/>
      <c r="K177" s="51"/>
      <c r="L177" s="51"/>
      <c r="M177" s="12"/>
      <c r="N177" s="2"/>
      <c r="O177" s="2"/>
      <c r="P177" s="2"/>
      <c r="Q177" s="2"/>
    </row>
    <row r="178" thickTop="1">
      <c r="A178" s="9"/>
      <c r="B178" s="41">
        <v>28</v>
      </c>
      <c r="C178" s="42" t="s">
        <v>225</v>
      </c>
      <c r="D178" s="42" t="s">
        <v>7</v>
      </c>
      <c r="E178" s="42" t="s">
        <v>226</v>
      </c>
      <c r="F178" s="42" t="s">
        <v>7</v>
      </c>
      <c r="G178" s="43" t="s">
        <v>130</v>
      </c>
      <c r="H178" s="54">
        <v>323.56700000000001</v>
      </c>
      <c r="I178" s="55">
        <f>ROUND(0,2)</f>
        <v>0</v>
      </c>
      <c r="J178" s="56">
        <f>ROUND(I178*H178,2)</f>
        <v>0</v>
      </c>
      <c r="K178" s="57">
        <v>0.20999999999999999</v>
      </c>
      <c r="L178" s="58">
        <f>IF(ISNUMBER(K178),ROUND(J178*(K178+1),2),0)</f>
        <v>0</v>
      </c>
      <c r="M178" s="12"/>
      <c r="N178" s="2"/>
      <c r="O178" s="2"/>
      <c r="P178" s="2"/>
      <c r="Q178" s="33">
        <f>IF(ISNUMBER(K178),IF(H178&gt;0,IF(I178&gt;0,J178,0),0),0)</f>
        <v>0</v>
      </c>
      <c r="R178" s="27">
        <f>IF(ISNUMBER(K178)=FALSE,J178,0)</f>
        <v>0</v>
      </c>
    </row>
    <row r="179">
      <c r="A179" s="9"/>
      <c r="B179" s="48" t="s">
        <v>49</v>
      </c>
      <c r="C179" s="1"/>
      <c r="D179" s="1"/>
      <c r="E179" s="49" t="s">
        <v>7</v>
      </c>
      <c r="F179" s="1"/>
      <c r="G179" s="1"/>
      <c r="H179" s="40"/>
      <c r="I179" s="1"/>
      <c r="J179" s="40"/>
      <c r="K179" s="1"/>
      <c r="L179" s="1"/>
      <c r="M179" s="12"/>
      <c r="N179" s="2"/>
      <c r="O179" s="2"/>
      <c r="P179" s="2"/>
      <c r="Q179" s="2"/>
    </row>
    <row r="180">
      <c r="A180" s="9"/>
      <c r="B180" s="48" t="s">
        <v>51</v>
      </c>
      <c r="C180" s="1"/>
      <c r="D180" s="1"/>
      <c r="E180" s="49" t="s">
        <v>227</v>
      </c>
      <c r="F180" s="1"/>
      <c r="G180" s="1"/>
      <c r="H180" s="40"/>
      <c r="I180" s="1"/>
      <c r="J180" s="40"/>
      <c r="K180" s="1"/>
      <c r="L180" s="1"/>
      <c r="M180" s="12"/>
      <c r="N180" s="2"/>
      <c r="O180" s="2"/>
      <c r="P180" s="2"/>
      <c r="Q180" s="2"/>
    </row>
    <row r="181">
      <c r="A181" s="9"/>
      <c r="B181" s="48" t="s">
        <v>53</v>
      </c>
      <c r="C181" s="1"/>
      <c r="D181" s="1"/>
      <c r="E181" s="49" t="s">
        <v>228</v>
      </c>
      <c r="F181" s="1"/>
      <c r="G181" s="1"/>
      <c r="H181" s="40"/>
      <c r="I181" s="1"/>
      <c r="J181" s="40"/>
      <c r="K181" s="1"/>
      <c r="L181" s="1"/>
      <c r="M181" s="12"/>
      <c r="N181" s="2"/>
      <c r="O181" s="2"/>
      <c r="P181" s="2"/>
      <c r="Q181" s="2"/>
    </row>
    <row r="182" thickBot="1">
      <c r="A182" s="9"/>
      <c r="B182" s="50" t="s">
        <v>55</v>
      </c>
      <c r="C182" s="51"/>
      <c r="D182" s="51"/>
      <c r="E182" s="52" t="s">
        <v>56</v>
      </c>
      <c r="F182" s="51"/>
      <c r="G182" s="51"/>
      <c r="H182" s="53"/>
      <c r="I182" s="51"/>
      <c r="J182" s="53"/>
      <c r="K182" s="51"/>
      <c r="L182" s="51"/>
      <c r="M182" s="12"/>
      <c r="N182" s="2"/>
      <c r="O182" s="2"/>
      <c r="P182" s="2"/>
      <c r="Q182" s="2"/>
    </row>
    <row r="183" thickTop="1">
      <c r="A183" s="9"/>
      <c r="B183" s="41">
        <v>29</v>
      </c>
      <c r="C183" s="42" t="s">
        <v>229</v>
      </c>
      <c r="D183" s="42" t="s">
        <v>7</v>
      </c>
      <c r="E183" s="42" t="s">
        <v>230</v>
      </c>
      <c r="F183" s="42" t="s">
        <v>7</v>
      </c>
      <c r="G183" s="43" t="s">
        <v>98</v>
      </c>
      <c r="H183" s="54">
        <v>38.828000000000003</v>
      </c>
      <c r="I183" s="55">
        <f>ROUND(0,2)</f>
        <v>0</v>
      </c>
      <c r="J183" s="56">
        <f>ROUND(I183*H183,2)</f>
        <v>0</v>
      </c>
      <c r="K183" s="57">
        <v>0.20999999999999999</v>
      </c>
      <c r="L183" s="58">
        <f>IF(ISNUMBER(K183),ROUND(J183*(K183+1),2),0)</f>
        <v>0</v>
      </c>
      <c r="M183" s="12"/>
      <c r="N183" s="2"/>
      <c r="O183" s="2"/>
      <c r="P183" s="2"/>
      <c r="Q183" s="33">
        <f>IF(ISNUMBER(K183),IF(H183&gt;0,IF(I183&gt;0,J183,0),0),0)</f>
        <v>0</v>
      </c>
      <c r="R183" s="27">
        <f>IF(ISNUMBER(K183)=FALSE,J183,0)</f>
        <v>0</v>
      </c>
    </row>
    <row r="184">
      <c r="A184" s="9"/>
      <c r="B184" s="48" t="s">
        <v>49</v>
      </c>
      <c r="C184" s="1"/>
      <c r="D184" s="1"/>
      <c r="E184" s="49" t="s">
        <v>231</v>
      </c>
      <c r="F184" s="1"/>
      <c r="G184" s="1"/>
      <c r="H184" s="40"/>
      <c r="I184" s="1"/>
      <c r="J184" s="40"/>
      <c r="K184" s="1"/>
      <c r="L184" s="1"/>
      <c r="M184" s="12"/>
      <c r="N184" s="2"/>
      <c r="O184" s="2"/>
      <c r="P184" s="2"/>
      <c r="Q184" s="2"/>
    </row>
    <row r="185">
      <c r="A185" s="9"/>
      <c r="B185" s="48" t="s">
        <v>51</v>
      </c>
      <c r="C185" s="1"/>
      <c r="D185" s="1"/>
      <c r="E185" s="49" t="s">
        <v>232</v>
      </c>
      <c r="F185" s="1"/>
      <c r="G185" s="1"/>
      <c r="H185" s="40"/>
      <c r="I185" s="1"/>
      <c r="J185" s="40"/>
      <c r="K185" s="1"/>
      <c r="L185" s="1"/>
      <c r="M185" s="12"/>
      <c r="N185" s="2"/>
      <c r="O185" s="2"/>
      <c r="P185" s="2"/>
      <c r="Q185" s="2"/>
    </row>
    <row r="186">
      <c r="A186" s="9"/>
      <c r="B186" s="48" t="s">
        <v>53</v>
      </c>
      <c r="C186" s="1"/>
      <c r="D186" s="1"/>
      <c r="E186" s="49" t="s">
        <v>208</v>
      </c>
      <c r="F186" s="1"/>
      <c r="G186" s="1"/>
      <c r="H186" s="40"/>
      <c r="I186" s="1"/>
      <c r="J186" s="40"/>
      <c r="K186" s="1"/>
      <c r="L186" s="1"/>
      <c r="M186" s="12"/>
      <c r="N186" s="2"/>
      <c r="O186" s="2"/>
      <c r="P186" s="2"/>
      <c r="Q186" s="2"/>
    </row>
    <row r="187" thickBot="1">
      <c r="A187" s="9"/>
      <c r="B187" s="50" t="s">
        <v>55</v>
      </c>
      <c r="C187" s="51"/>
      <c r="D187" s="51"/>
      <c r="E187" s="52" t="s">
        <v>56</v>
      </c>
      <c r="F187" s="51"/>
      <c r="G187" s="51"/>
      <c r="H187" s="53"/>
      <c r="I187" s="51"/>
      <c r="J187" s="53"/>
      <c r="K187" s="51"/>
      <c r="L187" s="51"/>
      <c r="M187" s="12"/>
      <c r="N187" s="2"/>
      <c r="O187" s="2"/>
      <c r="P187" s="2"/>
      <c r="Q187" s="2"/>
    </row>
    <row r="188" thickTop="1" thickBot="1" ht="25" customHeight="1">
      <c r="A188" s="9"/>
      <c r="B188" s="1"/>
      <c r="C188" s="59">
        <v>3</v>
      </c>
      <c r="D188" s="1"/>
      <c r="E188" s="59" t="s">
        <v>90</v>
      </c>
      <c r="F188" s="1"/>
      <c r="G188" s="60" t="s">
        <v>81</v>
      </c>
      <c r="H188" s="61">
        <f>J168+J173+J178+J183</f>
        <v>0</v>
      </c>
      <c r="I188" s="60" t="s">
        <v>82</v>
      </c>
      <c r="J188" s="62">
        <f>(L188-H188)</f>
        <v>0</v>
      </c>
      <c r="K188" s="60" t="s">
        <v>83</v>
      </c>
      <c r="L188" s="63">
        <f>L168+L173+L178+L183</f>
        <v>0</v>
      </c>
      <c r="M188" s="12"/>
      <c r="N188" s="2"/>
      <c r="O188" s="2"/>
      <c r="P188" s="2"/>
      <c r="Q188" s="33">
        <f>0+Q168+Q173+Q178+Q183</f>
        <v>0</v>
      </c>
      <c r="R188" s="27">
        <f>0+R168+R173+R178+R183</f>
        <v>0</v>
      </c>
      <c r="S188" s="64">
        <f>Q188*(1+J188)+R188</f>
        <v>0</v>
      </c>
    </row>
    <row r="189" thickTop="1" thickBot="1" ht="25" customHeight="1">
      <c r="A189" s="9"/>
      <c r="B189" s="65"/>
      <c r="C189" s="65"/>
      <c r="D189" s="65"/>
      <c r="E189" s="65"/>
      <c r="F189" s="65"/>
      <c r="G189" s="66" t="s">
        <v>84</v>
      </c>
      <c r="H189" s="67">
        <f>J168+J173+J178+J183</f>
        <v>0</v>
      </c>
      <c r="I189" s="66" t="s">
        <v>85</v>
      </c>
      <c r="J189" s="68">
        <f>0+J188</f>
        <v>0</v>
      </c>
      <c r="K189" s="66" t="s">
        <v>86</v>
      </c>
      <c r="L189" s="69">
        <f>L168+L173+L178+L183</f>
        <v>0</v>
      </c>
      <c r="M189" s="12"/>
      <c r="N189" s="2"/>
      <c r="O189" s="2"/>
      <c r="P189" s="2"/>
      <c r="Q189" s="2"/>
    </row>
    <row r="190" ht="40" customHeight="1">
      <c r="A190" s="9"/>
      <c r="B190" s="74" t="s">
        <v>233</v>
      </c>
      <c r="C190" s="1"/>
      <c r="D190" s="1"/>
      <c r="E190" s="1"/>
      <c r="F190" s="1"/>
      <c r="G190" s="1"/>
      <c r="H190" s="40"/>
      <c r="I190" s="1"/>
      <c r="J190" s="40"/>
      <c r="K190" s="1"/>
      <c r="L190" s="1"/>
      <c r="M190" s="12"/>
      <c r="N190" s="2"/>
      <c r="O190" s="2"/>
      <c r="P190" s="2"/>
      <c r="Q190" s="2"/>
    </row>
    <row r="191">
      <c r="A191" s="9"/>
      <c r="B191" s="41">
        <v>30</v>
      </c>
      <c r="C191" s="42" t="s">
        <v>234</v>
      </c>
      <c r="D191" s="42" t="s">
        <v>7</v>
      </c>
      <c r="E191" s="42" t="s">
        <v>235</v>
      </c>
      <c r="F191" s="42" t="s">
        <v>7</v>
      </c>
      <c r="G191" s="43" t="s">
        <v>130</v>
      </c>
      <c r="H191" s="44">
        <v>34.585000000000001</v>
      </c>
      <c r="I191" s="25">
        <f>ROUND(0,2)</f>
        <v>0</v>
      </c>
      <c r="J191" s="45">
        <f>ROUND(I191*H191,2)</f>
        <v>0</v>
      </c>
      <c r="K191" s="46">
        <v>0.20999999999999999</v>
      </c>
      <c r="L191" s="47">
        <f>IF(ISNUMBER(K191),ROUND(J191*(K191+1),2),0)</f>
        <v>0</v>
      </c>
      <c r="M191" s="12"/>
      <c r="N191" s="2"/>
      <c r="O191" s="2"/>
      <c r="P191" s="2"/>
      <c r="Q191" s="33">
        <f>IF(ISNUMBER(K191),IF(H191&gt;0,IF(I191&gt;0,J191,0),0),0)</f>
        <v>0</v>
      </c>
      <c r="R191" s="27">
        <f>IF(ISNUMBER(K191)=FALSE,J191,0)</f>
        <v>0</v>
      </c>
    </row>
    <row r="192">
      <c r="A192" s="9"/>
      <c r="B192" s="48" t="s">
        <v>49</v>
      </c>
      <c r="C192" s="1"/>
      <c r="D192" s="1"/>
      <c r="E192" s="49" t="s">
        <v>236</v>
      </c>
      <c r="F192" s="1"/>
      <c r="G192" s="1"/>
      <c r="H192" s="40"/>
      <c r="I192" s="1"/>
      <c r="J192" s="40"/>
      <c r="K192" s="1"/>
      <c r="L192" s="1"/>
      <c r="M192" s="12"/>
      <c r="N192" s="2"/>
      <c r="O192" s="2"/>
      <c r="P192" s="2"/>
      <c r="Q192" s="2"/>
    </row>
    <row r="193">
      <c r="A193" s="9"/>
      <c r="B193" s="48" t="s">
        <v>51</v>
      </c>
      <c r="C193" s="1"/>
      <c r="D193" s="1"/>
      <c r="E193" s="49" t="s">
        <v>237</v>
      </c>
      <c r="F193" s="1"/>
      <c r="G193" s="1"/>
      <c r="H193" s="40"/>
      <c r="I193" s="1"/>
      <c r="J193" s="40"/>
      <c r="K193" s="1"/>
      <c r="L193" s="1"/>
      <c r="M193" s="12"/>
      <c r="N193" s="2"/>
      <c r="O193" s="2"/>
      <c r="P193" s="2"/>
      <c r="Q193" s="2"/>
    </row>
    <row r="194">
      <c r="A194" s="9"/>
      <c r="B194" s="48" t="s">
        <v>53</v>
      </c>
      <c r="C194" s="1"/>
      <c r="D194" s="1"/>
      <c r="E194" s="49" t="s">
        <v>228</v>
      </c>
      <c r="F194" s="1"/>
      <c r="G194" s="1"/>
      <c r="H194" s="40"/>
      <c r="I194" s="1"/>
      <c r="J194" s="40"/>
      <c r="K194" s="1"/>
      <c r="L194" s="1"/>
      <c r="M194" s="12"/>
      <c r="N194" s="2"/>
      <c r="O194" s="2"/>
      <c r="P194" s="2"/>
      <c r="Q194" s="2"/>
    </row>
    <row r="195" thickBot="1">
      <c r="A195" s="9"/>
      <c r="B195" s="50" t="s">
        <v>55</v>
      </c>
      <c r="C195" s="51"/>
      <c r="D195" s="51"/>
      <c r="E195" s="52" t="s">
        <v>56</v>
      </c>
      <c r="F195" s="51"/>
      <c r="G195" s="51"/>
      <c r="H195" s="53"/>
      <c r="I195" s="51"/>
      <c r="J195" s="53"/>
      <c r="K195" s="51"/>
      <c r="L195" s="51"/>
      <c r="M195" s="12"/>
      <c r="N195" s="2"/>
      <c r="O195" s="2"/>
      <c r="P195" s="2"/>
      <c r="Q195" s="2"/>
    </row>
    <row r="196" thickTop="1">
      <c r="A196" s="9"/>
      <c r="B196" s="41">
        <v>31</v>
      </c>
      <c r="C196" s="42" t="s">
        <v>238</v>
      </c>
      <c r="D196" s="42" t="s">
        <v>7</v>
      </c>
      <c r="E196" s="42" t="s">
        <v>239</v>
      </c>
      <c r="F196" s="42" t="s">
        <v>7</v>
      </c>
      <c r="G196" s="43" t="s">
        <v>98</v>
      </c>
      <c r="H196" s="54">
        <v>5.1879999999999997</v>
      </c>
      <c r="I196" s="55">
        <f>ROUND(0,2)</f>
        <v>0</v>
      </c>
      <c r="J196" s="56">
        <f>ROUND(I196*H196,2)</f>
        <v>0</v>
      </c>
      <c r="K196" s="57">
        <v>0.20999999999999999</v>
      </c>
      <c r="L196" s="58">
        <f>IF(ISNUMBER(K196),ROUND(J196*(K196+1),2),0)</f>
        <v>0</v>
      </c>
      <c r="M196" s="12"/>
      <c r="N196" s="2"/>
      <c r="O196" s="2"/>
      <c r="P196" s="2"/>
      <c r="Q196" s="33">
        <f>IF(ISNUMBER(K196),IF(H196&gt;0,IF(I196&gt;0,J196,0),0),0)</f>
        <v>0</v>
      </c>
      <c r="R196" s="27">
        <f>IF(ISNUMBER(K196)=FALSE,J196,0)</f>
        <v>0</v>
      </c>
    </row>
    <row r="197">
      <c r="A197" s="9"/>
      <c r="B197" s="48" t="s">
        <v>49</v>
      </c>
      <c r="C197" s="1"/>
      <c r="D197" s="1"/>
      <c r="E197" s="49" t="s">
        <v>240</v>
      </c>
      <c r="F197" s="1"/>
      <c r="G197" s="1"/>
      <c r="H197" s="40"/>
      <c r="I197" s="1"/>
      <c r="J197" s="40"/>
      <c r="K197" s="1"/>
      <c r="L197" s="1"/>
      <c r="M197" s="12"/>
      <c r="N197" s="2"/>
      <c r="O197" s="2"/>
      <c r="P197" s="2"/>
      <c r="Q197" s="2"/>
    </row>
    <row r="198">
      <c r="A198" s="9"/>
      <c r="B198" s="48" t="s">
        <v>51</v>
      </c>
      <c r="C198" s="1"/>
      <c r="D198" s="1"/>
      <c r="E198" s="49" t="s">
        <v>241</v>
      </c>
      <c r="F198" s="1"/>
      <c r="G198" s="1"/>
      <c r="H198" s="40"/>
      <c r="I198" s="1"/>
      <c r="J198" s="40"/>
      <c r="K198" s="1"/>
      <c r="L198" s="1"/>
      <c r="M198" s="12"/>
      <c r="N198" s="2"/>
      <c r="O198" s="2"/>
      <c r="P198" s="2"/>
      <c r="Q198" s="2"/>
    </row>
    <row r="199">
      <c r="A199" s="9"/>
      <c r="B199" s="48" t="s">
        <v>53</v>
      </c>
      <c r="C199" s="1"/>
      <c r="D199" s="1"/>
      <c r="E199" s="49" t="s">
        <v>208</v>
      </c>
      <c r="F199" s="1"/>
      <c r="G199" s="1"/>
      <c r="H199" s="40"/>
      <c r="I199" s="1"/>
      <c r="J199" s="40"/>
      <c r="K199" s="1"/>
      <c r="L199" s="1"/>
      <c r="M199" s="12"/>
      <c r="N199" s="2"/>
      <c r="O199" s="2"/>
      <c r="P199" s="2"/>
      <c r="Q199" s="2"/>
    </row>
    <row r="200" thickBot="1">
      <c r="A200" s="9"/>
      <c r="B200" s="50" t="s">
        <v>55</v>
      </c>
      <c r="C200" s="51"/>
      <c r="D200" s="51"/>
      <c r="E200" s="52" t="s">
        <v>56</v>
      </c>
      <c r="F200" s="51"/>
      <c r="G200" s="51"/>
      <c r="H200" s="53"/>
      <c r="I200" s="51"/>
      <c r="J200" s="53"/>
      <c r="K200" s="51"/>
      <c r="L200" s="51"/>
      <c r="M200" s="12"/>
      <c r="N200" s="2"/>
      <c r="O200" s="2"/>
      <c r="P200" s="2"/>
      <c r="Q200" s="2"/>
    </row>
    <row r="201" thickTop="1">
      <c r="A201" s="9"/>
      <c r="B201" s="41">
        <v>32</v>
      </c>
      <c r="C201" s="42" t="s">
        <v>242</v>
      </c>
      <c r="D201" s="42" t="s">
        <v>7</v>
      </c>
      <c r="E201" s="42" t="s">
        <v>243</v>
      </c>
      <c r="F201" s="42" t="s">
        <v>7</v>
      </c>
      <c r="G201" s="43" t="s">
        <v>130</v>
      </c>
      <c r="H201" s="54">
        <v>515.00099999999998</v>
      </c>
      <c r="I201" s="55">
        <f>ROUND(0,2)</f>
        <v>0</v>
      </c>
      <c r="J201" s="56">
        <f>ROUND(I201*H201,2)</f>
        <v>0</v>
      </c>
      <c r="K201" s="57">
        <v>0.20999999999999999</v>
      </c>
      <c r="L201" s="58">
        <f>IF(ISNUMBER(K201),ROUND(J201*(K201+1),2),0)</f>
        <v>0</v>
      </c>
      <c r="M201" s="12"/>
      <c r="N201" s="2"/>
      <c r="O201" s="2"/>
      <c r="P201" s="2"/>
      <c r="Q201" s="33">
        <f>IF(ISNUMBER(K201),IF(H201&gt;0,IF(I201&gt;0,J201,0),0),0)</f>
        <v>0</v>
      </c>
      <c r="R201" s="27">
        <f>IF(ISNUMBER(K201)=FALSE,J201,0)</f>
        <v>0</v>
      </c>
    </row>
    <row r="202">
      <c r="A202" s="9"/>
      <c r="B202" s="48" t="s">
        <v>49</v>
      </c>
      <c r="C202" s="1"/>
      <c r="D202" s="1"/>
      <c r="E202" s="49" t="s">
        <v>244</v>
      </c>
      <c r="F202" s="1"/>
      <c r="G202" s="1"/>
      <c r="H202" s="40"/>
      <c r="I202" s="1"/>
      <c r="J202" s="40"/>
      <c r="K202" s="1"/>
      <c r="L202" s="1"/>
      <c r="M202" s="12"/>
      <c r="N202" s="2"/>
      <c r="O202" s="2"/>
      <c r="P202" s="2"/>
      <c r="Q202" s="2"/>
    </row>
    <row r="203">
      <c r="A203" s="9"/>
      <c r="B203" s="48" t="s">
        <v>51</v>
      </c>
      <c r="C203" s="1"/>
      <c r="D203" s="1"/>
      <c r="E203" s="49" t="s">
        <v>245</v>
      </c>
      <c r="F203" s="1"/>
      <c r="G203" s="1"/>
      <c r="H203" s="40"/>
      <c r="I203" s="1"/>
      <c r="J203" s="40"/>
      <c r="K203" s="1"/>
      <c r="L203" s="1"/>
      <c r="M203" s="12"/>
      <c r="N203" s="2"/>
      <c r="O203" s="2"/>
      <c r="P203" s="2"/>
      <c r="Q203" s="2"/>
    </row>
    <row r="204">
      <c r="A204" s="9"/>
      <c r="B204" s="48" t="s">
        <v>53</v>
      </c>
      <c r="C204" s="1"/>
      <c r="D204" s="1"/>
      <c r="E204" s="49" t="s">
        <v>246</v>
      </c>
      <c r="F204" s="1"/>
      <c r="G204" s="1"/>
      <c r="H204" s="40"/>
      <c r="I204" s="1"/>
      <c r="J204" s="40"/>
      <c r="K204" s="1"/>
      <c r="L204" s="1"/>
      <c r="M204" s="12"/>
      <c r="N204" s="2"/>
      <c r="O204" s="2"/>
      <c r="P204" s="2"/>
      <c r="Q204" s="2"/>
    </row>
    <row r="205" thickBot="1">
      <c r="A205" s="9"/>
      <c r="B205" s="50" t="s">
        <v>55</v>
      </c>
      <c r="C205" s="51"/>
      <c r="D205" s="51"/>
      <c r="E205" s="52" t="s">
        <v>56</v>
      </c>
      <c r="F205" s="51"/>
      <c r="G205" s="51"/>
      <c r="H205" s="53"/>
      <c r="I205" s="51"/>
      <c r="J205" s="53"/>
      <c r="K205" s="51"/>
      <c r="L205" s="51"/>
      <c r="M205" s="12"/>
      <c r="N205" s="2"/>
      <c r="O205" s="2"/>
      <c r="P205" s="2"/>
      <c r="Q205" s="2"/>
    </row>
    <row r="206" thickTop="1">
      <c r="A206" s="9"/>
      <c r="B206" s="41">
        <v>33</v>
      </c>
      <c r="C206" s="42" t="s">
        <v>247</v>
      </c>
      <c r="D206" s="42" t="s">
        <v>7</v>
      </c>
      <c r="E206" s="42" t="s">
        <v>248</v>
      </c>
      <c r="F206" s="42" t="s">
        <v>7</v>
      </c>
      <c r="G206" s="43" t="s">
        <v>98</v>
      </c>
      <c r="H206" s="54">
        <v>61.799999999999997</v>
      </c>
      <c r="I206" s="55">
        <f>ROUND(0,2)</f>
        <v>0</v>
      </c>
      <c r="J206" s="56">
        <f>ROUND(I206*H206,2)</f>
        <v>0</v>
      </c>
      <c r="K206" s="57">
        <v>0.20999999999999999</v>
      </c>
      <c r="L206" s="58">
        <f>IF(ISNUMBER(K206),ROUND(J206*(K206+1),2),0)</f>
        <v>0</v>
      </c>
      <c r="M206" s="12"/>
      <c r="N206" s="2"/>
      <c r="O206" s="2"/>
      <c r="P206" s="2"/>
      <c r="Q206" s="33">
        <f>IF(ISNUMBER(K206),IF(H206&gt;0,IF(I206&gt;0,J206,0),0),0)</f>
        <v>0</v>
      </c>
      <c r="R206" s="27">
        <f>IF(ISNUMBER(K206)=FALSE,J206,0)</f>
        <v>0</v>
      </c>
    </row>
    <row r="207">
      <c r="A207" s="9"/>
      <c r="B207" s="48" t="s">
        <v>49</v>
      </c>
      <c r="C207" s="1"/>
      <c r="D207" s="1"/>
      <c r="E207" s="49" t="s">
        <v>249</v>
      </c>
      <c r="F207" s="1"/>
      <c r="G207" s="1"/>
      <c r="H207" s="40"/>
      <c r="I207" s="1"/>
      <c r="J207" s="40"/>
      <c r="K207" s="1"/>
      <c r="L207" s="1"/>
      <c r="M207" s="12"/>
      <c r="N207" s="2"/>
      <c r="O207" s="2"/>
      <c r="P207" s="2"/>
      <c r="Q207" s="2"/>
    </row>
    <row r="208">
      <c r="A208" s="9"/>
      <c r="B208" s="48" t="s">
        <v>51</v>
      </c>
      <c r="C208" s="1"/>
      <c r="D208" s="1"/>
      <c r="E208" s="49" t="s">
        <v>250</v>
      </c>
      <c r="F208" s="1"/>
      <c r="G208" s="1"/>
      <c r="H208" s="40"/>
      <c r="I208" s="1"/>
      <c r="J208" s="40"/>
      <c r="K208" s="1"/>
      <c r="L208" s="1"/>
      <c r="M208" s="12"/>
      <c r="N208" s="2"/>
      <c r="O208" s="2"/>
      <c r="P208" s="2"/>
      <c r="Q208" s="2"/>
    </row>
    <row r="209">
      <c r="A209" s="9"/>
      <c r="B209" s="48" t="s">
        <v>53</v>
      </c>
      <c r="C209" s="1"/>
      <c r="D209" s="1"/>
      <c r="E209" s="49" t="s">
        <v>251</v>
      </c>
      <c r="F209" s="1"/>
      <c r="G209" s="1"/>
      <c r="H209" s="40"/>
      <c r="I209" s="1"/>
      <c r="J209" s="40"/>
      <c r="K209" s="1"/>
      <c r="L209" s="1"/>
      <c r="M209" s="12"/>
      <c r="N209" s="2"/>
      <c r="O209" s="2"/>
      <c r="P209" s="2"/>
      <c r="Q209" s="2"/>
    </row>
    <row r="210" thickBot="1">
      <c r="A210" s="9"/>
      <c r="B210" s="50" t="s">
        <v>55</v>
      </c>
      <c r="C210" s="51"/>
      <c r="D210" s="51"/>
      <c r="E210" s="52" t="s">
        <v>56</v>
      </c>
      <c r="F210" s="51"/>
      <c r="G210" s="51"/>
      <c r="H210" s="53"/>
      <c r="I210" s="51"/>
      <c r="J210" s="53"/>
      <c r="K210" s="51"/>
      <c r="L210" s="51"/>
      <c r="M210" s="12"/>
      <c r="N210" s="2"/>
      <c r="O210" s="2"/>
      <c r="P210" s="2"/>
      <c r="Q210" s="2"/>
    </row>
    <row r="211" thickTop="1">
      <c r="A211" s="9"/>
      <c r="B211" s="41">
        <v>34</v>
      </c>
      <c r="C211" s="42" t="s">
        <v>252</v>
      </c>
      <c r="D211" s="42" t="s">
        <v>7</v>
      </c>
      <c r="E211" s="42" t="s">
        <v>253</v>
      </c>
      <c r="F211" s="42" t="s">
        <v>7</v>
      </c>
      <c r="G211" s="43" t="s">
        <v>98</v>
      </c>
      <c r="H211" s="54">
        <v>13.949999999999999</v>
      </c>
      <c r="I211" s="55">
        <f>ROUND(0,2)</f>
        <v>0</v>
      </c>
      <c r="J211" s="56">
        <f>ROUND(I211*H211,2)</f>
        <v>0</v>
      </c>
      <c r="K211" s="57">
        <v>0.20999999999999999</v>
      </c>
      <c r="L211" s="58">
        <f>IF(ISNUMBER(K211),ROUND(J211*(K211+1),2),0)</f>
        <v>0</v>
      </c>
      <c r="M211" s="12"/>
      <c r="N211" s="2"/>
      <c r="O211" s="2"/>
      <c r="P211" s="2"/>
      <c r="Q211" s="33">
        <f>IF(ISNUMBER(K211),IF(H211&gt;0,IF(I211&gt;0,J211,0),0),0)</f>
        <v>0</v>
      </c>
      <c r="R211" s="27">
        <f>IF(ISNUMBER(K211)=FALSE,J211,0)</f>
        <v>0</v>
      </c>
    </row>
    <row r="212">
      <c r="A212" s="9"/>
      <c r="B212" s="48" t="s">
        <v>49</v>
      </c>
      <c r="C212" s="1"/>
      <c r="D212" s="1"/>
      <c r="E212" s="49" t="s">
        <v>254</v>
      </c>
      <c r="F212" s="1"/>
      <c r="G212" s="1"/>
      <c r="H212" s="40"/>
      <c r="I212" s="1"/>
      <c r="J212" s="40"/>
      <c r="K212" s="1"/>
      <c r="L212" s="1"/>
      <c r="M212" s="12"/>
      <c r="N212" s="2"/>
      <c r="O212" s="2"/>
      <c r="P212" s="2"/>
      <c r="Q212" s="2"/>
    </row>
    <row r="213">
      <c r="A213" s="9"/>
      <c r="B213" s="48" t="s">
        <v>51</v>
      </c>
      <c r="C213" s="1"/>
      <c r="D213" s="1"/>
      <c r="E213" s="49" t="s">
        <v>255</v>
      </c>
      <c r="F213" s="1"/>
      <c r="G213" s="1"/>
      <c r="H213" s="40"/>
      <c r="I213" s="1"/>
      <c r="J213" s="40"/>
      <c r="K213" s="1"/>
      <c r="L213" s="1"/>
      <c r="M213" s="12"/>
      <c r="N213" s="2"/>
      <c r="O213" s="2"/>
      <c r="P213" s="2"/>
      <c r="Q213" s="2"/>
    </row>
    <row r="214">
      <c r="A214" s="9"/>
      <c r="B214" s="48" t="s">
        <v>53</v>
      </c>
      <c r="C214" s="1"/>
      <c r="D214" s="1"/>
      <c r="E214" s="49" t="s">
        <v>256</v>
      </c>
      <c r="F214" s="1"/>
      <c r="G214" s="1"/>
      <c r="H214" s="40"/>
      <c r="I214" s="1"/>
      <c r="J214" s="40"/>
      <c r="K214" s="1"/>
      <c r="L214" s="1"/>
      <c r="M214" s="12"/>
      <c r="N214" s="2"/>
      <c r="O214" s="2"/>
      <c r="P214" s="2"/>
      <c r="Q214" s="2"/>
    </row>
    <row r="215" thickBot="1">
      <c r="A215" s="9"/>
      <c r="B215" s="50" t="s">
        <v>55</v>
      </c>
      <c r="C215" s="51"/>
      <c r="D215" s="51"/>
      <c r="E215" s="52" t="s">
        <v>56</v>
      </c>
      <c r="F215" s="51"/>
      <c r="G215" s="51"/>
      <c r="H215" s="53"/>
      <c r="I215" s="51"/>
      <c r="J215" s="53"/>
      <c r="K215" s="51"/>
      <c r="L215" s="51"/>
      <c r="M215" s="12"/>
      <c r="N215" s="2"/>
      <c r="O215" s="2"/>
      <c r="P215" s="2"/>
      <c r="Q215" s="2"/>
    </row>
    <row r="216" thickTop="1">
      <c r="A216" s="9"/>
      <c r="B216" s="41">
        <v>35</v>
      </c>
      <c r="C216" s="42" t="s">
        <v>257</v>
      </c>
      <c r="D216" s="42" t="s">
        <v>7</v>
      </c>
      <c r="E216" s="42" t="s">
        <v>258</v>
      </c>
      <c r="F216" s="42" t="s">
        <v>7</v>
      </c>
      <c r="G216" s="43" t="s">
        <v>98</v>
      </c>
      <c r="H216" s="54">
        <v>1.98</v>
      </c>
      <c r="I216" s="55">
        <f>ROUND(0,2)</f>
        <v>0</v>
      </c>
      <c r="J216" s="56">
        <f>ROUND(I216*H216,2)</f>
        <v>0</v>
      </c>
      <c r="K216" s="57">
        <v>0.20999999999999999</v>
      </c>
      <c r="L216" s="58">
        <f>IF(ISNUMBER(K216),ROUND(J216*(K216+1),2),0)</f>
        <v>0</v>
      </c>
      <c r="M216" s="12"/>
      <c r="N216" s="2"/>
      <c r="O216" s="2"/>
      <c r="P216" s="2"/>
      <c r="Q216" s="33">
        <f>IF(ISNUMBER(K216),IF(H216&gt;0,IF(I216&gt;0,J216,0),0),0)</f>
        <v>0</v>
      </c>
      <c r="R216" s="27">
        <f>IF(ISNUMBER(K216)=FALSE,J216,0)</f>
        <v>0</v>
      </c>
    </row>
    <row r="217">
      <c r="A217" s="9"/>
      <c r="B217" s="48" t="s">
        <v>49</v>
      </c>
      <c r="C217" s="1"/>
      <c r="D217" s="1"/>
      <c r="E217" s="49" t="s">
        <v>259</v>
      </c>
      <c r="F217" s="1"/>
      <c r="G217" s="1"/>
      <c r="H217" s="40"/>
      <c r="I217" s="1"/>
      <c r="J217" s="40"/>
      <c r="K217" s="1"/>
      <c r="L217" s="1"/>
      <c r="M217" s="12"/>
      <c r="N217" s="2"/>
      <c r="O217" s="2"/>
      <c r="P217" s="2"/>
      <c r="Q217" s="2"/>
    </row>
    <row r="218">
      <c r="A218" s="9"/>
      <c r="B218" s="48" t="s">
        <v>51</v>
      </c>
      <c r="C218" s="1"/>
      <c r="D218" s="1"/>
      <c r="E218" s="49" t="s">
        <v>260</v>
      </c>
      <c r="F218" s="1"/>
      <c r="G218" s="1"/>
      <c r="H218" s="40"/>
      <c r="I218" s="1"/>
      <c r="J218" s="40"/>
      <c r="K218" s="1"/>
      <c r="L218" s="1"/>
      <c r="M218" s="12"/>
      <c r="N218" s="2"/>
      <c r="O218" s="2"/>
      <c r="P218" s="2"/>
      <c r="Q218" s="2"/>
    </row>
    <row r="219">
      <c r="A219" s="9"/>
      <c r="B219" s="48" t="s">
        <v>53</v>
      </c>
      <c r="C219" s="1"/>
      <c r="D219" s="1"/>
      <c r="E219" s="49" t="s">
        <v>256</v>
      </c>
      <c r="F219" s="1"/>
      <c r="G219" s="1"/>
      <c r="H219" s="40"/>
      <c r="I219" s="1"/>
      <c r="J219" s="40"/>
      <c r="K219" s="1"/>
      <c r="L219" s="1"/>
      <c r="M219" s="12"/>
      <c r="N219" s="2"/>
      <c r="O219" s="2"/>
      <c r="P219" s="2"/>
      <c r="Q219" s="2"/>
    </row>
    <row r="220" thickBot="1">
      <c r="A220" s="9"/>
      <c r="B220" s="50" t="s">
        <v>55</v>
      </c>
      <c r="C220" s="51"/>
      <c r="D220" s="51"/>
      <c r="E220" s="52" t="s">
        <v>56</v>
      </c>
      <c r="F220" s="51"/>
      <c r="G220" s="51"/>
      <c r="H220" s="53"/>
      <c r="I220" s="51"/>
      <c r="J220" s="53"/>
      <c r="K220" s="51"/>
      <c r="L220" s="51"/>
      <c r="M220" s="12"/>
      <c r="N220" s="2"/>
      <c r="O220" s="2"/>
      <c r="P220" s="2"/>
      <c r="Q220" s="2"/>
    </row>
    <row r="221" thickTop="1">
      <c r="A221" s="9"/>
      <c r="B221" s="41">
        <v>36</v>
      </c>
      <c r="C221" s="42" t="s">
        <v>261</v>
      </c>
      <c r="D221" s="42" t="s">
        <v>7</v>
      </c>
      <c r="E221" s="42" t="s">
        <v>262</v>
      </c>
      <c r="F221" s="42" t="s">
        <v>7</v>
      </c>
      <c r="G221" s="43" t="s">
        <v>130</v>
      </c>
      <c r="H221" s="54">
        <v>21.302</v>
      </c>
      <c r="I221" s="55">
        <f>ROUND(0,2)</f>
        <v>0</v>
      </c>
      <c r="J221" s="56">
        <f>ROUND(I221*H221,2)</f>
        <v>0</v>
      </c>
      <c r="K221" s="57">
        <v>0.20999999999999999</v>
      </c>
      <c r="L221" s="58">
        <f>IF(ISNUMBER(K221),ROUND(J221*(K221+1),2),0)</f>
        <v>0</v>
      </c>
      <c r="M221" s="12"/>
      <c r="N221" s="2"/>
      <c r="O221" s="2"/>
      <c r="P221" s="2"/>
      <c r="Q221" s="33">
        <f>IF(ISNUMBER(K221),IF(H221&gt;0,IF(I221&gt;0,J221,0),0),0)</f>
        <v>0</v>
      </c>
      <c r="R221" s="27">
        <f>IF(ISNUMBER(K221)=FALSE,J221,0)</f>
        <v>0</v>
      </c>
    </row>
    <row r="222">
      <c r="A222" s="9"/>
      <c r="B222" s="48" t="s">
        <v>49</v>
      </c>
      <c r="C222" s="1"/>
      <c r="D222" s="1"/>
      <c r="E222" s="49" t="s">
        <v>263</v>
      </c>
      <c r="F222" s="1"/>
      <c r="G222" s="1"/>
      <c r="H222" s="40"/>
      <c r="I222" s="1"/>
      <c r="J222" s="40"/>
      <c r="K222" s="1"/>
      <c r="L222" s="1"/>
      <c r="M222" s="12"/>
      <c r="N222" s="2"/>
      <c r="O222" s="2"/>
      <c r="P222" s="2"/>
      <c r="Q222" s="2"/>
    </row>
    <row r="223">
      <c r="A223" s="9"/>
      <c r="B223" s="48" t="s">
        <v>51</v>
      </c>
      <c r="C223" s="1"/>
      <c r="D223" s="1"/>
      <c r="E223" s="49" t="s">
        <v>264</v>
      </c>
      <c r="F223" s="1"/>
      <c r="G223" s="1"/>
      <c r="H223" s="40"/>
      <c r="I223" s="1"/>
      <c r="J223" s="40"/>
      <c r="K223" s="1"/>
      <c r="L223" s="1"/>
      <c r="M223" s="12"/>
      <c r="N223" s="2"/>
      <c r="O223" s="2"/>
      <c r="P223" s="2"/>
      <c r="Q223" s="2"/>
    </row>
    <row r="224">
      <c r="A224" s="9"/>
      <c r="B224" s="48" t="s">
        <v>53</v>
      </c>
      <c r="C224" s="1"/>
      <c r="D224" s="1"/>
      <c r="E224" s="49" t="s">
        <v>228</v>
      </c>
      <c r="F224" s="1"/>
      <c r="G224" s="1"/>
      <c r="H224" s="40"/>
      <c r="I224" s="1"/>
      <c r="J224" s="40"/>
      <c r="K224" s="1"/>
      <c r="L224" s="1"/>
      <c r="M224" s="12"/>
      <c r="N224" s="2"/>
      <c r="O224" s="2"/>
      <c r="P224" s="2"/>
      <c r="Q224" s="2"/>
    </row>
    <row r="225" thickBot="1">
      <c r="A225" s="9"/>
      <c r="B225" s="50" t="s">
        <v>55</v>
      </c>
      <c r="C225" s="51"/>
      <c r="D225" s="51"/>
      <c r="E225" s="52" t="s">
        <v>56</v>
      </c>
      <c r="F225" s="51"/>
      <c r="G225" s="51"/>
      <c r="H225" s="53"/>
      <c r="I225" s="51"/>
      <c r="J225" s="53"/>
      <c r="K225" s="51"/>
      <c r="L225" s="51"/>
      <c r="M225" s="12"/>
      <c r="N225" s="2"/>
      <c r="O225" s="2"/>
      <c r="P225" s="2"/>
      <c r="Q225" s="2"/>
    </row>
    <row r="226" thickTop="1">
      <c r="A226" s="9"/>
      <c r="B226" s="41">
        <v>37</v>
      </c>
      <c r="C226" s="42" t="s">
        <v>265</v>
      </c>
      <c r="D226" s="42" t="s">
        <v>7</v>
      </c>
      <c r="E226" s="42" t="s">
        <v>266</v>
      </c>
      <c r="F226" s="42" t="s">
        <v>7</v>
      </c>
      <c r="G226" s="43" t="s">
        <v>130</v>
      </c>
      <c r="H226" s="54">
        <v>102.48</v>
      </c>
      <c r="I226" s="55">
        <f>ROUND(0,2)</f>
        <v>0</v>
      </c>
      <c r="J226" s="56">
        <f>ROUND(I226*H226,2)</f>
        <v>0</v>
      </c>
      <c r="K226" s="57">
        <v>0.20999999999999999</v>
      </c>
      <c r="L226" s="58">
        <f>IF(ISNUMBER(K226),ROUND(J226*(K226+1),2),0)</f>
        <v>0</v>
      </c>
      <c r="M226" s="12"/>
      <c r="N226" s="2"/>
      <c r="O226" s="2"/>
      <c r="P226" s="2"/>
      <c r="Q226" s="33">
        <f>IF(ISNUMBER(K226),IF(H226&gt;0,IF(I226&gt;0,J226,0),0),0)</f>
        <v>0</v>
      </c>
      <c r="R226" s="27">
        <f>IF(ISNUMBER(K226)=FALSE,J226,0)</f>
        <v>0</v>
      </c>
    </row>
    <row r="227">
      <c r="A227" s="9"/>
      <c r="B227" s="48" t="s">
        <v>49</v>
      </c>
      <c r="C227" s="1"/>
      <c r="D227" s="1"/>
      <c r="E227" s="49" t="s">
        <v>267</v>
      </c>
      <c r="F227" s="1"/>
      <c r="G227" s="1"/>
      <c r="H227" s="40"/>
      <c r="I227" s="1"/>
      <c r="J227" s="40"/>
      <c r="K227" s="1"/>
      <c r="L227" s="1"/>
      <c r="M227" s="12"/>
      <c r="N227" s="2"/>
      <c r="O227" s="2"/>
      <c r="P227" s="2"/>
      <c r="Q227" s="2"/>
    </row>
    <row r="228">
      <c r="A228" s="9"/>
      <c r="B228" s="48" t="s">
        <v>51</v>
      </c>
      <c r="C228" s="1"/>
      <c r="D228" s="1"/>
      <c r="E228" s="49" t="s">
        <v>268</v>
      </c>
      <c r="F228" s="1"/>
      <c r="G228" s="1"/>
      <c r="H228" s="40"/>
      <c r="I228" s="1"/>
      <c r="J228" s="40"/>
      <c r="K228" s="1"/>
      <c r="L228" s="1"/>
      <c r="M228" s="12"/>
      <c r="N228" s="2"/>
      <c r="O228" s="2"/>
      <c r="P228" s="2"/>
      <c r="Q228" s="2"/>
    </row>
    <row r="229">
      <c r="A229" s="9"/>
      <c r="B229" s="48" t="s">
        <v>53</v>
      </c>
      <c r="C229" s="1"/>
      <c r="D229" s="1"/>
      <c r="E229" s="49" t="s">
        <v>269</v>
      </c>
      <c r="F229" s="1"/>
      <c r="G229" s="1"/>
      <c r="H229" s="40"/>
      <c r="I229" s="1"/>
      <c r="J229" s="40"/>
      <c r="K229" s="1"/>
      <c r="L229" s="1"/>
      <c r="M229" s="12"/>
      <c r="N229" s="2"/>
      <c r="O229" s="2"/>
      <c r="P229" s="2"/>
      <c r="Q229" s="2"/>
    </row>
    <row r="230" thickBot="1">
      <c r="A230" s="9"/>
      <c r="B230" s="50" t="s">
        <v>55</v>
      </c>
      <c r="C230" s="51"/>
      <c r="D230" s="51"/>
      <c r="E230" s="52" t="s">
        <v>56</v>
      </c>
      <c r="F230" s="51"/>
      <c r="G230" s="51"/>
      <c r="H230" s="53"/>
      <c r="I230" s="51"/>
      <c r="J230" s="53"/>
      <c r="K230" s="51"/>
      <c r="L230" s="51"/>
      <c r="M230" s="12"/>
      <c r="N230" s="2"/>
      <c r="O230" s="2"/>
      <c r="P230" s="2"/>
      <c r="Q230" s="2"/>
    </row>
    <row r="231" thickTop="1">
      <c r="A231" s="9"/>
      <c r="B231" s="41">
        <v>38</v>
      </c>
      <c r="C231" s="42" t="s">
        <v>270</v>
      </c>
      <c r="D231" s="42" t="s">
        <v>7</v>
      </c>
      <c r="E231" s="42" t="s">
        <v>271</v>
      </c>
      <c r="F231" s="42" t="s">
        <v>7</v>
      </c>
      <c r="G231" s="43" t="s">
        <v>130</v>
      </c>
      <c r="H231" s="54">
        <v>144</v>
      </c>
      <c r="I231" s="55">
        <f>ROUND(0,2)</f>
        <v>0</v>
      </c>
      <c r="J231" s="56">
        <f>ROUND(I231*H231,2)</f>
        <v>0</v>
      </c>
      <c r="K231" s="57">
        <v>0.20999999999999999</v>
      </c>
      <c r="L231" s="58">
        <f>IF(ISNUMBER(K231),ROUND(J231*(K231+1),2),0)</f>
        <v>0</v>
      </c>
      <c r="M231" s="12"/>
      <c r="N231" s="2"/>
      <c r="O231" s="2"/>
      <c r="P231" s="2"/>
      <c r="Q231" s="33">
        <f>IF(ISNUMBER(K231),IF(H231&gt;0,IF(I231&gt;0,J231,0),0),0)</f>
        <v>0</v>
      </c>
      <c r="R231" s="27">
        <f>IF(ISNUMBER(K231)=FALSE,J231,0)</f>
        <v>0</v>
      </c>
    </row>
    <row r="232">
      <c r="A232" s="9"/>
      <c r="B232" s="48" t="s">
        <v>49</v>
      </c>
      <c r="C232" s="1"/>
      <c r="D232" s="1"/>
      <c r="E232" s="49" t="s">
        <v>272</v>
      </c>
      <c r="F232" s="1"/>
      <c r="G232" s="1"/>
      <c r="H232" s="40"/>
      <c r="I232" s="1"/>
      <c r="J232" s="40"/>
      <c r="K232" s="1"/>
      <c r="L232" s="1"/>
      <c r="M232" s="12"/>
      <c r="N232" s="2"/>
      <c r="O232" s="2"/>
      <c r="P232" s="2"/>
      <c r="Q232" s="2"/>
    </row>
    <row r="233">
      <c r="A233" s="9"/>
      <c r="B233" s="48" t="s">
        <v>51</v>
      </c>
      <c r="C233" s="1"/>
      <c r="D233" s="1"/>
      <c r="E233" s="49" t="s">
        <v>273</v>
      </c>
      <c r="F233" s="1"/>
      <c r="G233" s="1"/>
      <c r="H233" s="40"/>
      <c r="I233" s="1"/>
      <c r="J233" s="40"/>
      <c r="K233" s="1"/>
      <c r="L233" s="1"/>
      <c r="M233" s="12"/>
      <c r="N233" s="2"/>
      <c r="O233" s="2"/>
      <c r="P233" s="2"/>
      <c r="Q233" s="2"/>
    </row>
    <row r="234">
      <c r="A234" s="9"/>
      <c r="B234" s="48" t="s">
        <v>53</v>
      </c>
      <c r="C234" s="1"/>
      <c r="D234" s="1"/>
      <c r="E234" s="49" t="s">
        <v>274</v>
      </c>
      <c r="F234" s="1"/>
      <c r="G234" s="1"/>
      <c r="H234" s="40"/>
      <c r="I234" s="1"/>
      <c r="J234" s="40"/>
      <c r="K234" s="1"/>
      <c r="L234" s="1"/>
      <c r="M234" s="12"/>
      <c r="N234" s="2"/>
      <c r="O234" s="2"/>
      <c r="P234" s="2"/>
      <c r="Q234" s="2"/>
    </row>
    <row r="235" thickBot="1">
      <c r="A235" s="9"/>
      <c r="B235" s="50" t="s">
        <v>55</v>
      </c>
      <c r="C235" s="51"/>
      <c r="D235" s="51"/>
      <c r="E235" s="52" t="s">
        <v>56</v>
      </c>
      <c r="F235" s="51"/>
      <c r="G235" s="51"/>
      <c r="H235" s="53"/>
      <c r="I235" s="51"/>
      <c r="J235" s="53"/>
      <c r="K235" s="51"/>
      <c r="L235" s="51"/>
      <c r="M235" s="12"/>
      <c r="N235" s="2"/>
      <c r="O235" s="2"/>
      <c r="P235" s="2"/>
      <c r="Q235" s="2"/>
    </row>
    <row r="236" thickTop="1">
      <c r="A236" s="9"/>
      <c r="B236" s="41">
        <v>39</v>
      </c>
      <c r="C236" s="42" t="s">
        <v>275</v>
      </c>
      <c r="D236" s="42" t="s">
        <v>7</v>
      </c>
      <c r="E236" s="42" t="s">
        <v>276</v>
      </c>
      <c r="F236" s="42" t="s">
        <v>7</v>
      </c>
      <c r="G236" s="43" t="s">
        <v>130</v>
      </c>
      <c r="H236" s="54">
        <v>104</v>
      </c>
      <c r="I236" s="55">
        <f>ROUND(0,2)</f>
        <v>0</v>
      </c>
      <c r="J236" s="56">
        <f>ROUND(I236*H236,2)</f>
        <v>0</v>
      </c>
      <c r="K236" s="57">
        <v>0.20999999999999999</v>
      </c>
      <c r="L236" s="58">
        <f>IF(ISNUMBER(K236),ROUND(J236*(K236+1),2),0)</f>
        <v>0</v>
      </c>
      <c r="M236" s="12"/>
      <c r="N236" s="2"/>
      <c r="O236" s="2"/>
      <c r="P236" s="2"/>
      <c r="Q236" s="33">
        <f>IF(ISNUMBER(K236),IF(H236&gt;0,IF(I236&gt;0,J236,0),0),0)</f>
        <v>0</v>
      </c>
      <c r="R236" s="27">
        <f>IF(ISNUMBER(K236)=FALSE,J236,0)</f>
        <v>0</v>
      </c>
    </row>
    <row r="237">
      <c r="A237" s="9"/>
      <c r="B237" s="48" t="s">
        <v>49</v>
      </c>
      <c r="C237" s="1"/>
      <c r="D237" s="1"/>
      <c r="E237" s="49" t="s">
        <v>277</v>
      </c>
      <c r="F237" s="1"/>
      <c r="G237" s="1"/>
      <c r="H237" s="40"/>
      <c r="I237" s="1"/>
      <c r="J237" s="40"/>
      <c r="K237" s="1"/>
      <c r="L237" s="1"/>
      <c r="M237" s="12"/>
      <c r="N237" s="2"/>
      <c r="O237" s="2"/>
      <c r="P237" s="2"/>
      <c r="Q237" s="2"/>
    </row>
    <row r="238">
      <c r="A238" s="9"/>
      <c r="B238" s="48" t="s">
        <v>51</v>
      </c>
      <c r="C238" s="1"/>
      <c r="D238" s="1"/>
      <c r="E238" s="49" t="s">
        <v>278</v>
      </c>
      <c r="F238" s="1"/>
      <c r="G238" s="1"/>
      <c r="H238" s="40"/>
      <c r="I238" s="1"/>
      <c r="J238" s="40"/>
      <c r="K238" s="1"/>
      <c r="L238" s="1"/>
      <c r="M238" s="12"/>
      <c r="N238" s="2"/>
      <c r="O238" s="2"/>
      <c r="P238" s="2"/>
      <c r="Q238" s="2"/>
    </row>
    <row r="239">
      <c r="A239" s="9"/>
      <c r="B239" s="48" t="s">
        <v>53</v>
      </c>
      <c r="C239" s="1"/>
      <c r="D239" s="1"/>
      <c r="E239" s="49" t="s">
        <v>279</v>
      </c>
      <c r="F239" s="1"/>
      <c r="G239" s="1"/>
      <c r="H239" s="40"/>
      <c r="I239" s="1"/>
      <c r="J239" s="40"/>
      <c r="K239" s="1"/>
      <c r="L239" s="1"/>
      <c r="M239" s="12"/>
      <c r="N239" s="2"/>
      <c r="O239" s="2"/>
      <c r="P239" s="2"/>
      <c r="Q239" s="2"/>
    </row>
    <row r="240" thickBot="1">
      <c r="A240" s="9"/>
      <c r="B240" s="50" t="s">
        <v>55</v>
      </c>
      <c r="C240" s="51"/>
      <c r="D240" s="51"/>
      <c r="E240" s="52" t="s">
        <v>56</v>
      </c>
      <c r="F240" s="51"/>
      <c r="G240" s="51"/>
      <c r="H240" s="53"/>
      <c r="I240" s="51"/>
      <c r="J240" s="53"/>
      <c r="K240" s="51"/>
      <c r="L240" s="51"/>
      <c r="M240" s="12"/>
      <c r="N240" s="2"/>
      <c r="O240" s="2"/>
      <c r="P240" s="2"/>
      <c r="Q240" s="2"/>
    </row>
    <row r="241" thickTop="1">
      <c r="A241" s="9"/>
      <c r="B241" s="41">
        <v>40</v>
      </c>
      <c r="C241" s="42" t="s">
        <v>280</v>
      </c>
      <c r="D241" s="42" t="s">
        <v>7</v>
      </c>
      <c r="E241" s="42" t="s">
        <v>281</v>
      </c>
      <c r="F241" s="42" t="s">
        <v>7</v>
      </c>
      <c r="G241" s="43" t="s">
        <v>130</v>
      </c>
      <c r="H241" s="54">
        <v>16</v>
      </c>
      <c r="I241" s="55">
        <f>ROUND(0,2)</f>
        <v>0</v>
      </c>
      <c r="J241" s="56">
        <f>ROUND(I241*H241,2)</f>
        <v>0</v>
      </c>
      <c r="K241" s="57">
        <v>0.20999999999999999</v>
      </c>
      <c r="L241" s="58">
        <f>IF(ISNUMBER(K241),ROUND(J241*(K241+1),2),0)</f>
        <v>0</v>
      </c>
      <c r="M241" s="12"/>
      <c r="N241" s="2"/>
      <c r="O241" s="2"/>
      <c r="P241" s="2"/>
      <c r="Q241" s="33">
        <f>IF(ISNUMBER(K241),IF(H241&gt;0,IF(I241&gt;0,J241,0),0),0)</f>
        <v>0</v>
      </c>
      <c r="R241" s="27">
        <f>IF(ISNUMBER(K241)=FALSE,J241,0)</f>
        <v>0</v>
      </c>
    </row>
    <row r="242">
      <c r="A242" s="9"/>
      <c r="B242" s="48" t="s">
        <v>49</v>
      </c>
      <c r="C242" s="1"/>
      <c r="D242" s="1"/>
      <c r="E242" s="49" t="s">
        <v>282</v>
      </c>
      <c r="F242" s="1"/>
      <c r="G242" s="1"/>
      <c r="H242" s="40"/>
      <c r="I242" s="1"/>
      <c r="J242" s="40"/>
      <c r="K242" s="1"/>
      <c r="L242" s="1"/>
      <c r="M242" s="12"/>
      <c r="N242" s="2"/>
      <c r="O242" s="2"/>
      <c r="P242" s="2"/>
      <c r="Q242" s="2"/>
    </row>
    <row r="243">
      <c r="A243" s="9"/>
      <c r="B243" s="48" t="s">
        <v>51</v>
      </c>
      <c r="C243" s="1"/>
      <c r="D243" s="1"/>
      <c r="E243" s="49" t="s">
        <v>283</v>
      </c>
      <c r="F243" s="1"/>
      <c r="G243" s="1"/>
      <c r="H243" s="40"/>
      <c r="I243" s="1"/>
      <c r="J243" s="40"/>
      <c r="K243" s="1"/>
      <c r="L243" s="1"/>
      <c r="M243" s="12"/>
      <c r="N243" s="2"/>
      <c r="O243" s="2"/>
      <c r="P243" s="2"/>
      <c r="Q243" s="2"/>
    </row>
    <row r="244">
      <c r="A244" s="9"/>
      <c r="B244" s="48" t="s">
        <v>53</v>
      </c>
      <c r="C244" s="1"/>
      <c r="D244" s="1"/>
      <c r="E244" s="49" t="s">
        <v>284</v>
      </c>
      <c r="F244" s="1"/>
      <c r="G244" s="1"/>
      <c r="H244" s="40"/>
      <c r="I244" s="1"/>
      <c r="J244" s="40"/>
      <c r="K244" s="1"/>
      <c r="L244" s="1"/>
      <c r="M244" s="12"/>
      <c r="N244" s="2"/>
      <c r="O244" s="2"/>
      <c r="P244" s="2"/>
      <c r="Q244" s="2"/>
    </row>
    <row r="245" thickBot="1">
      <c r="A245" s="9"/>
      <c r="B245" s="50" t="s">
        <v>55</v>
      </c>
      <c r="C245" s="51"/>
      <c r="D245" s="51"/>
      <c r="E245" s="52" t="s">
        <v>56</v>
      </c>
      <c r="F245" s="51"/>
      <c r="G245" s="51"/>
      <c r="H245" s="53"/>
      <c r="I245" s="51"/>
      <c r="J245" s="53"/>
      <c r="K245" s="51"/>
      <c r="L245" s="51"/>
      <c r="M245" s="12"/>
      <c r="N245" s="2"/>
      <c r="O245" s="2"/>
      <c r="P245" s="2"/>
      <c r="Q245" s="2"/>
    </row>
    <row r="246" thickTop="1" thickBot="1" ht="25" customHeight="1">
      <c r="A246" s="9"/>
      <c r="B246" s="1"/>
      <c r="C246" s="59">
        <v>4</v>
      </c>
      <c r="D246" s="1"/>
      <c r="E246" s="59" t="s">
        <v>91</v>
      </c>
      <c r="F246" s="1"/>
      <c r="G246" s="60" t="s">
        <v>81</v>
      </c>
      <c r="H246" s="61">
        <f>J191+J196+J201+J206+J211+J216+J221+J226+J231+J236+J241</f>
        <v>0</v>
      </c>
      <c r="I246" s="60" t="s">
        <v>82</v>
      </c>
      <c r="J246" s="62">
        <f>(L246-H246)</f>
        <v>0</v>
      </c>
      <c r="K246" s="60" t="s">
        <v>83</v>
      </c>
      <c r="L246" s="63">
        <f>L191+L196+L201+L206+L211+L216+L221+L226+L231+L236+L241</f>
        <v>0</v>
      </c>
      <c r="M246" s="12"/>
      <c r="N246" s="2"/>
      <c r="O246" s="2"/>
      <c r="P246" s="2"/>
      <c r="Q246" s="33">
        <f>0+Q191+Q196+Q201+Q206+Q211+Q216+Q221+Q226+Q231+Q236+Q241</f>
        <v>0</v>
      </c>
      <c r="R246" s="27">
        <f>0+R191+R196+R201+R206+R211+R216+R221+R226+R231+R236+R241</f>
        <v>0</v>
      </c>
      <c r="S246" s="64">
        <f>Q246*(1+J246)+R246</f>
        <v>0</v>
      </c>
    </row>
    <row r="247" thickTop="1" thickBot="1" ht="25" customHeight="1">
      <c r="A247" s="9"/>
      <c r="B247" s="65"/>
      <c r="C247" s="65"/>
      <c r="D247" s="65"/>
      <c r="E247" s="65"/>
      <c r="F247" s="65"/>
      <c r="G247" s="66" t="s">
        <v>84</v>
      </c>
      <c r="H247" s="67">
        <f>J191+J196+J201+J206+J211+J216+J221+J226+J231+J236+J241</f>
        <v>0</v>
      </c>
      <c r="I247" s="66" t="s">
        <v>85</v>
      </c>
      <c r="J247" s="68">
        <f>0+J246</f>
        <v>0</v>
      </c>
      <c r="K247" s="66" t="s">
        <v>86</v>
      </c>
      <c r="L247" s="69">
        <f>L191+L196+L201+L206+L211+L216+L221+L226+L231+L236+L241</f>
        <v>0</v>
      </c>
      <c r="M247" s="12"/>
      <c r="N247" s="2"/>
      <c r="O247" s="2"/>
      <c r="P247" s="2"/>
      <c r="Q247" s="2"/>
    </row>
    <row r="248" ht="40" customHeight="1">
      <c r="A248" s="9"/>
      <c r="B248" s="74" t="s">
        <v>285</v>
      </c>
      <c r="C248" s="1"/>
      <c r="D248" s="1"/>
      <c r="E248" s="1"/>
      <c r="F248" s="1"/>
      <c r="G248" s="1"/>
      <c r="H248" s="40"/>
      <c r="I248" s="1"/>
      <c r="J248" s="40"/>
      <c r="K248" s="1"/>
      <c r="L248" s="1"/>
      <c r="M248" s="12"/>
      <c r="N248" s="2"/>
      <c r="O248" s="2"/>
      <c r="P248" s="2"/>
      <c r="Q248" s="2"/>
    </row>
    <row r="249">
      <c r="A249" s="9"/>
      <c r="B249" s="41">
        <v>41</v>
      </c>
      <c r="C249" s="42" t="s">
        <v>286</v>
      </c>
      <c r="D249" s="42" t="s">
        <v>7</v>
      </c>
      <c r="E249" s="42" t="s">
        <v>287</v>
      </c>
      <c r="F249" s="42" t="s">
        <v>7</v>
      </c>
      <c r="G249" s="43" t="s">
        <v>130</v>
      </c>
      <c r="H249" s="44">
        <v>84.893000000000001</v>
      </c>
      <c r="I249" s="25">
        <f>ROUND(0,2)</f>
        <v>0</v>
      </c>
      <c r="J249" s="45">
        <f>ROUND(I249*H249,2)</f>
        <v>0</v>
      </c>
      <c r="K249" s="46">
        <v>0.20999999999999999</v>
      </c>
      <c r="L249" s="47">
        <f>IF(ISNUMBER(K249),ROUND(J249*(K249+1),2),0)</f>
        <v>0</v>
      </c>
      <c r="M249" s="12"/>
      <c r="N249" s="2"/>
      <c r="O249" s="2"/>
      <c r="P249" s="2"/>
      <c r="Q249" s="33">
        <f>IF(ISNUMBER(K249),IF(H249&gt;0,IF(I249&gt;0,J249,0),0),0)</f>
        <v>0</v>
      </c>
      <c r="R249" s="27">
        <f>IF(ISNUMBER(K249)=FALSE,J249,0)</f>
        <v>0</v>
      </c>
    </row>
    <row r="250">
      <c r="A250" s="9"/>
      <c r="B250" s="48" t="s">
        <v>49</v>
      </c>
      <c r="C250" s="1"/>
      <c r="D250" s="1"/>
      <c r="E250" s="49" t="s">
        <v>288</v>
      </c>
      <c r="F250" s="1"/>
      <c r="G250" s="1"/>
      <c r="H250" s="40"/>
      <c r="I250" s="1"/>
      <c r="J250" s="40"/>
      <c r="K250" s="1"/>
      <c r="L250" s="1"/>
      <c r="M250" s="12"/>
      <c r="N250" s="2"/>
      <c r="O250" s="2"/>
      <c r="P250" s="2"/>
      <c r="Q250" s="2"/>
    </row>
    <row r="251">
      <c r="A251" s="9"/>
      <c r="B251" s="48" t="s">
        <v>51</v>
      </c>
      <c r="C251" s="1"/>
      <c r="D251" s="1"/>
      <c r="E251" s="49" t="s">
        <v>289</v>
      </c>
      <c r="F251" s="1"/>
      <c r="G251" s="1"/>
      <c r="H251" s="40"/>
      <c r="I251" s="1"/>
      <c r="J251" s="40"/>
      <c r="K251" s="1"/>
      <c r="L251" s="1"/>
      <c r="M251" s="12"/>
      <c r="N251" s="2"/>
      <c r="O251" s="2"/>
      <c r="P251" s="2"/>
      <c r="Q251" s="2"/>
    </row>
    <row r="252">
      <c r="A252" s="9"/>
      <c r="B252" s="48" t="s">
        <v>53</v>
      </c>
      <c r="C252" s="1"/>
      <c r="D252" s="1"/>
      <c r="E252" s="49" t="s">
        <v>290</v>
      </c>
      <c r="F252" s="1"/>
      <c r="G252" s="1"/>
      <c r="H252" s="40"/>
      <c r="I252" s="1"/>
      <c r="J252" s="40"/>
      <c r="K252" s="1"/>
      <c r="L252" s="1"/>
      <c r="M252" s="12"/>
      <c r="N252" s="2"/>
      <c r="O252" s="2"/>
      <c r="P252" s="2"/>
      <c r="Q252" s="2"/>
    </row>
    <row r="253" thickBot="1">
      <c r="A253" s="9"/>
      <c r="B253" s="50" t="s">
        <v>55</v>
      </c>
      <c r="C253" s="51"/>
      <c r="D253" s="51"/>
      <c r="E253" s="52" t="s">
        <v>56</v>
      </c>
      <c r="F253" s="51"/>
      <c r="G253" s="51"/>
      <c r="H253" s="53"/>
      <c r="I253" s="51"/>
      <c r="J253" s="53"/>
      <c r="K253" s="51"/>
      <c r="L253" s="51"/>
      <c r="M253" s="12"/>
      <c r="N253" s="2"/>
      <c r="O253" s="2"/>
      <c r="P253" s="2"/>
      <c r="Q253" s="2"/>
    </row>
    <row r="254" thickTop="1">
      <c r="A254" s="9"/>
      <c r="B254" s="41">
        <v>42</v>
      </c>
      <c r="C254" s="42" t="s">
        <v>291</v>
      </c>
      <c r="D254" s="42" t="s">
        <v>7</v>
      </c>
      <c r="E254" s="42" t="s">
        <v>292</v>
      </c>
      <c r="F254" s="42" t="s">
        <v>7</v>
      </c>
      <c r="G254" s="43" t="s">
        <v>130</v>
      </c>
      <c r="H254" s="54">
        <v>51.588000000000001</v>
      </c>
      <c r="I254" s="55">
        <f>ROUND(0,2)</f>
        <v>0</v>
      </c>
      <c r="J254" s="56">
        <f>ROUND(I254*H254,2)</f>
        <v>0</v>
      </c>
      <c r="K254" s="57">
        <v>0.20999999999999999</v>
      </c>
      <c r="L254" s="58">
        <f>IF(ISNUMBER(K254),ROUND(J254*(K254+1),2),0)</f>
        <v>0</v>
      </c>
      <c r="M254" s="12"/>
      <c r="N254" s="2"/>
      <c r="O254" s="2"/>
      <c r="P254" s="2"/>
      <c r="Q254" s="33">
        <f>IF(ISNUMBER(K254),IF(H254&gt;0,IF(I254&gt;0,J254,0),0),0)</f>
        <v>0</v>
      </c>
      <c r="R254" s="27">
        <f>IF(ISNUMBER(K254)=FALSE,J254,0)</f>
        <v>0</v>
      </c>
    </row>
    <row r="255">
      <c r="A255" s="9"/>
      <c r="B255" s="48" t="s">
        <v>49</v>
      </c>
      <c r="C255" s="1"/>
      <c r="D255" s="1"/>
      <c r="E255" s="49" t="s">
        <v>293</v>
      </c>
      <c r="F255" s="1"/>
      <c r="G255" s="1"/>
      <c r="H255" s="40"/>
      <c r="I255" s="1"/>
      <c r="J255" s="40"/>
      <c r="K255" s="1"/>
      <c r="L255" s="1"/>
      <c r="M255" s="12"/>
      <c r="N255" s="2"/>
      <c r="O255" s="2"/>
      <c r="P255" s="2"/>
      <c r="Q255" s="2"/>
    </row>
    <row r="256">
      <c r="A256" s="9"/>
      <c r="B256" s="48" t="s">
        <v>51</v>
      </c>
      <c r="C256" s="1"/>
      <c r="D256" s="1"/>
      <c r="E256" s="49" t="s">
        <v>294</v>
      </c>
      <c r="F256" s="1"/>
      <c r="G256" s="1"/>
      <c r="H256" s="40"/>
      <c r="I256" s="1"/>
      <c r="J256" s="40"/>
      <c r="K256" s="1"/>
      <c r="L256" s="1"/>
      <c r="M256" s="12"/>
      <c r="N256" s="2"/>
      <c r="O256" s="2"/>
      <c r="P256" s="2"/>
      <c r="Q256" s="2"/>
    </row>
    <row r="257">
      <c r="A257" s="9"/>
      <c r="B257" s="48" t="s">
        <v>53</v>
      </c>
      <c r="C257" s="1"/>
      <c r="D257" s="1"/>
      <c r="E257" s="49" t="s">
        <v>295</v>
      </c>
      <c r="F257" s="1"/>
      <c r="G257" s="1"/>
      <c r="H257" s="40"/>
      <c r="I257" s="1"/>
      <c r="J257" s="40"/>
      <c r="K257" s="1"/>
      <c r="L257" s="1"/>
      <c r="M257" s="12"/>
      <c r="N257" s="2"/>
      <c r="O257" s="2"/>
      <c r="P257" s="2"/>
      <c r="Q257" s="2"/>
    </row>
    <row r="258" thickBot="1">
      <c r="A258" s="9"/>
      <c r="B258" s="50" t="s">
        <v>55</v>
      </c>
      <c r="C258" s="51"/>
      <c r="D258" s="51"/>
      <c r="E258" s="52" t="s">
        <v>56</v>
      </c>
      <c r="F258" s="51"/>
      <c r="G258" s="51"/>
      <c r="H258" s="53"/>
      <c r="I258" s="51"/>
      <c r="J258" s="53"/>
      <c r="K258" s="51"/>
      <c r="L258" s="51"/>
      <c r="M258" s="12"/>
      <c r="N258" s="2"/>
      <c r="O258" s="2"/>
      <c r="P258" s="2"/>
      <c r="Q258" s="2"/>
    </row>
    <row r="259" thickTop="1">
      <c r="A259" s="9"/>
      <c r="B259" s="41">
        <v>43</v>
      </c>
      <c r="C259" s="42" t="s">
        <v>296</v>
      </c>
      <c r="D259" s="42" t="s">
        <v>7</v>
      </c>
      <c r="E259" s="42" t="s">
        <v>297</v>
      </c>
      <c r="F259" s="42" t="s">
        <v>7</v>
      </c>
      <c r="G259" s="43" t="s">
        <v>108</v>
      </c>
      <c r="H259" s="54">
        <v>61</v>
      </c>
      <c r="I259" s="55">
        <f>ROUND(0,2)</f>
        <v>0</v>
      </c>
      <c r="J259" s="56">
        <f>ROUND(I259*H259,2)</f>
        <v>0</v>
      </c>
      <c r="K259" s="57">
        <v>0.20999999999999999</v>
      </c>
      <c r="L259" s="58">
        <f>IF(ISNUMBER(K259),ROUND(J259*(K259+1),2),0)</f>
        <v>0</v>
      </c>
      <c r="M259" s="12"/>
      <c r="N259" s="2"/>
      <c r="O259" s="2"/>
      <c r="P259" s="2"/>
      <c r="Q259" s="33">
        <f>IF(ISNUMBER(K259),IF(H259&gt;0,IF(I259&gt;0,J259,0),0),0)</f>
        <v>0</v>
      </c>
      <c r="R259" s="27">
        <f>IF(ISNUMBER(K259)=FALSE,J259,0)</f>
        <v>0</v>
      </c>
    </row>
    <row r="260">
      <c r="A260" s="9"/>
      <c r="B260" s="48" t="s">
        <v>49</v>
      </c>
      <c r="C260" s="1"/>
      <c r="D260" s="1"/>
      <c r="E260" s="49" t="s">
        <v>298</v>
      </c>
      <c r="F260" s="1"/>
      <c r="G260" s="1"/>
      <c r="H260" s="40"/>
      <c r="I260" s="1"/>
      <c r="J260" s="40"/>
      <c r="K260" s="1"/>
      <c r="L260" s="1"/>
      <c r="M260" s="12"/>
      <c r="N260" s="2"/>
      <c r="O260" s="2"/>
      <c r="P260" s="2"/>
      <c r="Q260" s="2"/>
    </row>
    <row r="261">
      <c r="A261" s="9"/>
      <c r="B261" s="48" t="s">
        <v>51</v>
      </c>
      <c r="C261" s="1"/>
      <c r="D261" s="1"/>
      <c r="E261" s="49" t="s">
        <v>299</v>
      </c>
      <c r="F261" s="1"/>
      <c r="G261" s="1"/>
      <c r="H261" s="40"/>
      <c r="I261" s="1"/>
      <c r="J261" s="40"/>
      <c r="K261" s="1"/>
      <c r="L261" s="1"/>
      <c r="M261" s="12"/>
      <c r="N261" s="2"/>
      <c r="O261" s="2"/>
      <c r="P261" s="2"/>
      <c r="Q261" s="2"/>
    </row>
    <row r="262">
      <c r="A262" s="9"/>
      <c r="B262" s="48" t="s">
        <v>53</v>
      </c>
      <c r="C262" s="1"/>
      <c r="D262" s="1"/>
      <c r="E262" s="49" t="s">
        <v>300</v>
      </c>
      <c r="F262" s="1"/>
      <c r="G262" s="1"/>
      <c r="H262" s="40"/>
      <c r="I262" s="1"/>
      <c r="J262" s="40"/>
      <c r="K262" s="1"/>
      <c r="L262" s="1"/>
      <c r="M262" s="12"/>
      <c r="N262" s="2"/>
      <c r="O262" s="2"/>
      <c r="P262" s="2"/>
      <c r="Q262" s="2"/>
    </row>
    <row r="263" thickBot="1">
      <c r="A263" s="9"/>
      <c r="B263" s="50" t="s">
        <v>55</v>
      </c>
      <c r="C263" s="51"/>
      <c r="D263" s="51"/>
      <c r="E263" s="52" t="s">
        <v>56</v>
      </c>
      <c r="F263" s="51"/>
      <c r="G263" s="51"/>
      <c r="H263" s="53"/>
      <c r="I263" s="51"/>
      <c r="J263" s="53"/>
      <c r="K263" s="51"/>
      <c r="L263" s="51"/>
      <c r="M263" s="12"/>
      <c r="N263" s="2"/>
      <c r="O263" s="2"/>
      <c r="P263" s="2"/>
      <c r="Q263" s="2"/>
    </row>
    <row r="264" thickTop="1">
      <c r="A264" s="9"/>
      <c r="B264" s="41">
        <v>44</v>
      </c>
      <c r="C264" s="42" t="s">
        <v>301</v>
      </c>
      <c r="D264" s="42" t="s">
        <v>7</v>
      </c>
      <c r="E264" s="42" t="s">
        <v>302</v>
      </c>
      <c r="F264" s="42" t="s">
        <v>7</v>
      </c>
      <c r="G264" s="43" t="s">
        <v>108</v>
      </c>
      <c r="H264" s="54">
        <v>54.549999999999997</v>
      </c>
      <c r="I264" s="55">
        <f>ROUND(0,2)</f>
        <v>0</v>
      </c>
      <c r="J264" s="56">
        <f>ROUND(I264*H264,2)</f>
        <v>0</v>
      </c>
      <c r="K264" s="57">
        <v>0.20999999999999999</v>
      </c>
      <c r="L264" s="58">
        <f>IF(ISNUMBER(K264),ROUND(J264*(K264+1),2),0)</f>
        <v>0</v>
      </c>
      <c r="M264" s="12"/>
      <c r="N264" s="2"/>
      <c r="O264" s="2"/>
      <c r="P264" s="2"/>
      <c r="Q264" s="33">
        <f>IF(ISNUMBER(K264),IF(H264&gt;0,IF(I264&gt;0,J264,0),0),0)</f>
        <v>0</v>
      </c>
      <c r="R264" s="27">
        <f>IF(ISNUMBER(K264)=FALSE,J264,0)</f>
        <v>0</v>
      </c>
    </row>
    <row r="265">
      <c r="A265" s="9"/>
      <c r="B265" s="48" t="s">
        <v>49</v>
      </c>
      <c r="C265" s="1"/>
      <c r="D265" s="1"/>
      <c r="E265" s="49" t="s">
        <v>298</v>
      </c>
      <c r="F265" s="1"/>
      <c r="G265" s="1"/>
      <c r="H265" s="40"/>
      <c r="I265" s="1"/>
      <c r="J265" s="40"/>
      <c r="K265" s="1"/>
      <c r="L265" s="1"/>
      <c r="M265" s="12"/>
      <c r="N265" s="2"/>
      <c r="O265" s="2"/>
      <c r="P265" s="2"/>
      <c r="Q265" s="2"/>
    </row>
    <row r="266">
      <c r="A266" s="9"/>
      <c r="B266" s="48" t="s">
        <v>51</v>
      </c>
      <c r="C266" s="1"/>
      <c r="D266" s="1"/>
      <c r="E266" s="49" t="s">
        <v>303</v>
      </c>
      <c r="F266" s="1"/>
      <c r="G266" s="1"/>
      <c r="H266" s="40"/>
      <c r="I266" s="1"/>
      <c r="J266" s="40"/>
      <c r="K266" s="1"/>
      <c r="L266" s="1"/>
      <c r="M266" s="12"/>
      <c r="N266" s="2"/>
      <c r="O266" s="2"/>
      <c r="P266" s="2"/>
      <c r="Q266" s="2"/>
    </row>
    <row r="267">
      <c r="A267" s="9"/>
      <c r="B267" s="48" t="s">
        <v>53</v>
      </c>
      <c r="C267" s="1"/>
      <c r="D267" s="1"/>
      <c r="E267" s="49" t="s">
        <v>300</v>
      </c>
      <c r="F267" s="1"/>
      <c r="G267" s="1"/>
      <c r="H267" s="40"/>
      <c r="I267" s="1"/>
      <c r="J267" s="40"/>
      <c r="K267" s="1"/>
      <c r="L267" s="1"/>
      <c r="M267" s="12"/>
      <c r="N267" s="2"/>
      <c r="O267" s="2"/>
      <c r="P267" s="2"/>
      <c r="Q267" s="2"/>
    </row>
    <row r="268" thickBot="1">
      <c r="A268" s="9"/>
      <c r="B268" s="50" t="s">
        <v>55</v>
      </c>
      <c r="C268" s="51"/>
      <c r="D268" s="51"/>
      <c r="E268" s="52" t="s">
        <v>56</v>
      </c>
      <c r="F268" s="51"/>
      <c r="G268" s="51"/>
      <c r="H268" s="53"/>
      <c r="I268" s="51"/>
      <c r="J268" s="53"/>
      <c r="K268" s="51"/>
      <c r="L268" s="51"/>
      <c r="M268" s="12"/>
      <c r="N268" s="2"/>
      <c r="O268" s="2"/>
      <c r="P268" s="2"/>
      <c r="Q268" s="2"/>
    </row>
    <row r="269" thickTop="1">
      <c r="A269" s="9"/>
      <c r="B269" s="41">
        <v>45</v>
      </c>
      <c r="C269" s="42" t="s">
        <v>304</v>
      </c>
      <c r="D269" s="42" t="s">
        <v>7</v>
      </c>
      <c r="E269" s="42" t="s">
        <v>305</v>
      </c>
      <c r="F269" s="42" t="s">
        <v>7</v>
      </c>
      <c r="G269" s="43" t="s">
        <v>108</v>
      </c>
      <c r="H269" s="54">
        <v>835</v>
      </c>
      <c r="I269" s="55">
        <f>ROUND(0,2)</f>
        <v>0</v>
      </c>
      <c r="J269" s="56">
        <f>ROUND(I269*H269,2)</f>
        <v>0</v>
      </c>
      <c r="K269" s="57">
        <v>0.20999999999999999</v>
      </c>
      <c r="L269" s="58">
        <f>IF(ISNUMBER(K269),ROUND(J269*(K269+1),2),0)</f>
        <v>0</v>
      </c>
      <c r="M269" s="12"/>
      <c r="N269" s="2"/>
      <c r="O269" s="2"/>
      <c r="P269" s="2"/>
      <c r="Q269" s="33">
        <f>IF(ISNUMBER(K269),IF(H269&gt;0,IF(I269&gt;0,J269,0),0),0)</f>
        <v>0</v>
      </c>
      <c r="R269" s="27">
        <f>IF(ISNUMBER(K269)=FALSE,J269,0)</f>
        <v>0</v>
      </c>
    </row>
    <row r="270">
      <c r="A270" s="9"/>
      <c r="B270" s="48" t="s">
        <v>49</v>
      </c>
      <c r="C270" s="1"/>
      <c r="D270" s="1"/>
      <c r="E270" s="49" t="s">
        <v>306</v>
      </c>
      <c r="F270" s="1"/>
      <c r="G270" s="1"/>
      <c r="H270" s="40"/>
      <c r="I270" s="1"/>
      <c r="J270" s="40"/>
      <c r="K270" s="1"/>
      <c r="L270" s="1"/>
      <c r="M270" s="12"/>
      <c r="N270" s="2"/>
      <c r="O270" s="2"/>
      <c r="P270" s="2"/>
      <c r="Q270" s="2"/>
    </row>
    <row r="271">
      <c r="A271" s="9"/>
      <c r="B271" s="48" t="s">
        <v>51</v>
      </c>
      <c r="C271" s="1"/>
      <c r="D271" s="1"/>
      <c r="E271" s="49" t="s">
        <v>307</v>
      </c>
      <c r="F271" s="1"/>
      <c r="G271" s="1"/>
      <c r="H271" s="40"/>
      <c r="I271" s="1"/>
      <c r="J271" s="40"/>
      <c r="K271" s="1"/>
      <c r="L271" s="1"/>
      <c r="M271" s="12"/>
      <c r="N271" s="2"/>
      <c r="O271" s="2"/>
      <c r="P271" s="2"/>
      <c r="Q271" s="2"/>
    </row>
    <row r="272">
      <c r="A272" s="9"/>
      <c r="B272" s="48" t="s">
        <v>53</v>
      </c>
      <c r="C272" s="1"/>
      <c r="D272" s="1"/>
      <c r="E272" s="49" t="s">
        <v>308</v>
      </c>
      <c r="F272" s="1"/>
      <c r="G272" s="1"/>
      <c r="H272" s="40"/>
      <c r="I272" s="1"/>
      <c r="J272" s="40"/>
      <c r="K272" s="1"/>
      <c r="L272" s="1"/>
      <c r="M272" s="12"/>
      <c r="N272" s="2"/>
      <c r="O272" s="2"/>
      <c r="P272" s="2"/>
      <c r="Q272" s="2"/>
    </row>
    <row r="273" thickBot="1">
      <c r="A273" s="9"/>
      <c r="B273" s="50" t="s">
        <v>55</v>
      </c>
      <c r="C273" s="51"/>
      <c r="D273" s="51"/>
      <c r="E273" s="52" t="s">
        <v>56</v>
      </c>
      <c r="F273" s="51"/>
      <c r="G273" s="51"/>
      <c r="H273" s="53"/>
      <c r="I273" s="51"/>
      <c r="J273" s="53"/>
      <c r="K273" s="51"/>
      <c r="L273" s="51"/>
      <c r="M273" s="12"/>
      <c r="N273" s="2"/>
      <c r="O273" s="2"/>
      <c r="P273" s="2"/>
      <c r="Q273" s="2"/>
    </row>
    <row r="274" thickTop="1">
      <c r="A274" s="9"/>
      <c r="B274" s="41">
        <v>46</v>
      </c>
      <c r="C274" s="42" t="s">
        <v>309</v>
      </c>
      <c r="D274" s="42" t="s">
        <v>310</v>
      </c>
      <c r="E274" s="42" t="s">
        <v>311</v>
      </c>
      <c r="F274" s="42" t="s">
        <v>7</v>
      </c>
      <c r="G274" s="43" t="s">
        <v>130</v>
      </c>
      <c r="H274" s="54">
        <v>1.05</v>
      </c>
      <c r="I274" s="55">
        <f>ROUND(0,2)</f>
        <v>0</v>
      </c>
      <c r="J274" s="56">
        <f>ROUND(I274*H274,2)</f>
        <v>0</v>
      </c>
      <c r="K274" s="57">
        <v>0.20999999999999999</v>
      </c>
      <c r="L274" s="58">
        <f>IF(ISNUMBER(K274),ROUND(J274*(K274+1),2),0)</f>
        <v>0</v>
      </c>
      <c r="M274" s="12"/>
      <c r="N274" s="2"/>
      <c r="O274" s="2"/>
      <c r="P274" s="2"/>
      <c r="Q274" s="33">
        <f>IF(ISNUMBER(K274),IF(H274&gt;0,IF(I274&gt;0,J274,0),0),0)</f>
        <v>0</v>
      </c>
      <c r="R274" s="27">
        <f>IF(ISNUMBER(K274)=FALSE,J274,0)</f>
        <v>0</v>
      </c>
    </row>
    <row r="275">
      <c r="A275" s="9"/>
      <c r="B275" s="48" t="s">
        <v>49</v>
      </c>
      <c r="C275" s="1"/>
      <c r="D275" s="1"/>
      <c r="E275" s="49" t="s">
        <v>7</v>
      </c>
      <c r="F275" s="1"/>
      <c r="G275" s="1"/>
      <c r="H275" s="40"/>
      <c r="I275" s="1"/>
      <c r="J275" s="40"/>
      <c r="K275" s="1"/>
      <c r="L275" s="1"/>
      <c r="M275" s="12"/>
      <c r="N275" s="2"/>
      <c r="O275" s="2"/>
      <c r="P275" s="2"/>
      <c r="Q275" s="2"/>
    </row>
    <row r="276">
      <c r="A276" s="9"/>
      <c r="B276" s="48" t="s">
        <v>51</v>
      </c>
      <c r="C276" s="1"/>
      <c r="D276" s="1"/>
      <c r="E276" s="49" t="s">
        <v>312</v>
      </c>
      <c r="F276" s="1"/>
      <c r="G276" s="1"/>
      <c r="H276" s="40"/>
      <c r="I276" s="1"/>
      <c r="J276" s="40"/>
      <c r="K276" s="1"/>
      <c r="L276" s="1"/>
      <c r="M276" s="12"/>
      <c r="N276" s="2"/>
      <c r="O276" s="2"/>
      <c r="P276" s="2"/>
      <c r="Q276" s="2"/>
    </row>
    <row r="277">
      <c r="A277" s="9"/>
      <c r="B277" s="48" t="s">
        <v>53</v>
      </c>
      <c r="C277" s="1"/>
      <c r="D277" s="1"/>
      <c r="E277" s="49" t="s">
        <v>313</v>
      </c>
      <c r="F277" s="1"/>
      <c r="G277" s="1"/>
      <c r="H277" s="40"/>
      <c r="I277" s="1"/>
      <c r="J277" s="40"/>
      <c r="K277" s="1"/>
      <c r="L277" s="1"/>
      <c r="M277" s="12"/>
      <c r="N277" s="2"/>
      <c r="O277" s="2"/>
      <c r="P277" s="2"/>
      <c r="Q277" s="2"/>
    </row>
    <row r="278" thickBot="1">
      <c r="A278" s="9"/>
      <c r="B278" s="50" t="s">
        <v>55</v>
      </c>
      <c r="C278" s="51"/>
      <c r="D278" s="51"/>
      <c r="E278" s="52" t="s">
        <v>56</v>
      </c>
      <c r="F278" s="51"/>
      <c r="G278" s="51"/>
      <c r="H278" s="53"/>
      <c r="I278" s="51"/>
      <c r="J278" s="53"/>
      <c r="K278" s="51"/>
      <c r="L278" s="51"/>
      <c r="M278" s="12"/>
      <c r="N278" s="2"/>
      <c r="O278" s="2"/>
      <c r="P278" s="2"/>
      <c r="Q278" s="2"/>
    </row>
    <row r="279" thickTop="1">
      <c r="A279" s="9"/>
      <c r="B279" s="41">
        <v>47</v>
      </c>
      <c r="C279" s="42" t="s">
        <v>314</v>
      </c>
      <c r="D279" s="42" t="s">
        <v>7</v>
      </c>
      <c r="E279" s="42" t="s">
        <v>315</v>
      </c>
      <c r="F279" s="42" t="s">
        <v>7</v>
      </c>
      <c r="G279" s="43" t="s">
        <v>108</v>
      </c>
      <c r="H279" s="54">
        <v>1296.26</v>
      </c>
      <c r="I279" s="55">
        <f>ROUND(0,2)</f>
        <v>0</v>
      </c>
      <c r="J279" s="56">
        <f>ROUND(I279*H279,2)</f>
        <v>0</v>
      </c>
      <c r="K279" s="57">
        <v>0.20999999999999999</v>
      </c>
      <c r="L279" s="58">
        <f>IF(ISNUMBER(K279),ROUND(J279*(K279+1),2),0)</f>
        <v>0</v>
      </c>
      <c r="M279" s="12"/>
      <c r="N279" s="2"/>
      <c r="O279" s="2"/>
      <c r="P279" s="2"/>
      <c r="Q279" s="33">
        <f>IF(ISNUMBER(K279),IF(H279&gt;0,IF(I279&gt;0,J279,0),0),0)</f>
        <v>0</v>
      </c>
      <c r="R279" s="27">
        <f>IF(ISNUMBER(K279)=FALSE,J279,0)</f>
        <v>0</v>
      </c>
    </row>
    <row r="280">
      <c r="A280" s="9"/>
      <c r="B280" s="48" t="s">
        <v>49</v>
      </c>
      <c r="C280" s="1"/>
      <c r="D280" s="1"/>
      <c r="E280" s="49" t="s">
        <v>316</v>
      </c>
      <c r="F280" s="1"/>
      <c r="G280" s="1"/>
      <c r="H280" s="40"/>
      <c r="I280" s="1"/>
      <c r="J280" s="40"/>
      <c r="K280" s="1"/>
      <c r="L280" s="1"/>
      <c r="M280" s="12"/>
      <c r="N280" s="2"/>
      <c r="O280" s="2"/>
      <c r="P280" s="2"/>
      <c r="Q280" s="2"/>
    </row>
    <row r="281">
      <c r="A281" s="9"/>
      <c r="B281" s="48" t="s">
        <v>51</v>
      </c>
      <c r="C281" s="1"/>
      <c r="D281" s="1"/>
      <c r="E281" s="49" t="s">
        <v>317</v>
      </c>
      <c r="F281" s="1"/>
      <c r="G281" s="1"/>
      <c r="H281" s="40"/>
      <c r="I281" s="1"/>
      <c r="J281" s="40"/>
      <c r="K281" s="1"/>
      <c r="L281" s="1"/>
      <c r="M281" s="12"/>
      <c r="N281" s="2"/>
      <c r="O281" s="2"/>
      <c r="P281" s="2"/>
      <c r="Q281" s="2"/>
    </row>
    <row r="282">
      <c r="A282" s="9"/>
      <c r="B282" s="48" t="s">
        <v>53</v>
      </c>
      <c r="C282" s="1"/>
      <c r="D282" s="1"/>
      <c r="E282" s="49" t="s">
        <v>313</v>
      </c>
      <c r="F282" s="1"/>
      <c r="G282" s="1"/>
      <c r="H282" s="40"/>
      <c r="I282" s="1"/>
      <c r="J282" s="40"/>
      <c r="K282" s="1"/>
      <c r="L282" s="1"/>
      <c r="M282" s="12"/>
      <c r="N282" s="2"/>
      <c r="O282" s="2"/>
      <c r="P282" s="2"/>
      <c r="Q282" s="2"/>
    </row>
    <row r="283" thickBot="1">
      <c r="A283" s="9"/>
      <c r="B283" s="50" t="s">
        <v>55</v>
      </c>
      <c r="C283" s="51"/>
      <c r="D283" s="51"/>
      <c r="E283" s="52" t="s">
        <v>56</v>
      </c>
      <c r="F283" s="51"/>
      <c r="G283" s="51"/>
      <c r="H283" s="53"/>
      <c r="I283" s="51"/>
      <c r="J283" s="53"/>
      <c r="K283" s="51"/>
      <c r="L283" s="51"/>
      <c r="M283" s="12"/>
      <c r="N283" s="2"/>
      <c r="O283" s="2"/>
      <c r="P283" s="2"/>
      <c r="Q283" s="2"/>
    </row>
    <row r="284" thickTop="1">
      <c r="A284" s="9"/>
      <c r="B284" s="41">
        <v>48</v>
      </c>
      <c r="C284" s="42" t="s">
        <v>318</v>
      </c>
      <c r="D284" s="42" t="s">
        <v>7</v>
      </c>
      <c r="E284" s="42" t="s">
        <v>319</v>
      </c>
      <c r="F284" s="42" t="s">
        <v>7</v>
      </c>
      <c r="G284" s="43" t="s">
        <v>108</v>
      </c>
      <c r="H284" s="54">
        <v>392.41699999999997</v>
      </c>
      <c r="I284" s="55">
        <f>ROUND(0,2)</f>
        <v>0</v>
      </c>
      <c r="J284" s="56">
        <f>ROUND(I284*H284,2)</f>
        <v>0</v>
      </c>
      <c r="K284" s="57">
        <v>0.20999999999999999</v>
      </c>
      <c r="L284" s="58">
        <f>IF(ISNUMBER(K284),ROUND(J284*(K284+1),2),0)</f>
        <v>0</v>
      </c>
      <c r="M284" s="12"/>
      <c r="N284" s="2"/>
      <c r="O284" s="2"/>
      <c r="P284" s="2"/>
      <c r="Q284" s="33">
        <f>IF(ISNUMBER(K284),IF(H284&gt;0,IF(I284&gt;0,J284,0),0),0)</f>
        <v>0</v>
      </c>
      <c r="R284" s="27">
        <f>IF(ISNUMBER(K284)=FALSE,J284,0)</f>
        <v>0</v>
      </c>
    </row>
    <row r="285">
      <c r="A285" s="9"/>
      <c r="B285" s="48" t="s">
        <v>49</v>
      </c>
      <c r="C285" s="1"/>
      <c r="D285" s="1"/>
      <c r="E285" s="49" t="s">
        <v>320</v>
      </c>
      <c r="F285" s="1"/>
      <c r="G285" s="1"/>
      <c r="H285" s="40"/>
      <c r="I285" s="1"/>
      <c r="J285" s="40"/>
      <c r="K285" s="1"/>
      <c r="L285" s="1"/>
      <c r="M285" s="12"/>
      <c r="N285" s="2"/>
      <c r="O285" s="2"/>
      <c r="P285" s="2"/>
      <c r="Q285" s="2"/>
    </row>
    <row r="286">
      <c r="A286" s="9"/>
      <c r="B286" s="48" t="s">
        <v>51</v>
      </c>
      <c r="C286" s="1"/>
      <c r="D286" s="1"/>
      <c r="E286" s="49" t="s">
        <v>321</v>
      </c>
      <c r="F286" s="1"/>
      <c r="G286" s="1"/>
      <c r="H286" s="40"/>
      <c r="I286" s="1"/>
      <c r="J286" s="40"/>
      <c r="K286" s="1"/>
      <c r="L286" s="1"/>
      <c r="M286" s="12"/>
      <c r="N286" s="2"/>
      <c r="O286" s="2"/>
      <c r="P286" s="2"/>
      <c r="Q286" s="2"/>
    </row>
    <row r="287">
      <c r="A287" s="9"/>
      <c r="B287" s="48" t="s">
        <v>53</v>
      </c>
      <c r="C287" s="1"/>
      <c r="D287" s="1"/>
      <c r="E287" s="49" t="s">
        <v>322</v>
      </c>
      <c r="F287" s="1"/>
      <c r="G287" s="1"/>
      <c r="H287" s="40"/>
      <c r="I287" s="1"/>
      <c r="J287" s="40"/>
      <c r="K287" s="1"/>
      <c r="L287" s="1"/>
      <c r="M287" s="12"/>
      <c r="N287" s="2"/>
      <c r="O287" s="2"/>
      <c r="P287" s="2"/>
      <c r="Q287" s="2"/>
    </row>
    <row r="288" thickBot="1">
      <c r="A288" s="9"/>
      <c r="B288" s="50" t="s">
        <v>55</v>
      </c>
      <c r="C288" s="51"/>
      <c r="D288" s="51"/>
      <c r="E288" s="52" t="s">
        <v>56</v>
      </c>
      <c r="F288" s="51"/>
      <c r="G288" s="51"/>
      <c r="H288" s="53"/>
      <c r="I288" s="51"/>
      <c r="J288" s="53"/>
      <c r="K288" s="51"/>
      <c r="L288" s="51"/>
      <c r="M288" s="12"/>
      <c r="N288" s="2"/>
      <c r="O288" s="2"/>
      <c r="P288" s="2"/>
      <c r="Q288" s="2"/>
    </row>
    <row r="289" thickTop="1">
      <c r="A289" s="9"/>
      <c r="B289" s="41">
        <v>49</v>
      </c>
      <c r="C289" s="42" t="s">
        <v>323</v>
      </c>
      <c r="D289" s="42" t="s">
        <v>310</v>
      </c>
      <c r="E289" s="42" t="s">
        <v>324</v>
      </c>
      <c r="F289" s="42" t="s">
        <v>7</v>
      </c>
      <c r="G289" s="43" t="s">
        <v>174</v>
      </c>
      <c r="H289" s="54">
        <v>49.899999999999999</v>
      </c>
      <c r="I289" s="55">
        <f>ROUND(0,2)</f>
        <v>0</v>
      </c>
      <c r="J289" s="56">
        <f>ROUND(I289*H289,2)</f>
        <v>0</v>
      </c>
      <c r="K289" s="57">
        <v>0.20999999999999999</v>
      </c>
      <c r="L289" s="58">
        <f>IF(ISNUMBER(K289),ROUND(J289*(K289+1),2),0)</f>
        <v>0</v>
      </c>
      <c r="M289" s="12"/>
      <c r="N289" s="2"/>
      <c r="O289" s="2"/>
      <c r="P289" s="2"/>
      <c r="Q289" s="33">
        <f>IF(ISNUMBER(K289),IF(H289&gt;0,IF(I289&gt;0,J289,0),0),0)</f>
        <v>0</v>
      </c>
      <c r="R289" s="27">
        <f>IF(ISNUMBER(K289)=FALSE,J289,0)</f>
        <v>0</v>
      </c>
    </row>
    <row r="290">
      <c r="A290" s="9"/>
      <c r="B290" s="48" t="s">
        <v>49</v>
      </c>
      <c r="C290" s="1"/>
      <c r="D290" s="1"/>
      <c r="E290" s="49" t="s">
        <v>325</v>
      </c>
      <c r="F290" s="1"/>
      <c r="G290" s="1"/>
      <c r="H290" s="40"/>
      <c r="I290" s="1"/>
      <c r="J290" s="40"/>
      <c r="K290" s="1"/>
      <c r="L290" s="1"/>
      <c r="M290" s="12"/>
      <c r="N290" s="2"/>
      <c r="O290" s="2"/>
      <c r="P290" s="2"/>
      <c r="Q290" s="2"/>
    </row>
    <row r="291">
      <c r="A291" s="9"/>
      <c r="B291" s="48" t="s">
        <v>51</v>
      </c>
      <c r="C291" s="1"/>
      <c r="D291" s="1"/>
      <c r="E291" s="49" t="s">
        <v>326</v>
      </c>
      <c r="F291" s="1"/>
      <c r="G291" s="1"/>
      <c r="H291" s="40"/>
      <c r="I291" s="1"/>
      <c r="J291" s="40"/>
      <c r="K291" s="1"/>
      <c r="L291" s="1"/>
      <c r="M291" s="12"/>
      <c r="N291" s="2"/>
      <c r="O291" s="2"/>
      <c r="P291" s="2"/>
      <c r="Q291" s="2"/>
    </row>
    <row r="292">
      <c r="A292" s="9"/>
      <c r="B292" s="48" t="s">
        <v>53</v>
      </c>
      <c r="C292" s="1"/>
      <c r="D292" s="1"/>
      <c r="E292" s="49" t="s">
        <v>327</v>
      </c>
      <c r="F292" s="1"/>
      <c r="G292" s="1"/>
      <c r="H292" s="40"/>
      <c r="I292" s="1"/>
      <c r="J292" s="40"/>
      <c r="K292" s="1"/>
      <c r="L292" s="1"/>
      <c r="M292" s="12"/>
      <c r="N292" s="2"/>
      <c r="O292" s="2"/>
      <c r="P292" s="2"/>
      <c r="Q292" s="2"/>
    </row>
    <row r="293" thickBot="1">
      <c r="A293" s="9"/>
      <c r="B293" s="50" t="s">
        <v>55</v>
      </c>
      <c r="C293" s="51"/>
      <c r="D293" s="51"/>
      <c r="E293" s="52" t="s">
        <v>56</v>
      </c>
      <c r="F293" s="51"/>
      <c r="G293" s="51"/>
      <c r="H293" s="53"/>
      <c r="I293" s="51"/>
      <c r="J293" s="53"/>
      <c r="K293" s="51"/>
      <c r="L293" s="51"/>
      <c r="M293" s="12"/>
      <c r="N293" s="2"/>
      <c r="O293" s="2"/>
      <c r="P293" s="2"/>
      <c r="Q293" s="2"/>
    </row>
    <row r="294" thickTop="1">
      <c r="A294" s="9"/>
      <c r="B294" s="41">
        <v>50</v>
      </c>
      <c r="C294" s="42" t="s">
        <v>323</v>
      </c>
      <c r="D294" s="42" t="s">
        <v>328</v>
      </c>
      <c r="E294" s="42" t="s">
        <v>324</v>
      </c>
      <c r="F294" s="42" t="s">
        <v>7</v>
      </c>
      <c r="G294" s="43" t="s">
        <v>174</v>
      </c>
      <c r="H294" s="54">
        <v>102</v>
      </c>
      <c r="I294" s="55">
        <f>ROUND(0,2)</f>
        <v>0</v>
      </c>
      <c r="J294" s="56">
        <f>ROUND(I294*H294,2)</f>
        <v>0</v>
      </c>
      <c r="K294" s="57">
        <v>0.20999999999999999</v>
      </c>
      <c r="L294" s="58">
        <f>IF(ISNUMBER(K294),ROUND(J294*(K294+1),2),0)</f>
        <v>0</v>
      </c>
      <c r="M294" s="12"/>
      <c r="N294" s="2"/>
      <c r="O294" s="2"/>
      <c r="P294" s="2"/>
      <c r="Q294" s="33">
        <f>IF(ISNUMBER(K294),IF(H294&gt;0,IF(I294&gt;0,J294,0),0),0)</f>
        <v>0</v>
      </c>
      <c r="R294" s="27">
        <f>IF(ISNUMBER(K294)=FALSE,J294,0)</f>
        <v>0</v>
      </c>
    </row>
    <row r="295">
      <c r="A295" s="9"/>
      <c r="B295" s="48" t="s">
        <v>49</v>
      </c>
      <c r="C295" s="1"/>
      <c r="D295" s="1"/>
      <c r="E295" s="49" t="s">
        <v>329</v>
      </c>
      <c r="F295" s="1"/>
      <c r="G295" s="1"/>
      <c r="H295" s="40"/>
      <c r="I295" s="1"/>
      <c r="J295" s="40"/>
      <c r="K295" s="1"/>
      <c r="L295" s="1"/>
      <c r="M295" s="12"/>
      <c r="N295" s="2"/>
      <c r="O295" s="2"/>
      <c r="P295" s="2"/>
      <c r="Q295" s="2"/>
    </row>
    <row r="296">
      <c r="A296" s="9"/>
      <c r="B296" s="48" t="s">
        <v>51</v>
      </c>
      <c r="C296" s="1"/>
      <c r="D296" s="1"/>
      <c r="E296" s="49" t="s">
        <v>330</v>
      </c>
      <c r="F296" s="1"/>
      <c r="G296" s="1"/>
      <c r="H296" s="40"/>
      <c r="I296" s="1"/>
      <c r="J296" s="40"/>
      <c r="K296" s="1"/>
      <c r="L296" s="1"/>
      <c r="M296" s="12"/>
      <c r="N296" s="2"/>
      <c r="O296" s="2"/>
      <c r="P296" s="2"/>
      <c r="Q296" s="2"/>
    </row>
    <row r="297">
      <c r="A297" s="9"/>
      <c r="B297" s="48" t="s">
        <v>53</v>
      </c>
      <c r="C297" s="1"/>
      <c r="D297" s="1"/>
      <c r="E297" s="49" t="s">
        <v>327</v>
      </c>
      <c r="F297" s="1"/>
      <c r="G297" s="1"/>
      <c r="H297" s="40"/>
      <c r="I297" s="1"/>
      <c r="J297" s="40"/>
      <c r="K297" s="1"/>
      <c r="L297" s="1"/>
      <c r="M297" s="12"/>
      <c r="N297" s="2"/>
      <c r="O297" s="2"/>
      <c r="P297" s="2"/>
      <c r="Q297" s="2"/>
    </row>
    <row r="298" thickBot="1">
      <c r="A298" s="9"/>
      <c r="B298" s="50" t="s">
        <v>55</v>
      </c>
      <c r="C298" s="51"/>
      <c r="D298" s="51"/>
      <c r="E298" s="52" t="s">
        <v>56</v>
      </c>
      <c r="F298" s="51"/>
      <c r="G298" s="51"/>
      <c r="H298" s="53"/>
      <c r="I298" s="51"/>
      <c r="J298" s="53"/>
      <c r="K298" s="51"/>
      <c r="L298" s="51"/>
      <c r="M298" s="12"/>
      <c r="N298" s="2"/>
      <c r="O298" s="2"/>
      <c r="P298" s="2"/>
      <c r="Q298" s="2"/>
    </row>
    <row r="299" thickTop="1" thickBot="1" ht="25" customHeight="1">
      <c r="A299" s="9"/>
      <c r="B299" s="1"/>
      <c r="C299" s="59">
        <v>5</v>
      </c>
      <c r="D299" s="1"/>
      <c r="E299" s="59" t="s">
        <v>92</v>
      </c>
      <c r="F299" s="1"/>
      <c r="G299" s="60" t="s">
        <v>81</v>
      </c>
      <c r="H299" s="61">
        <f>J249+J254+J259+J264+J269+J274+J279+J284+J289+J294</f>
        <v>0</v>
      </c>
      <c r="I299" s="60" t="s">
        <v>82</v>
      </c>
      <c r="J299" s="62">
        <f>(L299-H299)</f>
        <v>0</v>
      </c>
      <c r="K299" s="60" t="s">
        <v>83</v>
      </c>
      <c r="L299" s="63">
        <f>L249+L254+L259+L264+L269+L274+L279+L284+L289+L294</f>
        <v>0</v>
      </c>
      <c r="M299" s="12"/>
      <c r="N299" s="2"/>
      <c r="O299" s="2"/>
      <c r="P299" s="2"/>
      <c r="Q299" s="33">
        <f>0+Q249+Q254+Q259+Q264+Q269+Q274+Q279+Q284+Q289+Q294</f>
        <v>0</v>
      </c>
      <c r="R299" s="27">
        <f>0+R249+R254+R259+R264+R269+R274+R279+R284+R289+R294</f>
        <v>0</v>
      </c>
      <c r="S299" s="64">
        <f>Q299*(1+J299)+R299</f>
        <v>0</v>
      </c>
    </row>
    <row r="300" thickTop="1" thickBot="1" ht="25" customHeight="1">
      <c r="A300" s="9"/>
      <c r="B300" s="65"/>
      <c r="C300" s="65"/>
      <c r="D300" s="65"/>
      <c r="E300" s="65"/>
      <c r="F300" s="65"/>
      <c r="G300" s="66" t="s">
        <v>84</v>
      </c>
      <c r="H300" s="67">
        <f>J249+J254+J259+J264+J269+J274+J279+J284+J289+J294</f>
        <v>0</v>
      </c>
      <c r="I300" s="66" t="s">
        <v>85</v>
      </c>
      <c r="J300" s="68">
        <f>0+J299</f>
        <v>0</v>
      </c>
      <c r="K300" s="66" t="s">
        <v>86</v>
      </c>
      <c r="L300" s="69">
        <f>L249+L254+L259+L264+L269+L274+L279+L284+L289+L294</f>
        <v>0</v>
      </c>
      <c r="M300" s="12"/>
      <c r="N300" s="2"/>
      <c r="O300" s="2"/>
      <c r="P300" s="2"/>
      <c r="Q300" s="2"/>
    </row>
    <row r="301" ht="40" customHeight="1">
      <c r="A301" s="9"/>
      <c r="B301" s="74" t="s">
        <v>331</v>
      </c>
      <c r="C301" s="1"/>
      <c r="D301" s="1"/>
      <c r="E301" s="1"/>
      <c r="F301" s="1"/>
      <c r="G301" s="1"/>
      <c r="H301" s="40"/>
      <c r="I301" s="1"/>
      <c r="J301" s="40"/>
      <c r="K301" s="1"/>
      <c r="L301" s="1"/>
      <c r="M301" s="12"/>
      <c r="N301" s="2"/>
      <c r="O301" s="2"/>
      <c r="P301" s="2"/>
      <c r="Q301" s="2"/>
    </row>
    <row r="302">
      <c r="A302" s="9"/>
      <c r="B302" s="41">
        <v>51</v>
      </c>
      <c r="C302" s="42" t="s">
        <v>332</v>
      </c>
      <c r="D302" s="42" t="s">
        <v>7</v>
      </c>
      <c r="E302" s="42" t="s">
        <v>333</v>
      </c>
      <c r="F302" s="42" t="s">
        <v>7</v>
      </c>
      <c r="G302" s="43" t="s">
        <v>108</v>
      </c>
      <c r="H302" s="44">
        <v>400.36399999999998</v>
      </c>
      <c r="I302" s="25">
        <f>ROUND(0,2)</f>
        <v>0</v>
      </c>
      <c r="J302" s="45">
        <f>ROUND(I302*H302,2)</f>
        <v>0</v>
      </c>
      <c r="K302" s="46">
        <v>0.20999999999999999</v>
      </c>
      <c r="L302" s="47">
        <f>IF(ISNUMBER(K302),ROUND(J302*(K302+1),2),0)</f>
        <v>0</v>
      </c>
      <c r="M302" s="12"/>
      <c r="N302" s="2"/>
      <c r="O302" s="2"/>
      <c r="P302" s="2"/>
      <c r="Q302" s="33">
        <f>IF(ISNUMBER(K302),IF(H302&gt;0,IF(I302&gt;0,J302,0),0),0)</f>
        <v>0</v>
      </c>
      <c r="R302" s="27">
        <f>IF(ISNUMBER(K302)=FALSE,J302,0)</f>
        <v>0</v>
      </c>
    </row>
    <row r="303">
      <c r="A303" s="9"/>
      <c r="B303" s="48" t="s">
        <v>49</v>
      </c>
      <c r="C303" s="1"/>
      <c r="D303" s="1"/>
      <c r="E303" s="49" t="s">
        <v>334</v>
      </c>
      <c r="F303" s="1"/>
      <c r="G303" s="1"/>
      <c r="H303" s="40"/>
      <c r="I303" s="1"/>
      <c r="J303" s="40"/>
      <c r="K303" s="1"/>
      <c r="L303" s="1"/>
      <c r="M303" s="12"/>
      <c r="N303" s="2"/>
      <c r="O303" s="2"/>
      <c r="P303" s="2"/>
      <c r="Q303" s="2"/>
    </row>
    <row r="304">
      <c r="A304" s="9"/>
      <c r="B304" s="48" t="s">
        <v>51</v>
      </c>
      <c r="C304" s="1"/>
      <c r="D304" s="1"/>
      <c r="E304" s="49" t="s">
        <v>335</v>
      </c>
      <c r="F304" s="1"/>
      <c r="G304" s="1"/>
      <c r="H304" s="40"/>
      <c r="I304" s="1"/>
      <c r="J304" s="40"/>
      <c r="K304" s="1"/>
      <c r="L304" s="1"/>
      <c r="M304" s="12"/>
      <c r="N304" s="2"/>
      <c r="O304" s="2"/>
      <c r="P304" s="2"/>
      <c r="Q304" s="2"/>
    </row>
    <row r="305">
      <c r="A305" s="9"/>
      <c r="B305" s="48" t="s">
        <v>53</v>
      </c>
      <c r="C305" s="1"/>
      <c r="D305" s="1"/>
      <c r="E305" s="49" t="s">
        <v>336</v>
      </c>
      <c r="F305" s="1"/>
      <c r="G305" s="1"/>
      <c r="H305" s="40"/>
      <c r="I305" s="1"/>
      <c r="J305" s="40"/>
      <c r="K305" s="1"/>
      <c r="L305" s="1"/>
      <c r="M305" s="12"/>
      <c r="N305" s="2"/>
      <c r="O305" s="2"/>
      <c r="P305" s="2"/>
      <c r="Q305" s="2"/>
    </row>
    <row r="306" thickBot="1">
      <c r="A306" s="9"/>
      <c r="B306" s="50" t="s">
        <v>55</v>
      </c>
      <c r="C306" s="51"/>
      <c r="D306" s="51"/>
      <c r="E306" s="52" t="s">
        <v>56</v>
      </c>
      <c r="F306" s="51"/>
      <c r="G306" s="51"/>
      <c r="H306" s="53"/>
      <c r="I306" s="51"/>
      <c r="J306" s="53"/>
      <c r="K306" s="51"/>
      <c r="L306" s="51"/>
      <c r="M306" s="12"/>
      <c r="N306" s="2"/>
      <c r="O306" s="2"/>
      <c r="P306" s="2"/>
      <c r="Q306" s="2"/>
    </row>
    <row r="307" thickTop="1">
      <c r="A307" s="9"/>
      <c r="B307" s="41">
        <v>52</v>
      </c>
      <c r="C307" s="42" t="s">
        <v>337</v>
      </c>
      <c r="D307" s="42" t="s">
        <v>7</v>
      </c>
      <c r="E307" s="42" t="s">
        <v>338</v>
      </c>
      <c r="F307" s="42" t="s">
        <v>7</v>
      </c>
      <c r="G307" s="43" t="s">
        <v>108</v>
      </c>
      <c r="H307" s="54">
        <v>120.26000000000001</v>
      </c>
      <c r="I307" s="55">
        <f>ROUND(0,2)</f>
        <v>0</v>
      </c>
      <c r="J307" s="56">
        <f>ROUND(I307*H307,2)</f>
        <v>0</v>
      </c>
      <c r="K307" s="57">
        <v>0.20999999999999999</v>
      </c>
      <c r="L307" s="58">
        <f>IF(ISNUMBER(K307),ROUND(J307*(K307+1),2),0)</f>
        <v>0</v>
      </c>
      <c r="M307" s="12"/>
      <c r="N307" s="2"/>
      <c r="O307" s="2"/>
      <c r="P307" s="2"/>
      <c r="Q307" s="33">
        <f>IF(ISNUMBER(K307),IF(H307&gt;0,IF(I307&gt;0,J307,0),0),0)</f>
        <v>0</v>
      </c>
      <c r="R307" s="27">
        <f>IF(ISNUMBER(K307)=FALSE,J307,0)</f>
        <v>0</v>
      </c>
    </row>
    <row r="308">
      <c r="A308" s="9"/>
      <c r="B308" s="48" t="s">
        <v>49</v>
      </c>
      <c r="C308" s="1"/>
      <c r="D308" s="1"/>
      <c r="E308" s="49" t="s">
        <v>339</v>
      </c>
      <c r="F308" s="1"/>
      <c r="G308" s="1"/>
      <c r="H308" s="40"/>
      <c r="I308" s="1"/>
      <c r="J308" s="40"/>
      <c r="K308" s="1"/>
      <c r="L308" s="1"/>
      <c r="M308" s="12"/>
      <c r="N308" s="2"/>
      <c r="O308" s="2"/>
      <c r="P308" s="2"/>
      <c r="Q308" s="2"/>
    </row>
    <row r="309">
      <c r="A309" s="9"/>
      <c r="B309" s="48" t="s">
        <v>51</v>
      </c>
      <c r="C309" s="1"/>
      <c r="D309" s="1"/>
      <c r="E309" s="49" t="s">
        <v>340</v>
      </c>
      <c r="F309" s="1"/>
      <c r="G309" s="1"/>
      <c r="H309" s="40"/>
      <c r="I309" s="1"/>
      <c r="J309" s="40"/>
      <c r="K309" s="1"/>
      <c r="L309" s="1"/>
      <c r="M309" s="12"/>
      <c r="N309" s="2"/>
      <c r="O309" s="2"/>
      <c r="P309" s="2"/>
      <c r="Q309" s="2"/>
    </row>
    <row r="310">
      <c r="A310" s="9"/>
      <c r="B310" s="48" t="s">
        <v>53</v>
      </c>
      <c r="C310" s="1"/>
      <c r="D310" s="1"/>
      <c r="E310" s="49" t="s">
        <v>341</v>
      </c>
      <c r="F310" s="1"/>
      <c r="G310" s="1"/>
      <c r="H310" s="40"/>
      <c r="I310" s="1"/>
      <c r="J310" s="40"/>
      <c r="K310" s="1"/>
      <c r="L310" s="1"/>
      <c r="M310" s="12"/>
      <c r="N310" s="2"/>
      <c r="O310" s="2"/>
      <c r="P310" s="2"/>
      <c r="Q310" s="2"/>
    </row>
    <row r="311" thickBot="1">
      <c r="A311" s="9"/>
      <c r="B311" s="50" t="s">
        <v>55</v>
      </c>
      <c r="C311" s="51"/>
      <c r="D311" s="51"/>
      <c r="E311" s="52" t="s">
        <v>56</v>
      </c>
      <c r="F311" s="51"/>
      <c r="G311" s="51"/>
      <c r="H311" s="53"/>
      <c r="I311" s="51"/>
      <c r="J311" s="53"/>
      <c r="K311" s="51"/>
      <c r="L311" s="51"/>
      <c r="M311" s="12"/>
      <c r="N311" s="2"/>
      <c r="O311" s="2"/>
      <c r="P311" s="2"/>
      <c r="Q311" s="2"/>
    </row>
    <row r="312" thickTop="1">
      <c r="A312" s="9"/>
      <c r="B312" s="41">
        <v>53</v>
      </c>
      <c r="C312" s="42" t="s">
        <v>342</v>
      </c>
      <c r="D312" s="42" t="s">
        <v>7</v>
      </c>
      <c r="E312" s="42" t="s">
        <v>343</v>
      </c>
      <c r="F312" s="42" t="s">
        <v>7</v>
      </c>
      <c r="G312" s="43" t="s">
        <v>108</v>
      </c>
      <c r="H312" s="54">
        <v>588.89999999999998</v>
      </c>
      <c r="I312" s="55">
        <f>ROUND(0,2)</f>
        <v>0</v>
      </c>
      <c r="J312" s="56">
        <f>ROUND(I312*H312,2)</f>
        <v>0</v>
      </c>
      <c r="K312" s="57">
        <v>0.20999999999999999</v>
      </c>
      <c r="L312" s="58">
        <f>IF(ISNUMBER(K312),ROUND(J312*(K312+1),2),0)</f>
        <v>0</v>
      </c>
      <c r="M312" s="12"/>
      <c r="N312" s="2"/>
      <c r="O312" s="2"/>
      <c r="P312" s="2"/>
      <c r="Q312" s="33">
        <f>IF(ISNUMBER(K312),IF(H312&gt;0,IF(I312&gt;0,J312,0),0),0)</f>
        <v>0</v>
      </c>
      <c r="R312" s="27">
        <f>IF(ISNUMBER(K312)=FALSE,J312,0)</f>
        <v>0</v>
      </c>
    </row>
    <row r="313">
      <c r="A313" s="9"/>
      <c r="B313" s="48" t="s">
        <v>49</v>
      </c>
      <c r="C313" s="1"/>
      <c r="D313" s="1"/>
      <c r="E313" s="49" t="s">
        <v>344</v>
      </c>
      <c r="F313" s="1"/>
      <c r="G313" s="1"/>
      <c r="H313" s="40"/>
      <c r="I313" s="1"/>
      <c r="J313" s="40"/>
      <c r="K313" s="1"/>
      <c r="L313" s="1"/>
      <c r="M313" s="12"/>
      <c r="N313" s="2"/>
      <c r="O313" s="2"/>
      <c r="P313" s="2"/>
      <c r="Q313" s="2"/>
    </row>
    <row r="314">
      <c r="A314" s="9"/>
      <c r="B314" s="48" t="s">
        <v>51</v>
      </c>
      <c r="C314" s="1"/>
      <c r="D314" s="1"/>
      <c r="E314" s="49" t="s">
        <v>345</v>
      </c>
      <c r="F314" s="1"/>
      <c r="G314" s="1"/>
      <c r="H314" s="40"/>
      <c r="I314" s="1"/>
      <c r="J314" s="40"/>
      <c r="K314" s="1"/>
      <c r="L314" s="1"/>
      <c r="M314" s="12"/>
      <c r="N314" s="2"/>
      <c r="O314" s="2"/>
      <c r="P314" s="2"/>
      <c r="Q314" s="2"/>
    </row>
    <row r="315">
      <c r="A315" s="9"/>
      <c r="B315" s="48" t="s">
        <v>53</v>
      </c>
      <c r="C315" s="1"/>
      <c r="D315" s="1"/>
      <c r="E315" s="49" t="s">
        <v>346</v>
      </c>
      <c r="F315" s="1"/>
      <c r="G315" s="1"/>
      <c r="H315" s="40"/>
      <c r="I315" s="1"/>
      <c r="J315" s="40"/>
      <c r="K315" s="1"/>
      <c r="L315" s="1"/>
      <c r="M315" s="12"/>
      <c r="N315" s="2"/>
      <c r="O315" s="2"/>
      <c r="P315" s="2"/>
      <c r="Q315" s="2"/>
    </row>
    <row r="316" thickBot="1">
      <c r="A316" s="9"/>
      <c r="B316" s="50" t="s">
        <v>55</v>
      </c>
      <c r="C316" s="51"/>
      <c r="D316" s="51"/>
      <c r="E316" s="52" t="s">
        <v>56</v>
      </c>
      <c r="F316" s="51"/>
      <c r="G316" s="51"/>
      <c r="H316" s="53"/>
      <c r="I316" s="51"/>
      <c r="J316" s="53"/>
      <c r="K316" s="51"/>
      <c r="L316" s="51"/>
      <c r="M316" s="12"/>
      <c r="N316" s="2"/>
      <c r="O316" s="2"/>
      <c r="P316" s="2"/>
      <c r="Q316" s="2"/>
    </row>
    <row r="317" thickTop="1">
      <c r="A317" s="9"/>
      <c r="B317" s="41">
        <v>54</v>
      </c>
      <c r="C317" s="42" t="s">
        <v>347</v>
      </c>
      <c r="D317" s="42" t="s">
        <v>7</v>
      </c>
      <c r="E317" s="42" t="s">
        <v>348</v>
      </c>
      <c r="F317" s="42" t="s">
        <v>7</v>
      </c>
      <c r="G317" s="43" t="s">
        <v>108</v>
      </c>
      <c r="H317" s="54">
        <v>15</v>
      </c>
      <c r="I317" s="55">
        <f>ROUND(0,2)</f>
        <v>0</v>
      </c>
      <c r="J317" s="56">
        <f>ROUND(I317*H317,2)</f>
        <v>0</v>
      </c>
      <c r="K317" s="57">
        <v>0.20999999999999999</v>
      </c>
      <c r="L317" s="58">
        <f>IF(ISNUMBER(K317),ROUND(J317*(K317+1),2),0)</f>
        <v>0</v>
      </c>
      <c r="M317" s="12"/>
      <c r="N317" s="2"/>
      <c r="O317" s="2"/>
      <c r="P317" s="2"/>
      <c r="Q317" s="33">
        <f>IF(ISNUMBER(K317),IF(H317&gt;0,IF(I317&gt;0,J317,0),0),0)</f>
        <v>0</v>
      </c>
      <c r="R317" s="27">
        <f>IF(ISNUMBER(K317)=FALSE,J317,0)</f>
        <v>0</v>
      </c>
    </row>
    <row r="318">
      <c r="A318" s="9"/>
      <c r="B318" s="48" t="s">
        <v>49</v>
      </c>
      <c r="C318" s="1"/>
      <c r="D318" s="1"/>
      <c r="E318" s="49" t="s">
        <v>349</v>
      </c>
      <c r="F318" s="1"/>
      <c r="G318" s="1"/>
      <c r="H318" s="40"/>
      <c r="I318" s="1"/>
      <c r="J318" s="40"/>
      <c r="K318" s="1"/>
      <c r="L318" s="1"/>
      <c r="M318" s="12"/>
      <c r="N318" s="2"/>
      <c r="O318" s="2"/>
      <c r="P318" s="2"/>
      <c r="Q318" s="2"/>
    </row>
    <row r="319">
      <c r="A319" s="9"/>
      <c r="B319" s="48" t="s">
        <v>51</v>
      </c>
      <c r="C319" s="1"/>
      <c r="D319" s="1"/>
      <c r="E319" s="49" t="s">
        <v>350</v>
      </c>
      <c r="F319" s="1"/>
      <c r="G319" s="1"/>
      <c r="H319" s="40"/>
      <c r="I319" s="1"/>
      <c r="J319" s="40"/>
      <c r="K319" s="1"/>
      <c r="L319" s="1"/>
      <c r="M319" s="12"/>
      <c r="N319" s="2"/>
      <c r="O319" s="2"/>
      <c r="P319" s="2"/>
      <c r="Q319" s="2"/>
    </row>
    <row r="320">
      <c r="A320" s="9"/>
      <c r="B320" s="48" t="s">
        <v>53</v>
      </c>
      <c r="C320" s="1"/>
      <c r="D320" s="1"/>
      <c r="E320" s="49" t="s">
        <v>351</v>
      </c>
      <c r="F320" s="1"/>
      <c r="G320" s="1"/>
      <c r="H320" s="40"/>
      <c r="I320" s="1"/>
      <c r="J320" s="40"/>
      <c r="K320" s="1"/>
      <c r="L320" s="1"/>
      <c r="M320" s="12"/>
      <c r="N320" s="2"/>
      <c r="O320" s="2"/>
      <c r="P320" s="2"/>
      <c r="Q320" s="2"/>
    </row>
    <row r="321" thickBot="1">
      <c r="A321" s="9"/>
      <c r="B321" s="50" t="s">
        <v>55</v>
      </c>
      <c r="C321" s="51"/>
      <c r="D321" s="51"/>
      <c r="E321" s="52" t="s">
        <v>56</v>
      </c>
      <c r="F321" s="51"/>
      <c r="G321" s="51"/>
      <c r="H321" s="53"/>
      <c r="I321" s="51"/>
      <c r="J321" s="53"/>
      <c r="K321" s="51"/>
      <c r="L321" s="51"/>
      <c r="M321" s="12"/>
      <c r="N321" s="2"/>
      <c r="O321" s="2"/>
      <c r="P321" s="2"/>
      <c r="Q321" s="2"/>
    </row>
    <row r="322" thickTop="1">
      <c r="A322" s="9"/>
      <c r="B322" s="41">
        <v>55</v>
      </c>
      <c r="C322" s="42" t="s">
        <v>352</v>
      </c>
      <c r="D322" s="42" t="s">
        <v>7</v>
      </c>
      <c r="E322" s="42" t="s">
        <v>353</v>
      </c>
      <c r="F322" s="42" t="s">
        <v>7</v>
      </c>
      <c r="G322" s="43" t="s">
        <v>108</v>
      </c>
      <c r="H322" s="54">
        <v>43.549999999999997</v>
      </c>
      <c r="I322" s="55">
        <f>ROUND(0,2)</f>
        <v>0</v>
      </c>
      <c r="J322" s="56">
        <f>ROUND(I322*H322,2)</f>
        <v>0</v>
      </c>
      <c r="K322" s="57">
        <v>0.20999999999999999</v>
      </c>
      <c r="L322" s="58">
        <f>IF(ISNUMBER(K322),ROUND(J322*(K322+1),2),0)</f>
        <v>0</v>
      </c>
      <c r="M322" s="12"/>
      <c r="N322" s="2"/>
      <c r="O322" s="2"/>
      <c r="P322" s="2"/>
      <c r="Q322" s="33">
        <f>IF(ISNUMBER(K322),IF(H322&gt;0,IF(I322&gt;0,J322,0),0),0)</f>
        <v>0</v>
      </c>
      <c r="R322" s="27">
        <f>IF(ISNUMBER(K322)=FALSE,J322,0)</f>
        <v>0</v>
      </c>
    </row>
    <row r="323">
      <c r="A323" s="9"/>
      <c r="B323" s="48" t="s">
        <v>49</v>
      </c>
      <c r="C323" s="1"/>
      <c r="D323" s="1"/>
      <c r="E323" s="49" t="s">
        <v>354</v>
      </c>
      <c r="F323" s="1"/>
      <c r="G323" s="1"/>
      <c r="H323" s="40"/>
      <c r="I323" s="1"/>
      <c r="J323" s="40"/>
      <c r="K323" s="1"/>
      <c r="L323" s="1"/>
      <c r="M323" s="12"/>
      <c r="N323" s="2"/>
      <c r="O323" s="2"/>
      <c r="P323" s="2"/>
      <c r="Q323" s="2"/>
    </row>
    <row r="324">
      <c r="A324" s="9"/>
      <c r="B324" s="48" t="s">
        <v>51</v>
      </c>
      <c r="C324" s="1"/>
      <c r="D324" s="1"/>
      <c r="E324" s="49" t="s">
        <v>355</v>
      </c>
      <c r="F324" s="1"/>
      <c r="G324" s="1"/>
      <c r="H324" s="40"/>
      <c r="I324" s="1"/>
      <c r="J324" s="40"/>
      <c r="K324" s="1"/>
      <c r="L324" s="1"/>
      <c r="M324" s="12"/>
      <c r="N324" s="2"/>
      <c r="O324" s="2"/>
      <c r="P324" s="2"/>
      <c r="Q324" s="2"/>
    </row>
    <row r="325">
      <c r="A325" s="9"/>
      <c r="B325" s="48" t="s">
        <v>53</v>
      </c>
      <c r="C325" s="1"/>
      <c r="D325" s="1"/>
      <c r="E325" s="49" t="s">
        <v>356</v>
      </c>
      <c r="F325" s="1"/>
      <c r="G325" s="1"/>
      <c r="H325" s="40"/>
      <c r="I325" s="1"/>
      <c r="J325" s="40"/>
      <c r="K325" s="1"/>
      <c r="L325" s="1"/>
      <c r="M325" s="12"/>
      <c r="N325" s="2"/>
      <c r="O325" s="2"/>
      <c r="P325" s="2"/>
      <c r="Q325" s="2"/>
    </row>
    <row r="326" thickBot="1">
      <c r="A326" s="9"/>
      <c r="B326" s="50" t="s">
        <v>55</v>
      </c>
      <c r="C326" s="51"/>
      <c r="D326" s="51"/>
      <c r="E326" s="52" t="s">
        <v>56</v>
      </c>
      <c r="F326" s="51"/>
      <c r="G326" s="51"/>
      <c r="H326" s="53"/>
      <c r="I326" s="51"/>
      <c r="J326" s="53"/>
      <c r="K326" s="51"/>
      <c r="L326" s="51"/>
      <c r="M326" s="12"/>
      <c r="N326" s="2"/>
      <c r="O326" s="2"/>
      <c r="P326" s="2"/>
      <c r="Q326" s="2"/>
    </row>
    <row r="327" thickTop="1">
      <c r="A327" s="9"/>
      <c r="B327" s="41">
        <v>56</v>
      </c>
      <c r="C327" s="42" t="s">
        <v>357</v>
      </c>
      <c r="D327" s="42" t="s">
        <v>310</v>
      </c>
      <c r="E327" s="42" t="s">
        <v>358</v>
      </c>
      <c r="F327" s="42" t="s">
        <v>7</v>
      </c>
      <c r="G327" s="43" t="s">
        <v>98</v>
      </c>
      <c r="H327" s="54">
        <v>0.5</v>
      </c>
      <c r="I327" s="55">
        <f>ROUND(0,2)</f>
        <v>0</v>
      </c>
      <c r="J327" s="56">
        <f>ROUND(I327*H327,2)</f>
        <v>0</v>
      </c>
      <c r="K327" s="57">
        <v>0.20999999999999999</v>
      </c>
      <c r="L327" s="58">
        <f>IF(ISNUMBER(K327),ROUND(J327*(K327+1),2),0)</f>
        <v>0</v>
      </c>
      <c r="M327" s="12"/>
      <c r="N327" s="2"/>
      <c r="O327" s="2"/>
      <c r="P327" s="2"/>
      <c r="Q327" s="33">
        <f>IF(ISNUMBER(K327),IF(H327&gt;0,IF(I327&gt;0,J327,0),0),0)</f>
        <v>0</v>
      </c>
      <c r="R327" s="27">
        <f>IF(ISNUMBER(K327)=FALSE,J327,0)</f>
        <v>0</v>
      </c>
    </row>
    <row r="328">
      <c r="A328" s="9"/>
      <c r="B328" s="48" t="s">
        <v>49</v>
      </c>
      <c r="C328" s="1"/>
      <c r="D328" s="1"/>
      <c r="E328" s="49" t="s">
        <v>359</v>
      </c>
      <c r="F328" s="1"/>
      <c r="G328" s="1"/>
      <c r="H328" s="40"/>
      <c r="I328" s="1"/>
      <c r="J328" s="40"/>
      <c r="K328" s="1"/>
      <c r="L328" s="1"/>
      <c r="M328" s="12"/>
      <c r="N328" s="2"/>
      <c r="O328" s="2"/>
      <c r="P328" s="2"/>
      <c r="Q328" s="2"/>
    </row>
    <row r="329">
      <c r="A329" s="9"/>
      <c r="B329" s="48" t="s">
        <v>51</v>
      </c>
      <c r="C329" s="1"/>
      <c r="D329" s="1"/>
      <c r="E329" s="49" t="s">
        <v>360</v>
      </c>
      <c r="F329" s="1"/>
      <c r="G329" s="1"/>
      <c r="H329" s="40"/>
      <c r="I329" s="1"/>
      <c r="J329" s="40"/>
      <c r="K329" s="1"/>
      <c r="L329" s="1"/>
      <c r="M329" s="12"/>
      <c r="N329" s="2"/>
      <c r="O329" s="2"/>
      <c r="P329" s="2"/>
      <c r="Q329" s="2"/>
    </row>
    <row r="330">
      <c r="A330" s="9"/>
      <c r="B330" s="48" t="s">
        <v>53</v>
      </c>
      <c r="C330" s="1"/>
      <c r="D330" s="1"/>
      <c r="E330" s="49" t="s">
        <v>361</v>
      </c>
      <c r="F330" s="1"/>
      <c r="G330" s="1"/>
      <c r="H330" s="40"/>
      <c r="I330" s="1"/>
      <c r="J330" s="40"/>
      <c r="K330" s="1"/>
      <c r="L330" s="1"/>
      <c r="M330" s="12"/>
      <c r="N330" s="2"/>
      <c r="O330" s="2"/>
      <c r="P330" s="2"/>
      <c r="Q330" s="2"/>
    </row>
    <row r="331" thickBot="1">
      <c r="A331" s="9"/>
      <c r="B331" s="50" t="s">
        <v>55</v>
      </c>
      <c r="C331" s="51"/>
      <c r="D331" s="51"/>
      <c r="E331" s="52" t="s">
        <v>56</v>
      </c>
      <c r="F331" s="51"/>
      <c r="G331" s="51"/>
      <c r="H331" s="53"/>
      <c r="I331" s="51"/>
      <c r="J331" s="53"/>
      <c r="K331" s="51"/>
      <c r="L331" s="51"/>
      <c r="M331" s="12"/>
      <c r="N331" s="2"/>
      <c r="O331" s="2"/>
      <c r="P331" s="2"/>
      <c r="Q331" s="2"/>
    </row>
    <row r="332" thickTop="1">
      <c r="A332" s="9"/>
      <c r="B332" s="41">
        <v>57</v>
      </c>
      <c r="C332" s="42" t="s">
        <v>357</v>
      </c>
      <c r="D332" s="42" t="s">
        <v>328</v>
      </c>
      <c r="E332" s="42" t="s">
        <v>358</v>
      </c>
      <c r="F332" s="42" t="s">
        <v>7</v>
      </c>
      <c r="G332" s="43" t="s">
        <v>98</v>
      </c>
      <c r="H332" s="54">
        <v>4.2000000000000002</v>
      </c>
      <c r="I332" s="55">
        <f>ROUND(0,2)</f>
        <v>0</v>
      </c>
      <c r="J332" s="56">
        <f>ROUND(I332*H332,2)</f>
        <v>0</v>
      </c>
      <c r="K332" s="57">
        <v>0.20999999999999999</v>
      </c>
      <c r="L332" s="58">
        <f>IF(ISNUMBER(K332),ROUND(J332*(K332+1),2),0)</f>
        <v>0</v>
      </c>
      <c r="M332" s="12"/>
      <c r="N332" s="2"/>
      <c r="O332" s="2"/>
      <c r="P332" s="2"/>
      <c r="Q332" s="33">
        <f>IF(ISNUMBER(K332),IF(H332&gt;0,IF(I332&gt;0,J332,0),0),0)</f>
        <v>0</v>
      </c>
      <c r="R332" s="27">
        <f>IF(ISNUMBER(K332)=FALSE,J332,0)</f>
        <v>0</v>
      </c>
    </row>
    <row r="333">
      <c r="A333" s="9"/>
      <c r="B333" s="48" t="s">
        <v>49</v>
      </c>
      <c r="C333" s="1"/>
      <c r="D333" s="1"/>
      <c r="E333" s="49" t="s">
        <v>362</v>
      </c>
      <c r="F333" s="1"/>
      <c r="G333" s="1"/>
      <c r="H333" s="40"/>
      <c r="I333" s="1"/>
      <c r="J333" s="40"/>
      <c r="K333" s="1"/>
      <c r="L333" s="1"/>
      <c r="M333" s="12"/>
      <c r="N333" s="2"/>
      <c r="O333" s="2"/>
      <c r="P333" s="2"/>
      <c r="Q333" s="2"/>
    </row>
    <row r="334">
      <c r="A334" s="9"/>
      <c r="B334" s="48" t="s">
        <v>51</v>
      </c>
      <c r="C334" s="1"/>
      <c r="D334" s="1"/>
      <c r="E334" s="49" t="s">
        <v>363</v>
      </c>
      <c r="F334" s="1"/>
      <c r="G334" s="1"/>
      <c r="H334" s="40"/>
      <c r="I334" s="1"/>
      <c r="J334" s="40"/>
      <c r="K334" s="1"/>
      <c r="L334" s="1"/>
      <c r="M334" s="12"/>
      <c r="N334" s="2"/>
      <c r="O334" s="2"/>
      <c r="P334" s="2"/>
      <c r="Q334" s="2"/>
    </row>
    <row r="335">
      <c r="A335" s="9"/>
      <c r="B335" s="48" t="s">
        <v>53</v>
      </c>
      <c r="C335" s="1"/>
      <c r="D335" s="1"/>
      <c r="E335" s="49" t="s">
        <v>364</v>
      </c>
      <c r="F335" s="1"/>
      <c r="G335" s="1"/>
      <c r="H335" s="40"/>
      <c r="I335" s="1"/>
      <c r="J335" s="40"/>
      <c r="K335" s="1"/>
      <c r="L335" s="1"/>
      <c r="M335" s="12"/>
      <c r="N335" s="2"/>
      <c r="O335" s="2"/>
      <c r="P335" s="2"/>
      <c r="Q335" s="2"/>
    </row>
    <row r="336" thickBot="1">
      <c r="A336" s="9"/>
      <c r="B336" s="50" t="s">
        <v>55</v>
      </c>
      <c r="C336" s="51"/>
      <c r="D336" s="51"/>
      <c r="E336" s="52" t="s">
        <v>56</v>
      </c>
      <c r="F336" s="51"/>
      <c r="G336" s="51"/>
      <c r="H336" s="53"/>
      <c r="I336" s="51"/>
      <c r="J336" s="53"/>
      <c r="K336" s="51"/>
      <c r="L336" s="51"/>
      <c r="M336" s="12"/>
      <c r="N336" s="2"/>
      <c r="O336" s="2"/>
      <c r="P336" s="2"/>
      <c r="Q336" s="2"/>
    </row>
    <row r="337" thickTop="1">
      <c r="A337" s="9"/>
      <c r="B337" s="41">
        <v>58</v>
      </c>
      <c r="C337" s="42" t="s">
        <v>365</v>
      </c>
      <c r="D337" s="42" t="s">
        <v>7</v>
      </c>
      <c r="E337" s="42" t="s">
        <v>366</v>
      </c>
      <c r="F337" s="42" t="s">
        <v>7</v>
      </c>
      <c r="G337" s="43" t="s">
        <v>108</v>
      </c>
      <c r="H337" s="54">
        <v>21.600000000000001</v>
      </c>
      <c r="I337" s="55">
        <f>ROUND(0,2)</f>
        <v>0</v>
      </c>
      <c r="J337" s="56">
        <f>ROUND(I337*H337,2)</f>
        <v>0</v>
      </c>
      <c r="K337" s="57">
        <v>0.20999999999999999</v>
      </c>
      <c r="L337" s="58">
        <f>IF(ISNUMBER(K337),ROUND(J337*(K337+1),2),0)</f>
        <v>0</v>
      </c>
      <c r="M337" s="12"/>
      <c r="N337" s="2"/>
      <c r="O337" s="2"/>
      <c r="P337" s="2"/>
      <c r="Q337" s="33">
        <f>IF(ISNUMBER(K337),IF(H337&gt;0,IF(I337&gt;0,J337,0),0),0)</f>
        <v>0</v>
      </c>
      <c r="R337" s="27">
        <f>IF(ISNUMBER(K337)=FALSE,J337,0)</f>
        <v>0</v>
      </c>
    </row>
    <row r="338">
      <c r="A338" s="9"/>
      <c r="B338" s="48" t="s">
        <v>49</v>
      </c>
      <c r="C338" s="1"/>
      <c r="D338" s="1"/>
      <c r="E338" s="49" t="s">
        <v>367</v>
      </c>
      <c r="F338" s="1"/>
      <c r="G338" s="1"/>
      <c r="H338" s="40"/>
      <c r="I338" s="1"/>
      <c r="J338" s="40"/>
      <c r="K338" s="1"/>
      <c r="L338" s="1"/>
      <c r="M338" s="12"/>
      <c r="N338" s="2"/>
      <c r="O338" s="2"/>
      <c r="P338" s="2"/>
      <c r="Q338" s="2"/>
    </row>
    <row r="339">
      <c r="A339" s="9"/>
      <c r="B339" s="48" t="s">
        <v>51</v>
      </c>
      <c r="C339" s="1"/>
      <c r="D339" s="1"/>
      <c r="E339" s="49" t="s">
        <v>368</v>
      </c>
      <c r="F339" s="1"/>
      <c r="G339" s="1"/>
      <c r="H339" s="40"/>
      <c r="I339" s="1"/>
      <c r="J339" s="40"/>
      <c r="K339" s="1"/>
      <c r="L339" s="1"/>
      <c r="M339" s="12"/>
      <c r="N339" s="2"/>
      <c r="O339" s="2"/>
      <c r="P339" s="2"/>
      <c r="Q339" s="2"/>
    </row>
    <row r="340">
      <c r="A340" s="9"/>
      <c r="B340" s="48" t="s">
        <v>53</v>
      </c>
      <c r="C340" s="1"/>
      <c r="D340" s="1"/>
      <c r="E340" s="49" t="s">
        <v>369</v>
      </c>
      <c r="F340" s="1"/>
      <c r="G340" s="1"/>
      <c r="H340" s="40"/>
      <c r="I340" s="1"/>
      <c r="J340" s="40"/>
      <c r="K340" s="1"/>
      <c r="L340" s="1"/>
      <c r="M340" s="12"/>
      <c r="N340" s="2"/>
      <c r="O340" s="2"/>
      <c r="P340" s="2"/>
      <c r="Q340" s="2"/>
    </row>
    <row r="341" thickBot="1">
      <c r="A341" s="9"/>
      <c r="B341" s="50" t="s">
        <v>55</v>
      </c>
      <c r="C341" s="51"/>
      <c r="D341" s="51"/>
      <c r="E341" s="52" t="s">
        <v>56</v>
      </c>
      <c r="F341" s="51"/>
      <c r="G341" s="51"/>
      <c r="H341" s="53"/>
      <c r="I341" s="51"/>
      <c r="J341" s="53"/>
      <c r="K341" s="51"/>
      <c r="L341" s="51"/>
      <c r="M341" s="12"/>
      <c r="N341" s="2"/>
      <c r="O341" s="2"/>
      <c r="P341" s="2"/>
      <c r="Q341" s="2"/>
    </row>
    <row r="342" thickTop="1">
      <c r="A342" s="9"/>
      <c r="B342" s="41">
        <v>59</v>
      </c>
      <c r="C342" s="42" t="s">
        <v>370</v>
      </c>
      <c r="D342" s="42" t="s">
        <v>7</v>
      </c>
      <c r="E342" s="42" t="s">
        <v>371</v>
      </c>
      <c r="F342" s="42" t="s">
        <v>7</v>
      </c>
      <c r="G342" s="43" t="s">
        <v>108</v>
      </c>
      <c r="H342" s="54">
        <v>63.612000000000002</v>
      </c>
      <c r="I342" s="55">
        <f>ROUND(0,2)</f>
        <v>0</v>
      </c>
      <c r="J342" s="56">
        <f>ROUND(I342*H342,2)</f>
        <v>0</v>
      </c>
      <c r="K342" s="57">
        <v>0.20999999999999999</v>
      </c>
      <c r="L342" s="58">
        <f>IF(ISNUMBER(K342),ROUND(J342*(K342+1),2),0)</f>
        <v>0</v>
      </c>
      <c r="M342" s="12"/>
      <c r="N342" s="2"/>
      <c r="O342" s="2"/>
      <c r="P342" s="2"/>
      <c r="Q342" s="33">
        <f>IF(ISNUMBER(K342),IF(H342&gt;0,IF(I342&gt;0,J342,0),0),0)</f>
        <v>0</v>
      </c>
      <c r="R342" s="27">
        <f>IF(ISNUMBER(K342)=FALSE,J342,0)</f>
        <v>0</v>
      </c>
    </row>
    <row r="343">
      <c r="A343" s="9"/>
      <c r="B343" s="48" t="s">
        <v>49</v>
      </c>
      <c r="C343" s="1"/>
      <c r="D343" s="1"/>
      <c r="E343" s="49" t="s">
        <v>372</v>
      </c>
      <c r="F343" s="1"/>
      <c r="G343" s="1"/>
      <c r="H343" s="40"/>
      <c r="I343" s="1"/>
      <c r="J343" s="40"/>
      <c r="K343" s="1"/>
      <c r="L343" s="1"/>
      <c r="M343" s="12"/>
      <c r="N343" s="2"/>
      <c r="O343" s="2"/>
      <c r="P343" s="2"/>
      <c r="Q343" s="2"/>
    </row>
    <row r="344">
      <c r="A344" s="9"/>
      <c r="B344" s="48" t="s">
        <v>51</v>
      </c>
      <c r="C344" s="1"/>
      <c r="D344" s="1"/>
      <c r="E344" s="49" t="s">
        <v>373</v>
      </c>
      <c r="F344" s="1"/>
      <c r="G344" s="1"/>
      <c r="H344" s="40"/>
      <c r="I344" s="1"/>
      <c r="J344" s="40"/>
      <c r="K344" s="1"/>
      <c r="L344" s="1"/>
      <c r="M344" s="12"/>
      <c r="N344" s="2"/>
      <c r="O344" s="2"/>
      <c r="P344" s="2"/>
      <c r="Q344" s="2"/>
    </row>
    <row r="345">
      <c r="A345" s="9"/>
      <c r="B345" s="48" t="s">
        <v>53</v>
      </c>
      <c r="C345" s="1"/>
      <c r="D345" s="1"/>
      <c r="E345" s="49" t="s">
        <v>369</v>
      </c>
      <c r="F345" s="1"/>
      <c r="G345" s="1"/>
      <c r="H345" s="40"/>
      <c r="I345" s="1"/>
      <c r="J345" s="40"/>
      <c r="K345" s="1"/>
      <c r="L345" s="1"/>
      <c r="M345" s="12"/>
      <c r="N345" s="2"/>
      <c r="O345" s="2"/>
      <c r="P345" s="2"/>
      <c r="Q345" s="2"/>
    </row>
    <row r="346" thickBot="1">
      <c r="A346" s="9"/>
      <c r="B346" s="50" t="s">
        <v>55</v>
      </c>
      <c r="C346" s="51"/>
      <c r="D346" s="51"/>
      <c r="E346" s="52" t="s">
        <v>56</v>
      </c>
      <c r="F346" s="51"/>
      <c r="G346" s="51"/>
      <c r="H346" s="53"/>
      <c r="I346" s="51"/>
      <c r="J346" s="53"/>
      <c r="K346" s="51"/>
      <c r="L346" s="51"/>
      <c r="M346" s="12"/>
      <c r="N346" s="2"/>
      <c r="O346" s="2"/>
      <c r="P346" s="2"/>
      <c r="Q346" s="2"/>
    </row>
    <row r="347" thickTop="1" thickBot="1" ht="25" customHeight="1">
      <c r="A347" s="9"/>
      <c r="B347" s="1"/>
      <c r="C347" s="59">
        <v>7</v>
      </c>
      <c r="D347" s="1"/>
      <c r="E347" s="59" t="s">
        <v>93</v>
      </c>
      <c r="F347" s="1"/>
      <c r="G347" s="60" t="s">
        <v>81</v>
      </c>
      <c r="H347" s="61">
        <f>J302+J307+J312+J317+J322+J327+J332+J337+J342</f>
        <v>0</v>
      </c>
      <c r="I347" s="60" t="s">
        <v>82</v>
      </c>
      <c r="J347" s="62">
        <f>(L347-H347)</f>
        <v>0</v>
      </c>
      <c r="K347" s="60" t="s">
        <v>83</v>
      </c>
      <c r="L347" s="63">
        <f>L302+L307+L312+L317+L322+L327+L332+L337+L342</f>
        <v>0</v>
      </c>
      <c r="M347" s="12"/>
      <c r="N347" s="2"/>
      <c r="O347" s="2"/>
      <c r="P347" s="2"/>
      <c r="Q347" s="33">
        <f>0+Q302+Q307+Q312+Q317+Q322+Q327+Q332+Q337+Q342</f>
        <v>0</v>
      </c>
      <c r="R347" s="27">
        <f>0+R302+R307+R312+R317+R322+R327+R332+R337+R342</f>
        <v>0</v>
      </c>
      <c r="S347" s="64">
        <f>Q347*(1+J347)+R347</f>
        <v>0</v>
      </c>
    </row>
    <row r="348" thickTop="1" thickBot="1" ht="25" customHeight="1">
      <c r="A348" s="9"/>
      <c r="B348" s="65"/>
      <c r="C348" s="65"/>
      <c r="D348" s="65"/>
      <c r="E348" s="65"/>
      <c r="F348" s="65"/>
      <c r="G348" s="66" t="s">
        <v>84</v>
      </c>
      <c r="H348" s="67">
        <f>J302+J307+J312+J317+J322+J327+J332+J337+J342</f>
        <v>0</v>
      </c>
      <c r="I348" s="66" t="s">
        <v>85</v>
      </c>
      <c r="J348" s="68">
        <f>0+J347</f>
        <v>0</v>
      </c>
      <c r="K348" s="66" t="s">
        <v>86</v>
      </c>
      <c r="L348" s="69">
        <f>L302+L307+L312+L317+L322+L327+L332+L337+L342</f>
        <v>0</v>
      </c>
      <c r="M348" s="12"/>
      <c r="N348" s="2"/>
      <c r="O348" s="2"/>
      <c r="P348" s="2"/>
      <c r="Q348" s="2"/>
    </row>
    <row r="349" ht="40" customHeight="1">
      <c r="A349" s="9"/>
      <c r="B349" s="74" t="s">
        <v>374</v>
      </c>
      <c r="C349" s="1"/>
      <c r="D349" s="1"/>
      <c r="E349" s="1"/>
      <c r="F349" s="1"/>
      <c r="G349" s="1"/>
      <c r="H349" s="40"/>
      <c r="I349" s="1"/>
      <c r="J349" s="40"/>
      <c r="K349" s="1"/>
      <c r="L349" s="1"/>
      <c r="M349" s="12"/>
      <c r="N349" s="2"/>
      <c r="O349" s="2"/>
      <c r="P349" s="2"/>
      <c r="Q349" s="2"/>
    </row>
    <row r="350">
      <c r="A350" s="9"/>
      <c r="B350" s="41">
        <v>60</v>
      </c>
      <c r="C350" s="42" t="s">
        <v>375</v>
      </c>
      <c r="D350" s="42" t="s">
        <v>7</v>
      </c>
      <c r="E350" s="42" t="s">
        <v>376</v>
      </c>
      <c r="F350" s="42" t="s">
        <v>7</v>
      </c>
      <c r="G350" s="43" t="s">
        <v>174</v>
      </c>
      <c r="H350" s="44">
        <v>204</v>
      </c>
      <c r="I350" s="25">
        <f>ROUND(0,2)</f>
        <v>0</v>
      </c>
      <c r="J350" s="45">
        <f>ROUND(I350*H350,2)</f>
        <v>0</v>
      </c>
      <c r="K350" s="46">
        <v>0.20999999999999999</v>
      </c>
      <c r="L350" s="47">
        <f>IF(ISNUMBER(K350),ROUND(J350*(K350+1),2),0)</f>
        <v>0</v>
      </c>
      <c r="M350" s="12"/>
      <c r="N350" s="2"/>
      <c r="O350" s="2"/>
      <c r="P350" s="2"/>
      <c r="Q350" s="33">
        <f>IF(ISNUMBER(K350),IF(H350&gt;0,IF(I350&gt;0,J350,0),0),0)</f>
        <v>0</v>
      </c>
      <c r="R350" s="27">
        <f>IF(ISNUMBER(K350)=FALSE,J350,0)</f>
        <v>0</v>
      </c>
    </row>
    <row r="351">
      <c r="A351" s="9"/>
      <c r="B351" s="48" t="s">
        <v>49</v>
      </c>
      <c r="C351" s="1"/>
      <c r="D351" s="1"/>
      <c r="E351" s="49" t="s">
        <v>377</v>
      </c>
      <c r="F351" s="1"/>
      <c r="G351" s="1"/>
      <c r="H351" s="40"/>
      <c r="I351" s="1"/>
      <c r="J351" s="40"/>
      <c r="K351" s="1"/>
      <c r="L351" s="1"/>
      <c r="M351" s="12"/>
      <c r="N351" s="2"/>
      <c r="O351" s="2"/>
      <c r="P351" s="2"/>
      <c r="Q351" s="2"/>
    </row>
    <row r="352">
      <c r="A352" s="9"/>
      <c r="B352" s="48" t="s">
        <v>51</v>
      </c>
      <c r="C352" s="1"/>
      <c r="D352" s="1"/>
      <c r="E352" s="49" t="s">
        <v>378</v>
      </c>
      <c r="F352" s="1"/>
      <c r="G352" s="1"/>
      <c r="H352" s="40"/>
      <c r="I352" s="1"/>
      <c r="J352" s="40"/>
      <c r="K352" s="1"/>
      <c r="L352" s="1"/>
      <c r="M352" s="12"/>
      <c r="N352" s="2"/>
      <c r="O352" s="2"/>
      <c r="P352" s="2"/>
      <c r="Q352" s="2"/>
    </row>
    <row r="353">
      <c r="A353" s="9"/>
      <c r="B353" s="48" t="s">
        <v>53</v>
      </c>
      <c r="C353" s="1"/>
      <c r="D353" s="1"/>
      <c r="E353" s="49" t="s">
        <v>379</v>
      </c>
      <c r="F353" s="1"/>
      <c r="G353" s="1"/>
      <c r="H353" s="40"/>
      <c r="I353" s="1"/>
      <c r="J353" s="40"/>
      <c r="K353" s="1"/>
      <c r="L353" s="1"/>
      <c r="M353" s="12"/>
      <c r="N353" s="2"/>
      <c r="O353" s="2"/>
      <c r="P353" s="2"/>
      <c r="Q353" s="2"/>
    </row>
    <row r="354" thickBot="1">
      <c r="A354" s="9"/>
      <c r="B354" s="50" t="s">
        <v>55</v>
      </c>
      <c r="C354" s="51"/>
      <c r="D354" s="51"/>
      <c r="E354" s="52" t="s">
        <v>56</v>
      </c>
      <c r="F354" s="51"/>
      <c r="G354" s="51"/>
      <c r="H354" s="53"/>
      <c r="I354" s="51"/>
      <c r="J354" s="53"/>
      <c r="K354" s="51"/>
      <c r="L354" s="51"/>
      <c r="M354" s="12"/>
      <c r="N354" s="2"/>
      <c r="O354" s="2"/>
      <c r="P354" s="2"/>
      <c r="Q354" s="2"/>
    </row>
    <row r="355" thickTop="1" thickBot="1" ht="25" customHeight="1">
      <c r="A355" s="9"/>
      <c r="B355" s="1"/>
      <c r="C355" s="59">
        <v>8</v>
      </c>
      <c r="D355" s="1"/>
      <c r="E355" s="59" t="s">
        <v>94</v>
      </c>
      <c r="F355" s="1"/>
      <c r="G355" s="60" t="s">
        <v>81</v>
      </c>
      <c r="H355" s="61">
        <f>0+J350</f>
        <v>0</v>
      </c>
      <c r="I355" s="60" t="s">
        <v>82</v>
      </c>
      <c r="J355" s="62">
        <f>(L355-H355)</f>
        <v>0</v>
      </c>
      <c r="K355" s="60" t="s">
        <v>83</v>
      </c>
      <c r="L355" s="63">
        <f>0+L350</f>
        <v>0</v>
      </c>
      <c r="M355" s="12"/>
      <c r="N355" s="2"/>
      <c r="O355" s="2"/>
      <c r="P355" s="2"/>
      <c r="Q355" s="33">
        <f>0+Q350</f>
        <v>0</v>
      </c>
      <c r="R355" s="27">
        <f>0+R350</f>
        <v>0</v>
      </c>
      <c r="S355" s="64">
        <f>Q355*(1+J355)+R355</f>
        <v>0</v>
      </c>
    </row>
    <row r="356" thickTop="1" thickBot="1" ht="25" customHeight="1">
      <c r="A356" s="9"/>
      <c r="B356" s="65"/>
      <c r="C356" s="65"/>
      <c r="D356" s="65"/>
      <c r="E356" s="65"/>
      <c r="F356" s="65"/>
      <c r="G356" s="66" t="s">
        <v>84</v>
      </c>
      <c r="H356" s="67">
        <f>0+J350</f>
        <v>0</v>
      </c>
      <c r="I356" s="66" t="s">
        <v>85</v>
      </c>
      <c r="J356" s="68">
        <f>0+J355</f>
        <v>0</v>
      </c>
      <c r="K356" s="66" t="s">
        <v>86</v>
      </c>
      <c r="L356" s="69">
        <f>0+L350</f>
        <v>0</v>
      </c>
      <c r="M356" s="12"/>
      <c r="N356" s="2"/>
      <c r="O356" s="2"/>
      <c r="P356" s="2"/>
      <c r="Q356" s="2"/>
    </row>
    <row r="357" ht="40" customHeight="1">
      <c r="A357" s="9"/>
      <c r="B357" s="74" t="s">
        <v>380</v>
      </c>
      <c r="C357" s="1"/>
      <c r="D357" s="1"/>
      <c r="E357" s="1"/>
      <c r="F357" s="1"/>
      <c r="G357" s="1"/>
      <c r="H357" s="40"/>
      <c r="I357" s="1"/>
      <c r="J357" s="40"/>
      <c r="K357" s="1"/>
      <c r="L357" s="1"/>
      <c r="M357" s="12"/>
      <c r="N357" s="2"/>
      <c r="O357" s="2"/>
      <c r="P357" s="2"/>
      <c r="Q357" s="2"/>
    </row>
    <row r="358">
      <c r="A358" s="9"/>
      <c r="B358" s="41">
        <v>61</v>
      </c>
      <c r="C358" s="42" t="s">
        <v>381</v>
      </c>
      <c r="D358" s="42" t="s">
        <v>7</v>
      </c>
      <c r="E358" s="42" t="s">
        <v>382</v>
      </c>
      <c r="F358" s="42" t="s">
        <v>7</v>
      </c>
      <c r="G358" s="43" t="s">
        <v>174</v>
      </c>
      <c r="H358" s="44">
        <v>102</v>
      </c>
      <c r="I358" s="25">
        <f>ROUND(0,2)</f>
        <v>0</v>
      </c>
      <c r="J358" s="45">
        <f>ROUND(I358*H358,2)</f>
        <v>0</v>
      </c>
      <c r="K358" s="46">
        <v>0.20999999999999999</v>
      </c>
      <c r="L358" s="47">
        <f>IF(ISNUMBER(K358),ROUND(J358*(K358+1),2),0)</f>
        <v>0</v>
      </c>
      <c r="M358" s="12"/>
      <c r="N358" s="2"/>
      <c r="O358" s="2"/>
      <c r="P358" s="2"/>
      <c r="Q358" s="33">
        <f>IF(ISNUMBER(K358),IF(H358&gt;0,IF(I358&gt;0,J358,0),0),0)</f>
        <v>0</v>
      </c>
      <c r="R358" s="27">
        <f>IF(ISNUMBER(K358)=FALSE,J358,0)</f>
        <v>0</v>
      </c>
    </row>
    <row r="359">
      <c r="A359" s="9"/>
      <c r="B359" s="48" t="s">
        <v>49</v>
      </c>
      <c r="C359" s="1"/>
      <c r="D359" s="1"/>
      <c r="E359" s="49" t="s">
        <v>7</v>
      </c>
      <c r="F359" s="1"/>
      <c r="G359" s="1"/>
      <c r="H359" s="40"/>
      <c r="I359" s="1"/>
      <c r="J359" s="40"/>
      <c r="K359" s="1"/>
      <c r="L359" s="1"/>
      <c r="M359" s="12"/>
      <c r="N359" s="2"/>
      <c r="O359" s="2"/>
      <c r="P359" s="2"/>
      <c r="Q359" s="2"/>
    </row>
    <row r="360">
      <c r="A360" s="9"/>
      <c r="B360" s="48" t="s">
        <v>51</v>
      </c>
      <c r="C360" s="1"/>
      <c r="D360" s="1"/>
      <c r="E360" s="49" t="s">
        <v>383</v>
      </c>
      <c r="F360" s="1"/>
      <c r="G360" s="1"/>
      <c r="H360" s="40"/>
      <c r="I360" s="1"/>
      <c r="J360" s="40"/>
      <c r="K360" s="1"/>
      <c r="L360" s="1"/>
      <c r="M360" s="12"/>
      <c r="N360" s="2"/>
      <c r="O360" s="2"/>
      <c r="P360" s="2"/>
      <c r="Q360" s="2"/>
    </row>
    <row r="361">
      <c r="A361" s="9"/>
      <c r="B361" s="48" t="s">
        <v>53</v>
      </c>
      <c r="C361" s="1"/>
      <c r="D361" s="1"/>
      <c r="E361" s="49" t="s">
        <v>384</v>
      </c>
      <c r="F361" s="1"/>
      <c r="G361" s="1"/>
      <c r="H361" s="40"/>
      <c r="I361" s="1"/>
      <c r="J361" s="40"/>
      <c r="K361" s="1"/>
      <c r="L361" s="1"/>
      <c r="M361" s="12"/>
      <c r="N361" s="2"/>
      <c r="O361" s="2"/>
      <c r="P361" s="2"/>
      <c r="Q361" s="2"/>
    </row>
    <row r="362" thickBot="1">
      <c r="A362" s="9"/>
      <c r="B362" s="50" t="s">
        <v>55</v>
      </c>
      <c r="C362" s="51"/>
      <c r="D362" s="51"/>
      <c r="E362" s="52" t="s">
        <v>56</v>
      </c>
      <c r="F362" s="51"/>
      <c r="G362" s="51"/>
      <c r="H362" s="53"/>
      <c r="I362" s="51"/>
      <c r="J362" s="53"/>
      <c r="K362" s="51"/>
      <c r="L362" s="51"/>
      <c r="M362" s="12"/>
      <c r="N362" s="2"/>
      <c r="O362" s="2"/>
      <c r="P362" s="2"/>
      <c r="Q362" s="2"/>
    </row>
    <row r="363" thickTop="1">
      <c r="A363" s="9"/>
      <c r="B363" s="41">
        <v>62</v>
      </c>
      <c r="C363" s="42" t="s">
        <v>385</v>
      </c>
      <c r="D363" s="42" t="s">
        <v>7</v>
      </c>
      <c r="E363" s="42" t="s">
        <v>386</v>
      </c>
      <c r="F363" s="42" t="s">
        <v>7</v>
      </c>
      <c r="G363" s="43" t="s">
        <v>108</v>
      </c>
      <c r="H363" s="54">
        <v>55.563000000000002</v>
      </c>
      <c r="I363" s="55">
        <f>ROUND(0,2)</f>
        <v>0</v>
      </c>
      <c r="J363" s="56">
        <f>ROUND(I363*H363,2)</f>
        <v>0</v>
      </c>
      <c r="K363" s="57">
        <v>0.20999999999999999</v>
      </c>
      <c r="L363" s="58">
        <f>IF(ISNUMBER(K363),ROUND(J363*(K363+1),2),0)</f>
        <v>0</v>
      </c>
      <c r="M363" s="12"/>
      <c r="N363" s="2"/>
      <c r="O363" s="2"/>
      <c r="P363" s="2"/>
      <c r="Q363" s="33">
        <f>IF(ISNUMBER(K363),IF(H363&gt;0,IF(I363&gt;0,J363,0),0),0)</f>
        <v>0</v>
      </c>
      <c r="R363" s="27">
        <f>IF(ISNUMBER(K363)=FALSE,J363,0)</f>
        <v>0</v>
      </c>
    </row>
    <row r="364">
      <c r="A364" s="9"/>
      <c r="B364" s="48" t="s">
        <v>49</v>
      </c>
      <c r="C364" s="1"/>
      <c r="D364" s="1"/>
      <c r="E364" s="49" t="s">
        <v>7</v>
      </c>
      <c r="F364" s="1"/>
      <c r="G364" s="1"/>
      <c r="H364" s="40"/>
      <c r="I364" s="1"/>
      <c r="J364" s="40"/>
      <c r="K364" s="1"/>
      <c r="L364" s="1"/>
      <c r="M364" s="12"/>
      <c r="N364" s="2"/>
      <c r="O364" s="2"/>
      <c r="P364" s="2"/>
      <c r="Q364" s="2"/>
    </row>
    <row r="365">
      <c r="A365" s="9"/>
      <c r="B365" s="48" t="s">
        <v>51</v>
      </c>
      <c r="C365" s="1"/>
      <c r="D365" s="1"/>
      <c r="E365" s="49" t="s">
        <v>387</v>
      </c>
      <c r="F365" s="1"/>
      <c r="G365" s="1"/>
      <c r="H365" s="40"/>
      <c r="I365" s="1"/>
      <c r="J365" s="40"/>
      <c r="K365" s="1"/>
      <c r="L365" s="1"/>
      <c r="M365" s="12"/>
      <c r="N365" s="2"/>
      <c r="O365" s="2"/>
      <c r="P365" s="2"/>
      <c r="Q365" s="2"/>
    </row>
    <row r="366">
      <c r="A366" s="9"/>
      <c r="B366" s="48" t="s">
        <v>53</v>
      </c>
      <c r="C366" s="1"/>
      <c r="D366" s="1"/>
      <c r="E366" s="49" t="s">
        <v>388</v>
      </c>
      <c r="F366" s="1"/>
      <c r="G366" s="1"/>
      <c r="H366" s="40"/>
      <c r="I366" s="1"/>
      <c r="J366" s="40"/>
      <c r="K366" s="1"/>
      <c r="L366" s="1"/>
      <c r="M366" s="12"/>
      <c r="N366" s="2"/>
      <c r="O366" s="2"/>
      <c r="P366" s="2"/>
      <c r="Q366" s="2"/>
    </row>
    <row r="367" thickBot="1">
      <c r="A367" s="9"/>
      <c r="B367" s="50" t="s">
        <v>55</v>
      </c>
      <c r="C367" s="51"/>
      <c r="D367" s="51"/>
      <c r="E367" s="52" t="s">
        <v>56</v>
      </c>
      <c r="F367" s="51"/>
      <c r="G367" s="51"/>
      <c r="H367" s="53"/>
      <c r="I367" s="51"/>
      <c r="J367" s="53"/>
      <c r="K367" s="51"/>
      <c r="L367" s="51"/>
      <c r="M367" s="12"/>
      <c r="N367" s="2"/>
      <c r="O367" s="2"/>
      <c r="P367" s="2"/>
      <c r="Q367" s="2"/>
    </row>
    <row r="368" thickTop="1">
      <c r="A368" s="9"/>
      <c r="B368" s="41">
        <v>63</v>
      </c>
      <c r="C368" s="42" t="s">
        <v>389</v>
      </c>
      <c r="D368" s="42" t="s">
        <v>7</v>
      </c>
      <c r="E368" s="42" t="s">
        <v>390</v>
      </c>
      <c r="F368" s="42" t="s">
        <v>7</v>
      </c>
      <c r="G368" s="43" t="s">
        <v>108</v>
      </c>
      <c r="H368" s="54">
        <v>55.563000000000002</v>
      </c>
      <c r="I368" s="55">
        <f>ROUND(0,2)</f>
        <v>0</v>
      </c>
      <c r="J368" s="56">
        <f>ROUND(I368*H368,2)</f>
        <v>0</v>
      </c>
      <c r="K368" s="57">
        <v>0.20999999999999999</v>
      </c>
      <c r="L368" s="58">
        <f>IF(ISNUMBER(K368),ROUND(J368*(K368+1),2),0)</f>
        <v>0</v>
      </c>
      <c r="M368" s="12"/>
      <c r="N368" s="2"/>
      <c r="O368" s="2"/>
      <c r="P368" s="2"/>
      <c r="Q368" s="33">
        <f>IF(ISNUMBER(K368),IF(H368&gt;0,IF(I368&gt;0,J368,0),0),0)</f>
        <v>0</v>
      </c>
      <c r="R368" s="27">
        <f>IF(ISNUMBER(K368)=FALSE,J368,0)</f>
        <v>0</v>
      </c>
    </row>
    <row r="369">
      <c r="A369" s="9"/>
      <c r="B369" s="48" t="s">
        <v>49</v>
      </c>
      <c r="C369" s="1"/>
      <c r="D369" s="1"/>
      <c r="E369" s="49" t="s">
        <v>7</v>
      </c>
      <c r="F369" s="1"/>
      <c r="G369" s="1"/>
      <c r="H369" s="40"/>
      <c r="I369" s="1"/>
      <c r="J369" s="40"/>
      <c r="K369" s="1"/>
      <c r="L369" s="1"/>
      <c r="M369" s="12"/>
      <c r="N369" s="2"/>
      <c r="O369" s="2"/>
      <c r="P369" s="2"/>
      <c r="Q369" s="2"/>
    </row>
    <row r="370">
      <c r="A370" s="9"/>
      <c r="B370" s="48" t="s">
        <v>51</v>
      </c>
      <c r="C370" s="1"/>
      <c r="D370" s="1"/>
      <c r="E370" s="49" t="s">
        <v>387</v>
      </c>
      <c r="F370" s="1"/>
      <c r="G370" s="1"/>
      <c r="H370" s="40"/>
      <c r="I370" s="1"/>
      <c r="J370" s="40"/>
      <c r="K370" s="1"/>
      <c r="L370" s="1"/>
      <c r="M370" s="12"/>
      <c r="N370" s="2"/>
      <c r="O370" s="2"/>
      <c r="P370" s="2"/>
      <c r="Q370" s="2"/>
    </row>
    <row r="371">
      <c r="A371" s="9"/>
      <c r="B371" s="48" t="s">
        <v>53</v>
      </c>
      <c r="C371" s="1"/>
      <c r="D371" s="1"/>
      <c r="E371" s="49" t="s">
        <v>391</v>
      </c>
      <c r="F371" s="1"/>
      <c r="G371" s="1"/>
      <c r="H371" s="40"/>
      <c r="I371" s="1"/>
      <c r="J371" s="40"/>
      <c r="K371" s="1"/>
      <c r="L371" s="1"/>
      <c r="M371" s="12"/>
      <c r="N371" s="2"/>
      <c r="O371" s="2"/>
      <c r="P371" s="2"/>
      <c r="Q371" s="2"/>
    </row>
    <row r="372" thickBot="1">
      <c r="A372" s="9"/>
      <c r="B372" s="50" t="s">
        <v>55</v>
      </c>
      <c r="C372" s="51"/>
      <c r="D372" s="51"/>
      <c r="E372" s="52" t="s">
        <v>56</v>
      </c>
      <c r="F372" s="51"/>
      <c r="G372" s="51"/>
      <c r="H372" s="53"/>
      <c r="I372" s="51"/>
      <c r="J372" s="53"/>
      <c r="K372" s="51"/>
      <c r="L372" s="51"/>
      <c r="M372" s="12"/>
      <c r="N372" s="2"/>
      <c r="O372" s="2"/>
      <c r="P372" s="2"/>
      <c r="Q372" s="2"/>
    </row>
    <row r="373" thickTop="1">
      <c r="A373" s="9"/>
      <c r="B373" s="41">
        <v>64</v>
      </c>
      <c r="C373" s="42" t="s">
        <v>392</v>
      </c>
      <c r="D373" s="42" t="s">
        <v>7</v>
      </c>
      <c r="E373" s="42" t="s">
        <v>393</v>
      </c>
      <c r="F373" s="42" t="s">
        <v>7</v>
      </c>
      <c r="G373" s="43" t="s">
        <v>174</v>
      </c>
      <c r="H373" s="54">
        <v>6</v>
      </c>
      <c r="I373" s="55">
        <f>ROUND(0,2)</f>
        <v>0</v>
      </c>
      <c r="J373" s="56">
        <f>ROUND(I373*H373,2)</f>
        <v>0</v>
      </c>
      <c r="K373" s="57">
        <v>0.20999999999999999</v>
      </c>
      <c r="L373" s="58">
        <f>IF(ISNUMBER(K373),ROUND(J373*(K373+1),2),0)</f>
        <v>0</v>
      </c>
      <c r="M373" s="12"/>
      <c r="N373" s="2"/>
      <c r="O373" s="2"/>
      <c r="P373" s="2"/>
      <c r="Q373" s="33">
        <f>IF(ISNUMBER(K373),IF(H373&gt;0,IF(I373&gt;0,J373,0),0),0)</f>
        <v>0</v>
      </c>
      <c r="R373" s="27">
        <f>IF(ISNUMBER(K373)=FALSE,J373,0)</f>
        <v>0</v>
      </c>
    </row>
    <row r="374">
      <c r="A374" s="9"/>
      <c r="B374" s="48" t="s">
        <v>49</v>
      </c>
      <c r="C374" s="1"/>
      <c r="D374" s="1"/>
      <c r="E374" s="49" t="s">
        <v>394</v>
      </c>
      <c r="F374" s="1"/>
      <c r="G374" s="1"/>
      <c r="H374" s="40"/>
      <c r="I374" s="1"/>
      <c r="J374" s="40"/>
      <c r="K374" s="1"/>
      <c r="L374" s="1"/>
      <c r="M374" s="12"/>
      <c r="N374" s="2"/>
      <c r="O374" s="2"/>
      <c r="P374" s="2"/>
      <c r="Q374" s="2"/>
    </row>
    <row r="375">
      <c r="A375" s="9"/>
      <c r="B375" s="48" t="s">
        <v>51</v>
      </c>
      <c r="C375" s="1"/>
      <c r="D375" s="1"/>
      <c r="E375" s="49" t="s">
        <v>395</v>
      </c>
      <c r="F375" s="1"/>
      <c r="G375" s="1"/>
      <c r="H375" s="40"/>
      <c r="I375" s="1"/>
      <c r="J375" s="40"/>
      <c r="K375" s="1"/>
      <c r="L375" s="1"/>
      <c r="M375" s="12"/>
      <c r="N375" s="2"/>
      <c r="O375" s="2"/>
      <c r="P375" s="2"/>
      <c r="Q375" s="2"/>
    </row>
    <row r="376">
      <c r="A376" s="9"/>
      <c r="B376" s="48" t="s">
        <v>53</v>
      </c>
      <c r="C376" s="1"/>
      <c r="D376" s="1"/>
      <c r="E376" s="49" t="s">
        <v>396</v>
      </c>
      <c r="F376" s="1"/>
      <c r="G376" s="1"/>
      <c r="H376" s="40"/>
      <c r="I376" s="1"/>
      <c r="J376" s="40"/>
      <c r="K376" s="1"/>
      <c r="L376" s="1"/>
      <c r="M376" s="12"/>
      <c r="N376" s="2"/>
      <c r="O376" s="2"/>
      <c r="P376" s="2"/>
      <c r="Q376" s="2"/>
    </row>
    <row r="377" thickBot="1">
      <c r="A377" s="9"/>
      <c r="B377" s="50" t="s">
        <v>55</v>
      </c>
      <c r="C377" s="51"/>
      <c r="D377" s="51"/>
      <c r="E377" s="52" t="s">
        <v>56</v>
      </c>
      <c r="F377" s="51"/>
      <c r="G377" s="51"/>
      <c r="H377" s="53"/>
      <c r="I377" s="51"/>
      <c r="J377" s="53"/>
      <c r="K377" s="51"/>
      <c r="L377" s="51"/>
      <c r="M377" s="12"/>
      <c r="N377" s="2"/>
      <c r="O377" s="2"/>
      <c r="P377" s="2"/>
      <c r="Q377" s="2"/>
    </row>
    <row r="378" thickTop="1">
      <c r="A378" s="9"/>
      <c r="B378" s="41">
        <v>65</v>
      </c>
      <c r="C378" s="42" t="s">
        <v>397</v>
      </c>
      <c r="D378" s="42" t="s">
        <v>7</v>
      </c>
      <c r="E378" s="42" t="s">
        <v>398</v>
      </c>
      <c r="F378" s="42" t="s">
        <v>7</v>
      </c>
      <c r="G378" s="43" t="s">
        <v>174</v>
      </c>
      <c r="H378" s="54">
        <v>15</v>
      </c>
      <c r="I378" s="55">
        <f>ROUND(0,2)</f>
        <v>0</v>
      </c>
      <c r="J378" s="56">
        <f>ROUND(I378*H378,2)</f>
        <v>0</v>
      </c>
      <c r="K378" s="57">
        <v>0.20999999999999999</v>
      </c>
      <c r="L378" s="58">
        <f>IF(ISNUMBER(K378),ROUND(J378*(K378+1),2),0)</f>
        <v>0</v>
      </c>
      <c r="M378" s="12"/>
      <c r="N378" s="2"/>
      <c r="O378" s="2"/>
      <c r="P378" s="2"/>
      <c r="Q378" s="33">
        <f>IF(ISNUMBER(K378),IF(H378&gt;0,IF(I378&gt;0,J378,0),0),0)</f>
        <v>0</v>
      </c>
      <c r="R378" s="27">
        <f>IF(ISNUMBER(K378)=FALSE,J378,0)</f>
        <v>0</v>
      </c>
    </row>
    <row r="379">
      <c r="A379" s="9"/>
      <c r="B379" s="48" t="s">
        <v>49</v>
      </c>
      <c r="C379" s="1"/>
      <c r="D379" s="1"/>
      <c r="E379" s="49" t="s">
        <v>399</v>
      </c>
      <c r="F379" s="1"/>
      <c r="G379" s="1"/>
      <c r="H379" s="40"/>
      <c r="I379" s="1"/>
      <c r="J379" s="40"/>
      <c r="K379" s="1"/>
      <c r="L379" s="1"/>
      <c r="M379" s="12"/>
      <c r="N379" s="2"/>
      <c r="O379" s="2"/>
      <c r="P379" s="2"/>
      <c r="Q379" s="2"/>
    </row>
    <row r="380">
      <c r="A380" s="9"/>
      <c r="B380" s="48" t="s">
        <v>51</v>
      </c>
      <c r="C380" s="1"/>
      <c r="D380" s="1"/>
      <c r="E380" s="49" t="s">
        <v>400</v>
      </c>
      <c r="F380" s="1"/>
      <c r="G380" s="1"/>
      <c r="H380" s="40"/>
      <c r="I380" s="1"/>
      <c r="J380" s="40"/>
      <c r="K380" s="1"/>
      <c r="L380" s="1"/>
      <c r="M380" s="12"/>
      <c r="N380" s="2"/>
      <c r="O380" s="2"/>
      <c r="P380" s="2"/>
      <c r="Q380" s="2"/>
    </row>
    <row r="381">
      <c r="A381" s="9"/>
      <c r="B381" s="48" t="s">
        <v>53</v>
      </c>
      <c r="C381" s="1"/>
      <c r="D381" s="1"/>
      <c r="E381" s="49" t="s">
        <v>401</v>
      </c>
      <c r="F381" s="1"/>
      <c r="G381" s="1"/>
      <c r="H381" s="40"/>
      <c r="I381" s="1"/>
      <c r="J381" s="40"/>
      <c r="K381" s="1"/>
      <c r="L381" s="1"/>
      <c r="M381" s="12"/>
      <c r="N381" s="2"/>
      <c r="O381" s="2"/>
      <c r="P381" s="2"/>
      <c r="Q381" s="2"/>
    </row>
    <row r="382" thickBot="1">
      <c r="A382" s="9"/>
      <c r="B382" s="50" t="s">
        <v>55</v>
      </c>
      <c r="C382" s="51"/>
      <c r="D382" s="51"/>
      <c r="E382" s="52" t="s">
        <v>56</v>
      </c>
      <c r="F382" s="51"/>
      <c r="G382" s="51"/>
      <c r="H382" s="53"/>
      <c r="I382" s="51"/>
      <c r="J382" s="53"/>
      <c r="K382" s="51"/>
      <c r="L382" s="51"/>
      <c r="M382" s="12"/>
      <c r="N382" s="2"/>
      <c r="O382" s="2"/>
      <c r="P382" s="2"/>
      <c r="Q382" s="2"/>
    </row>
    <row r="383" thickTop="1">
      <c r="A383" s="9"/>
      <c r="B383" s="41">
        <v>66</v>
      </c>
      <c r="C383" s="42" t="s">
        <v>402</v>
      </c>
      <c r="D383" s="42" t="s">
        <v>7</v>
      </c>
      <c r="E383" s="42" t="s">
        <v>403</v>
      </c>
      <c r="F383" s="42" t="s">
        <v>7</v>
      </c>
      <c r="G383" s="43" t="s">
        <v>174</v>
      </c>
      <c r="H383" s="54">
        <v>26.5</v>
      </c>
      <c r="I383" s="55">
        <f>ROUND(0,2)</f>
        <v>0</v>
      </c>
      <c r="J383" s="56">
        <f>ROUND(I383*H383,2)</f>
        <v>0</v>
      </c>
      <c r="K383" s="57">
        <v>0.20999999999999999</v>
      </c>
      <c r="L383" s="58">
        <f>IF(ISNUMBER(K383),ROUND(J383*(K383+1),2),0)</f>
        <v>0</v>
      </c>
      <c r="M383" s="12"/>
      <c r="N383" s="2"/>
      <c r="O383" s="2"/>
      <c r="P383" s="2"/>
      <c r="Q383" s="33">
        <f>IF(ISNUMBER(K383),IF(H383&gt;0,IF(I383&gt;0,J383,0),0),0)</f>
        <v>0</v>
      </c>
      <c r="R383" s="27">
        <f>IF(ISNUMBER(K383)=FALSE,J383,0)</f>
        <v>0</v>
      </c>
    </row>
    <row r="384">
      <c r="A384" s="9"/>
      <c r="B384" s="48" t="s">
        <v>49</v>
      </c>
      <c r="C384" s="1"/>
      <c r="D384" s="1"/>
      <c r="E384" s="49" t="s">
        <v>404</v>
      </c>
      <c r="F384" s="1"/>
      <c r="G384" s="1"/>
      <c r="H384" s="40"/>
      <c r="I384" s="1"/>
      <c r="J384" s="40"/>
      <c r="K384" s="1"/>
      <c r="L384" s="1"/>
      <c r="M384" s="12"/>
      <c r="N384" s="2"/>
      <c r="O384" s="2"/>
      <c r="P384" s="2"/>
      <c r="Q384" s="2"/>
    </row>
    <row r="385">
      <c r="A385" s="9"/>
      <c r="B385" s="48" t="s">
        <v>51</v>
      </c>
      <c r="C385" s="1"/>
      <c r="D385" s="1"/>
      <c r="E385" s="49" t="s">
        <v>405</v>
      </c>
      <c r="F385" s="1"/>
      <c r="G385" s="1"/>
      <c r="H385" s="40"/>
      <c r="I385" s="1"/>
      <c r="J385" s="40"/>
      <c r="K385" s="1"/>
      <c r="L385" s="1"/>
      <c r="M385" s="12"/>
      <c r="N385" s="2"/>
      <c r="O385" s="2"/>
      <c r="P385" s="2"/>
      <c r="Q385" s="2"/>
    </row>
    <row r="386">
      <c r="A386" s="9"/>
      <c r="B386" s="48" t="s">
        <v>53</v>
      </c>
      <c r="C386" s="1"/>
      <c r="D386" s="1"/>
      <c r="E386" s="49" t="s">
        <v>406</v>
      </c>
      <c r="F386" s="1"/>
      <c r="G386" s="1"/>
      <c r="H386" s="40"/>
      <c r="I386" s="1"/>
      <c r="J386" s="40"/>
      <c r="K386" s="1"/>
      <c r="L386" s="1"/>
      <c r="M386" s="12"/>
      <c r="N386" s="2"/>
      <c r="O386" s="2"/>
      <c r="P386" s="2"/>
      <c r="Q386" s="2"/>
    </row>
    <row r="387" thickBot="1">
      <c r="A387" s="9"/>
      <c r="B387" s="50" t="s">
        <v>55</v>
      </c>
      <c r="C387" s="51"/>
      <c r="D387" s="51"/>
      <c r="E387" s="52" t="s">
        <v>56</v>
      </c>
      <c r="F387" s="51"/>
      <c r="G387" s="51"/>
      <c r="H387" s="53"/>
      <c r="I387" s="51"/>
      <c r="J387" s="53"/>
      <c r="K387" s="51"/>
      <c r="L387" s="51"/>
      <c r="M387" s="12"/>
      <c r="N387" s="2"/>
      <c r="O387" s="2"/>
      <c r="P387" s="2"/>
      <c r="Q387" s="2"/>
    </row>
    <row r="388" thickTop="1">
      <c r="A388" s="9"/>
      <c r="B388" s="41">
        <v>67</v>
      </c>
      <c r="C388" s="42" t="s">
        <v>407</v>
      </c>
      <c r="D388" s="42" t="s">
        <v>7</v>
      </c>
      <c r="E388" s="42" t="s">
        <v>408</v>
      </c>
      <c r="F388" s="42" t="s">
        <v>7</v>
      </c>
      <c r="G388" s="43" t="s">
        <v>78</v>
      </c>
      <c r="H388" s="54">
        <v>2</v>
      </c>
      <c r="I388" s="55">
        <f>ROUND(0,2)</f>
        <v>0</v>
      </c>
      <c r="J388" s="56">
        <f>ROUND(I388*H388,2)</f>
        <v>0</v>
      </c>
      <c r="K388" s="57">
        <v>0.20999999999999999</v>
      </c>
      <c r="L388" s="58">
        <f>IF(ISNUMBER(K388),ROUND(J388*(K388+1),2),0)</f>
        <v>0</v>
      </c>
      <c r="M388" s="12"/>
      <c r="N388" s="2"/>
      <c r="O388" s="2"/>
      <c r="P388" s="2"/>
      <c r="Q388" s="33">
        <f>IF(ISNUMBER(K388),IF(H388&gt;0,IF(I388&gt;0,J388,0),0),0)</f>
        <v>0</v>
      </c>
      <c r="R388" s="27">
        <f>IF(ISNUMBER(K388)=FALSE,J388,0)</f>
        <v>0</v>
      </c>
    </row>
    <row r="389">
      <c r="A389" s="9"/>
      <c r="B389" s="48" t="s">
        <v>49</v>
      </c>
      <c r="C389" s="1"/>
      <c r="D389" s="1"/>
      <c r="E389" s="49" t="s">
        <v>7</v>
      </c>
      <c r="F389" s="1"/>
      <c r="G389" s="1"/>
      <c r="H389" s="40"/>
      <c r="I389" s="1"/>
      <c r="J389" s="40"/>
      <c r="K389" s="1"/>
      <c r="L389" s="1"/>
      <c r="M389" s="12"/>
      <c r="N389" s="2"/>
      <c r="O389" s="2"/>
      <c r="P389" s="2"/>
      <c r="Q389" s="2"/>
    </row>
    <row r="390">
      <c r="A390" s="9"/>
      <c r="B390" s="48" t="s">
        <v>51</v>
      </c>
      <c r="C390" s="1"/>
      <c r="D390" s="1"/>
      <c r="E390" s="49" t="s">
        <v>409</v>
      </c>
      <c r="F390" s="1"/>
      <c r="G390" s="1"/>
      <c r="H390" s="40"/>
      <c r="I390" s="1"/>
      <c r="J390" s="40"/>
      <c r="K390" s="1"/>
      <c r="L390" s="1"/>
      <c r="M390" s="12"/>
      <c r="N390" s="2"/>
      <c r="O390" s="2"/>
      <c r="P390" s="2"/>
      <c r="Q390" s="2"/>
    </row>
    <row r="391">
      <c r="A391" s="9"/>
      <c r="B391" s="48" t="s">
        <v>53</v>
      </c>
      <c r="C391" s="1"/>
      <c r="D391" s="1"/>
      <c r="E391" s="49" t="s">
        <v>410</v>
      </c>
      <c r="F391" s="1"/>
      <c r="G391" s="1"/>
      <c r="H391" s="40"/>
      <c r="I391" s="1"/>
      <c r="J391" s="40"/>
      <c r="K391" s="1"/>
      <c r="L391" s="1"/>
      <c r="M391" s="12"/>
      <c r="N391" s="2"/>
      <c r="O391" s="2"/>
      <c r="P391" s="2"/>
      <c r="Q391" s="2"/>
    </row>
    <row r="392" thickBot="1">
      <c r="A392" s="9"/>
      <c r="B392" s="50" t="s">
        <v>55</v>
      </c>
      <c r="C392" s="51"/>
      <c r="D392" s="51"/>
      <c r="E392" s="52" t="s">
        <v>56</v>
      </c>
      <c r="F392" s="51"/>
      <c r="G392" s="51"/>
      <c r="H392" s="53"/>
      <c r="I392" s="51"/>
      <c r="J392" s="53"/>
      <c r="K392" s="51"/>
      <c r="L392" s="51"/>
      <c r="M392" s="12"/>
      <c r="N392" s="2"/>
      <c r="O392" s="2"/>
      <c r="P392" s="2"/>
      <c r="Q392" s="2"/>
    </row>
    <row r="393" thickTop="1">
      <c r="A393" s="9"/>
      <c r="B393" s="41">
        <v>68</v>
      </c>
      <c r="C393" s="42" t="s">
        <v>411</v>
      </c>
      <c r="D393" s="42" t="s">
        <v>7</v>
      </c>
      <c r="E393" s="42" t="s">
        <v>412</v>
      </c>
      <c r="F393" s="42" t="s">
        <v>7</v>
      </c>
      <c r="G393" s="43" t="s">
        <v>78</v>
      </c>
      <c r="H393" s="54">
        <v>6</v>
      </c>
      <c r="I393" s="55">
        <f>ROUND(0,2)</f>
        <v>0</v>
      </c>
      <c r="J393" s="56">
        <f>ROUND(I393*H393,2)</f>
        <v>0</v>
      </c>
      <c r="K393" s="57">
        <v>0.20999999999999999</v>
      </c>
      <c r="L393" s="58">
        <f>IF(ISNUMBER(K393),ROUND(J393*(K393+1),2),0)</f>
        <v>0</v>
      </c>
      <c r="M393" s="12"/>
      <c r="N393" s="2"/>
      <c r="O393" s="2"/>
      <c r="P393" s="2"/>
      <c r="Q393" s="33">
        <f>IF(ISNUMBER(K393),IF(H393&gt;0,IF(I393&gt;0,J393,0),0),0)</f>
        <v>0</v>
      </c>
      <c r="R393" s="27">
        <f>IF(ISNUMBER(K393)=FALSE,J393,0)</f>
        <v>0</v>
      </c>
    </row>
    <row r="394">
      <c r="A394" s="9"/>
      <c r="B394" s="48" t="s">
        <v>49</v>
      </c>
      <c r="C394" s="1"/>
      <c r="D394" s="1"/>
      <c r="E394" s="49" t="s">
        <v>7</v>
      </c>
      <c r="F394" s="1"/>
      <c r="G394" s="1"/>
      <c r="H394" s="40"/>
      <c r="I394" s="1"/>
      <c r="J394" s="40"/>
      <c r="K394" s="1"/>
      <c r="L394" s="1"/>
      <c r="M394" s="12"/>
      <c r="N394" s="2"/>
      <c r="O394" s="2"/>
      <c r="P394" s="2"/>
      <c r="Q394" s="2"/>
    </row>
    <row r="395">
      <c r="A395" s="9"/>
      <c r="B395" s="48" t="s">
        <v>51</v>
      </c>
      <c r="C395" s="1"/>
      <c r="D395" s="1"/>
      <c r="E395" s="49" t="s">
        <v>413</v>
      </c>
      <c r="F395" s="1"/>
      <c r="G395" s="1"/>
      <c r="H395" s="40"/>
      <c r="I395" s="1"/>
      <c r="J395" s="40"/>
      <c r="K395" s="1"/>
      <c r="L395" s="1"/>
      <c r="M395" s="12"/>
      <c r="N395" s="2"/>
      <c r="O395" s="2"/>
      <c r="P395" s="2"/>
      <c r="Q395" s="2"/>
    </row>
    <row r="396">
      <c r="A396" s="9"/>
      <c r="B396" s="48" t="s">
        <v>53</v>
      </c>
      <c r="C396" s="1"/>
      <c r="D396" s="1"/>
      <c r="E396" s="49" t="s">
        <v>414</v>
      </c>
      <c r="F396" s="1"/>
      <c r="G396" s="1"/>
      <c r="H396" s="40"/>
      <c r="I396" s="1"/>
      <c r="J396" s="40"/>
      <c r="K396" s="1"/>
      <c r="L396" s="1"/>
      <c r="M396" s="12"/>
      <c r="N396" s="2"/>
      <c r="O396" s="2"/>
      <c r="P396" s="2"/>
      <c r="Q396" s="2"/>
    </row>
    <row r="397" thickBot="1">
      <c r="A397" s="9"/>
      <c r="B397" s="50" t="s">
        <v>55</v>
      </c>
      <c r="C397" s="51"/>
      <c r="D397" s="51"/>
      <c r="E397" s="52" t="s">
        <v>56</v>
      </c>
      <c r="F397" s="51"/>
      <c r="G397" s="51"/>
      <c r="H397" s="53"/>
      <c r="I397" s="51"/>
      <c r="J397" s="53"/>
      <c r="K397" s="51"/>
      <c r="L397" s="51"/>
      <c r="M397" s="12"/>
      <c r="N397" s="2"/>
      <c r="O397" s="2"/>
      <c r="P397" s="2"/>
      <c r="Q397" s="2"/>
    </row>
    <row r="398" thickTop="1">
      <c r="A398" s="9"/>
      <c r="B398" s="41">
        <v>69</v>
      </c>
      <c r="C398" s="42" t="s">
        <v>415</v>
      </c>
      <c r="D398" s="42" t="s">
        <v>7</v>
      </c>
      <c r="E398" s="42" t="s">
        <v>416</v>
      </c>
      <c r="F398" s="42" t="s">
        <v>7</v>
      </c>
      <c r="G398" s="43" t="s">
        <v>108</v>
      </c>
      <c r="H398" s="54">
        <v>3465</v>
      </c>
      <c r="I398" s="55">
        <f>ROUND(0,2)</f>
        <v>0</v>
      </c>
      <c r="J398" s="56">
        <f>ROUND(I398*H398,2)</f>
        <v>0</v>
      </c>
      <c r="K398" s="57">
        <v>0.20999999999999999</v>
      </c>
      <c r="L398" s="58">
        <f>IF(ISNUMBER(K398),ROUND(J398*(K398+1),2),0)</f>
        <v>0</v>
      </c>
      <c r="M398" s="12"/>
      <c r="N398" s="2"/>
      <c r="O398" s="2"/>
      <c r="P398" s="2"/>
      <c r="Q398" s="33">
        <f>IF(ISNUMBER(K398),IF(H398&gt;0,IF(I398&gt;0,J398,0),0),0)</f>
        <v>0</v>
      </c>
      <c r="R398" s="27">
        <f>IF(ISNUMBER(K398)=FALSE,J398,0)</f>
        <v>0</v>
      </c>
    </row>
    <row r="399">
      <c r="A399" s="9"/>
      <c r="B399" s="48" t="s">
        <v>49</v>
      </c>
      <c r="C399" s="1"/>
      <c r="D399" s="1"/>
      <c r="E399" s="49" t="s">
        <v>417</v>
      </c>
      <c r="F399" s="1"/>
      <c r="G399" s="1"/>
      <c r="H399" s="40"/>
      <c r="I399" s="1"/>
      <c r="J399" s="40"/>
      <c r="K399" s="1"/>
      <c r="L399" s="1"/>
      <c r="M399" s="12"/>
      <c r="N399" s="2"/>
      <c r="O399" s="2"/>
      <c r="P399" s="2"/>
      <c r="Q399" s="2"/>
    </row>
    <row r="400">
      <c r="A400" s="9"/>
      <c r="B400" s="48" t="s">
        <v>51</v>
      </c>
      <c r="C400" s="1"/>
      <c r="D400" s="1"/>
      <c r="E400" s="49" t="s">
        <v>418</v>
      </c>
      <c r="F400" s="1"/>
      <c r="G400" s="1"/>
      <c r="H400" s="40"/>
      <c r="I400" s="1"/>
      <c r="J400" s="40"/>
      <c r="K400" s="1"/>
      <c r="L400" s="1"/>
      <c r="M400" s="12"/>
      <c r="N400" s="2"/>
      <c r="O400" s="2"/>
      <c r="P400" s="2"/>
      <c r="Q400" s="2"/>
    </row>
    <row r="401">
      <c r="A401" s="9"/>
      <c r="B401" s="48" t="s">
        <v>53</v>
      </c>
      <c r="C401" s="1"/>
      <c r="D401" s="1"/>
      <c r="E401" s="49" t="s">
        <v>419</v>
      </c>
      <c r="F401" s="1"/>
      <c r="G401" s="1"/>
      <c r="H401" s="40"/>
      <c r="I401" s="1"/>
      <c r="J401" s="40"/>
      <c r="K401" s="1"/>
      <c r="L401" s="1"/>
      <c r="M401" s="12"/>
      <c r="N401" s="2"/>
      <c r="O401" s="2"/>
      <c r="P401" s="2"/>
      <c r="Q401" s="2"/>
    </row>
    <row r="402" thickBot="1">
      <c r="A402" s="9"/>
      <c r="B402" s="50" t="s">
        <v>55</v>
      </c>
      <c r="C402" s="51"/>
      <c r="D402" s="51"/>
      <c r="E402" s="52" t="s">
        <v>56</v>
      </c>
      <c r="F402" s="51"/>
      <c r="G402" s="51"/>
      <c r="H402" s="53"/>
      <c r="I402" s="51"/>
      <c r="J402" s="53"/>
      <c r="K402" s="51"/>
      <c r="L402" s="51"/>
      <c r="M402" s="12"/>
      <c r="N402" s="2"/>
      <c r="O402" s="2"/>
      <c r="P402" s="2"/>
      <c r="Q402" s="2"/>
    </row>
    <row r="403" thickTop="1" thickBot="1" ht="25" customHeight="1">
      <c r="A403" s="9"/>
      <c r="B403" s="1"/>
      <c r="C403" s="59">
        <v>9</v>
      </c>
      <c r="D403" s="1"/>
      <c r="E403" s="59" t="s">
        <v>95</v>
      </c>
      <c r="F403" s="1"/>
      <c r="G403" s="60" t="s">
        <v>81</v>
      </c>
      <c r="H403" s="61">
        <f>J358+J363+J368+J373+J378+J383+J388+J393+J398</f>
        <v>0</v>
      </c>
      <c r="I403" s="60" t="s">
        <v>82</v>
      </c>
      <c r="J403" s="62">
        <f>(L403-H403)</f>
        <v>0</v>
      </c>
      <c r="K403" s="60" t="s">
        <v>83</v>
      </c>
      <c r="L403" s="63">
        <f>L358+L363+L368+L373+L378+L383+L388+L393+L398</f>
        <v>0</v>
      </c>
      <c r="M403" s="12"/>
      <c r="N403" s="2"/>
      <c r="O403" s="2"/>
      <c r="P403" s="2"/>
      <c r="Q403" s="33">
        <f>0+Q358+Q363+Q368+Q373+Q378+Q383+Q388+Q393+Q398</f>
        <v>0</v>
      </c>
      <c r="R403" s="27">
        <f>0+R358+R363+R368+R373+R378+R383+R388+R393+R398</f>
        <v>0</v>
      </c>
      <c r="S403" s="64">
        <f>Q403*(1+J403)+R403</f>
        <v>0</v>
      </c>
    </row>
    <row r="404" thickTop="1" thickBot="1" ht="25" customHeight="1">
      <c r="A404" s="9"/>
      <c r="B404" s="65"/>
      <c r="C404" s="65"/>
      <c r="D404" s="65"/>
      <c r="E404" s="65"/>
      <c r="F404" s="65"/>
      <c r="G404" s="66" t="s">
        <v>84</v>
      </c>
      <c r="H404" s="67">
        <f>J358+J363+J368+J373+J378+J383+J388+J393+J398</f>
        <v>0</v>
      </c>
      <c r="I404" s="66" t="s">
        <v>85</v>
      </c>
      <c r="J404" s="68">
        <f>0+J403</f>
        <v>0</v>
      </c>
      <c r="K404" s="66" t="s">
        <v>86</v>
      </c>
      <c r="L404" s="69">
        <f>L358+L363+L368+L373+L378+L383+L388+L393+L398</f>
        <v>0</v>
      </c>
      <c r="M404" s="12"/>
      <c r="N404" s="2"/>
      <c r="O404" s="2"/>
      <c r="P404" s="2"/>
      <c r="Q404" s="2"/>
    </row>
    <row r="405">
      <c r="A405" s="13"/>
      <c r="B405" s="4"/>
      <c r="C405" s="4"/>
      <c r="D405" s="4"/>
      <c r="E405" s="4"/>
      <c r="F405" s="4"/>
      <c r="G405" s="4"/>
      <c r="H405" s="70"/>
      <c r="I405" s="4"/>
      <c r="J405" s="70"/>
      <c r="K405" s="4"/>
      <c r="L405" s="4"/>
      <c r="M405" s="14"/>
      <c r="N405" s="2"/>
      <c r="O405" s="2"/>
      <c r="P405" s="2"/>
      <c r="Q405" s="2"/>
    </row>
    <row r="406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2"/>
      <c r="O406" s="2"/>
      <c r="P406" s="2"/>
      <c r="Q406" s="2"/>
    </row>
  </sheetData>
  <mergeCells count="307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30:C31"/>
    <mergeCell ref="B33:L33"/>
    <mergeCell ref="B35:D35"/>
    <mergeCell ref="B36:D36"/>
    <mergeCell ref="B37:D37"/>
    <mergeCell ref="B38:D38"/>
    <mergeCell ref="B40:D40"/>
    <mergeCell ref="B41:D41"/>
    <mergeCell ref="B42:D42"/>
    <mergeCell ref="B43:D43"/>
    <mergeCell ref="B21:D21"/>
    <mergeCell ref="B22:D22"/>
    <mergeCell ref="B23:D23"/>
    <mergeCell ref="B24:D24"/>
    <mergeCell ref="B25:D25"/>
    <mergeCell ref="B26:D26"/>
    <mergeCell ref="B27:D27"/>
    <mergeCell ref="B28:D28"/>
    <mergeCell ref="B73:D73"/>
    <mergeCell ref="B74:D74"/>
    <mergeCell ref="B75:D75"/>
    <mergeCell ref="B76:D76"/>
    <mergeCell ref="B78:D78"/>
    <mergeCell ref="B79:D79"/>
    <mergeCell ref="B80:D80"/>
    <mergeCell ref="B81:D81"/>
    <mergeCell ref="B83:D83"/>
    <mergeCell ref="B84:D84"/>
    <mergeCell ref="B85:D85"/>
    <mergeCell ref="B86:D86"/>
    <mergeCell ref="B88:D88"/>
    <mergeCell ref="B89:D89"/>
    <mergeCell ref="B90:D90"/>
    <mergeCell ref="B91:D91"/>
    <mergeCell ref="B93:D93"/>
    <mergeCell ref="B94:D94"/>
    <mergeCell ref="B95:D95"/>
    <mergeCell ref="B96:D96"/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0:D60"/>
    <mergeCell ref="B61:D61"/>
    <mergeCell ref="B62:D62"/>
    <mergeCell ref="B63:D63"/>
    <mergeCell ref="B68:D68"/>
    <mergeCell ref="B69:D69"/>
    <mergeCell ref="B70:D70"/>
    <mergeCell ref="B71:D71"/>
    <mergeCell ref="B66:L66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6:D136"/>
    <mergeCell ref="B137:D137"/>
    <mergeCell ref="B138:D138"/>
    <mergeCell ref="B139:D139"/>
    <mergeCell ref="B141:D141"/>
    <mergeCell ref="B142:D142"/>
    <mergeCell ref="B143:D143"/>
    <mergeCell ref="B144:D144"/>
    <mergeCell ref="B146:D146"/>
    <mergeCell ref="B147:D147"/>
    <mergeCell ref="B148:D148"/>
    <mergeCell ref="B149:D149"/>
    <mergeCell ref="B151:D151"/>
    <mergeCell ref="B152:D152"/>
    <mergeCell ref="B153:D153"/>
    <mergeCell ref="B154:D154"/>
    <mergeCell ref="B156:D156"/>
    <mergeCell ref="B157:D157"/>
    <mergeCell ref="B158:D158"/>
    <mergeCell ref="B159:D159"/>
    <mergeCell ref="B192:D192"/>
    <mergeCell ref="B193:D193"/>
    <mergeCell ref="B194:D194"/>
    <mergeCell ref="B195:D195"/>
    <mergeCell ref="B197:D197"/>
    <mergeCell ref="B198:D198"/>
    <mergeCell ref="B199:D199"/>
    <mergeCell ref="B200:D200"/>
    <mergeCell ref="B202:D202"/>
    <mergeCell ref="B203:D203"/>
    <mergeCell ref="B204:D204"/>
    <mergeCell ref="B205:D205"/>
    <mergeCell ref="B207:D207"/>
    <mergeCell ref="B208:D208"/>
    <mergeCell ref="B209:D209"/>
    <mergeCell ref="B210:D210"/>
    <mergeCell ref="B212:D212"/>
    <mergeCell ref="B213:D213"/>
    <mergeCell ref="B214:D214"/>
    <mergeCell ref="B215:D215"/>
    <mergeCell ref="B98:D98"/>
    <mergeCell ref="B99:D99"/>
    <mergeCell ref="B100:D100"/>
    <mergeCell ref="B101:D101"/>
    <mergeCell ref="B103:D103"/>
    <mergeCell ref="B104:D104"/>
    <mergeCell ref="B105:D105"/>
    <mergeCell ref="B106:D106"/>
    <mergeCell ref="B108:D108"/>
    <mergeCell ref="B109:D109"/>
    <mergeCell ref="B110:D110"/>
    <mergeCell ref="B111:D111"/>
    <mergeCell ref="B113:D113"/>
    <mergeCell ref="B114:D114"/>
    <mergeCell ref="B115:D115"/>
    <mergeCell ref="B116:D116"/>
    <mergeCell ref="B121:D121"/>
    <mergeCell ref="B122:D122"/>
    <mergeCell ref="B123:D123"/>
    <mergeCell ref="B124:D124"/>
    <mergeCell ref="B119:L119"/>
    <mergeCell ref="B250:D250"/>
    <mergeCell ref="B251:D251"/>
    <mergeCell ref="B252:D252"/>
    <mergeCell ref="B253:D253"/>
    <mergeCell ref="B255:D255"/>
    <mergeCell ref="B256:D256"/>
    <mergeCell ref="B257:D257"/>
    <mergeCell ref="B258:D258"/>
    <mergeCell ref="B260:D260"/>
    <mergeCell ref="B261:D261"/>
    <mergeCell ref="B262:D262"/>
    <mergeCell ref="B263:D263"/>
    <mergeCell ref="B265:D265"/>
    <mergeCell ref="B266:D266"/>
    <mergeCell ref="B267:D267"/>
    <mergeCell ref="B268:D268"/>
    <mergeCell ref="B270:D270"/>
    <mergeCell ref="B271:D271"/>
    <mergeCell ref="B272:D272"/>
    <mergeCell ref="B273:D273"/>
    <mergeCell ref="B303:D303"/>
    <mergeCell ref="B304:D304"/>
    <mergeCell ref="B305:D305"/>
    <mergeCell ref="B306:D306"/>
    <mergeCell ref="B308:D308"/>
    <mergeCell ref="B309:D309"/>
    <mergeCell ref="B310:D310"/>
    <mergeCell ref="B311:D311"/>
    <mergeCell ref="B313:D313"/>
    <mergeCell ref="B314:D314"/>
    <mergeCell ref="B315:D315"/>
    <mergeCell ref="B316:D316"/>
    <mergeCell ref="B318:D318"/>
    <mergeCell ref="B319:D319"/>
    <mergeCell ref="B320:D320"/>
    <mergeCell ref="B321:D321"/>
    <mergeCell ref="B323:D323"/>
    <mergeCell ref="B324:D324"/>
    <mergeCell ref="B325:D325"/>
    <mergeCell ref="B326:D326"/>
    <mergeCell ref="B328:D328"/>
    <mergeCell ref="B329:D329"/>
    <mergeCell ref="B330:D330"/>
    <mergeCell ref="B331:D331"/>
    <mergeCell ref="B333:D333"/>
    <mergeCell ref="B334:D334"/>
    <mergeCell ref="B335:D335"/>
    <mergeCell ref="B336:D336"/>
    <mergeCell ref="B161:D161"/>
    <mergeCell ref="B162:D162"/>
    <mergeCell ref="B163:D163"/>
    <mergeCell ref="B164:D164"/>
    <mergeCell ref="B167:L167"/>
    <mergeCell ref="B169:D169"/>
    <mergeCell ref="B170:D170"/>
    <mergeCell ref="B171:D171"/>
    <mergeCell ref="B172:D172"/>
    <mergeCell ref="B174:D174"/>
    <mergeCell ref="B175:D175"/>
    <mergeCell ref="B176:D176"/>
    <mergeCell ref="B177:D177"/>
    <mergeCell ref="B179:D179"/>
    <mergeCell ref="B180:D180"/>
    <mergeCell ref="B181:D181"/>
    <mergeCell ref="B182:D182"/>
    <mergeCell ref="B184:D184"/>
    <mergeCell ref="B185:D185"/>
    <mergeCell ref="B186:D186"/>
    <mergeCell ref="B187:D187"/>
    <mergeCell ref="B190:L190"/>
    <mergeCell ref="B217:D217"/>
    <mergeCell ref="B218:D218"/>
    <mergeCell ref="B219:D219"/>
    <mergeCell ref="B220:D220"/>
    <mergeCell ref="B222:D222"/>
    <mergeCell ref="B223:D223"/>
    <mergeCell ref="B224:D224"/>
    <mergeCell ref="B225:D225"/>
    <mergeCell ref="B227:D227"/>
    <mergeCell ref="B228:D228"/>
    <mergeCell ref="B229:D229"/>
    <mergeCell ref="B230:D230"/>
    <mergeCell ref="B232:D232"/>
    <mergeCell ref="B233:D233"/>
    <mergeCell ref="B234:D234"/>
    <mergeCell ref="B235:D235"/>
    <mergeCell ref="B237:D237"/>
    <mergeCell ref="B238:D238"/>
    <mergeCell ref="B239:D239"/>
    <mergeCell ref="B240:D240"/>
    <mergeCell ref="B242:D242"/>
    <mergeCell ref="B243:D243"/>
    <mergeCell ref="B244:D244"/>
    <mergeCell ref="B245:D245"/>
    <mergeCell ref="B248:L248"/>
    <mergeCell ref="B275:D275"/>
    <mergeCell ref="B276:D276"/>
    <mergeCell ref="B277:D277"/>
    <mergeCell ref="B278:D278"/>
    <mergeCell ref="B280:D280"/>
    <mergeCell ref="B281:D281"/>
    <mergeCell ref="B282:D282"/>
    <mergeCell ref="B283:D283"/>
    <mergeCell ref="B285:D285"/>
    <mergeCell ref="B286:D286"/>
    <mergeCell ref="B287:D287"/>
    <mergeCell ref="B288:D288"/>
    <mergeCell ref="B290:D290"/>
    <mergeCell ref="B291:D291"/>
    <mergeCell ref="B292:D292"/>
    <mergeCell ref="B293:D293"/>
    <mergeCell ref="B295:D295"/>
    <mergeCell ref="B296:D296"/>
    <mergeCell ref="B297:D297"/>
    <mergeCell ref="B298:D298"/>
    <mergeCell ref="B301:L301"/>
    <mergeCell ref="B338:D338"/>
    <mergeCell ref="B339:D339"/>
    <mergeCell ref="B340:D340"/>
    <mergeCell ref="B341:D341"/>
    <mergeCell ref="B343:D343"/>
    <mergeCell ref="B344:D344"/>
    <mergeCell ref="B345:D345"/>
    <mergeCell ref="B346:D346"/>
    <mergeCell ref="B349:L349"/>
    <mergeCell ref="B351:D351"/>
    <mergeCell ref="B352:D352"/>
    <mergeCell ref="B353:D353"/>
    <mergeCell ref="B354:D354"/>
    <mergeCell ref="B359:D359"/>
    <mergeCell ref="B360:D360"/>
    <mergeCell ref="B361:D361"/>
    <mergeCell ref="B362:D362"/>
    <mergeCell ref="B364:D364"/>
    <mergeCell ref="B365:D365"/>
    <mergeCell ref="B366:D366"/>
    <mergeCell ref="B367:D367"/>
    <mergeCell ref="B369:D369"/>
    <mergeCell ref="B370:D370"/>
    <mergeCell ref="B371:D371"/>
    <mergeCell ref="B372:D372"/>
    <mergeCell ref="B374:D374"/>
    <mergeCell ref="B375:D375"/>
    <mergeCell ref="B376:D376"/>
    <mergeCell ref="B377:D377"/>
    <mergeCell ref="B379:D379"/>
    <mergeCell ref="B380:D380"/>
    <mergeCell ref="B381:D381"/>
    <mergeCell ref="B382:D382"/>
    <mergeCell ref="B384:D384"/>
    <mergeCell ref="B385:D385"/>
    <mergeCell ref="B386:D386"/>
    <mergeCell ref="B387:D387"/>
    <mergeCell ref="B389:D389"/>
    <mergeCell ref="B390:D390"/>
    <mergeCell ref="B391:D391"/>
    <mergeCell ref="B392:D392"/>
    <mergeCell ref="B394:D394"/>
    <mergeCell ref="B395:D395"/>
    <mergeCell ref="B396:D396"/>
    <mergeCell ref="B397:D397"/>
    <mergeCell ref="B399:D399"/>
    <mergeCell ref="B400:D400"/>
    <mergeCell ref="B401:D401"/>
    <mergeCell ref="B402:D402"/>
    <mergeCell ref="B357:L357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30</v>
      </c>
      <c r="B10" s="1"/>
      <c r="C10" s="16"/>
      <c r="D10" s="1"/>
      <c r="E10" s="1"/>
      <c r="F10" s="1"/>
      <c r="G10" s="17"/>
      <c r="H10" s="1"/>
      <c r="I10" s="31" t="s">
        <v>31</v>
      </c>
      <c r="J10" s="32">
        <f>H60+H98+H111+H174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420</v>
      </c>
      <c r="B11" s="1"/>
      <c r="C11" s="1"/>
      <c r="D11" s="1"/>
      <c r="E11" s="1"/>
      <c r="F11" s="1"/>
      <c r="G11" s="31"/>
      <c r="H11" s="1"/>
      <c r="I11" s="31" t="s">
        <v>33</v>
      </c>
      <c r="J11" s="32">
        <f>L60+L98+L111+L174</f>
        <v>0</v>
      </c>
      <c r="K11" s="1"/>
      <c r="L11" s="1"/>
      <c r="M11" s="12"/>
      <c r="N11" s="2"/>
      <c r="O11" s="2"/>
      <c r="P11" s="2"/>
      <c r="Q11" s="33">
        <f>IF(SUM(K20:K23)&gt;0,ROUND(SUM(S20:S23)/SUM(K20:K23)-1,8),0)</f>
        <v>0</v>
      </c>
      <c r="R11" s="27">
        <f>AVERAGE(J59,J97,J110,J173)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35</v>
      </c>
      <c r="C19" s="34"/>
      <c r="D19" s="34"/>
      <c r="E19" s="34" t="s">
        <v>36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20</v>
      </c>
      <c r="F20" s="1"/>
      <c r="G20" s="1"/>
      <c r="H20" s="1"/>
      <c r="I20" s="1"/>
      <c r="J20" s="1"/>
      <c r="K20" s="38">
        <f>H60</f>
        <v>0</v>
      </c>
      <c r="L20" s="38">
        <f>L60</f>
        <v>0</v>
      </c>
      <c r="M20" s="12"/>
      <c r="N20" s="2"/>
      <c r="O20" s="2"/>
      <c r="P20" s="2"/>
      <c r="Q20" s="2"/>
      <c r="S20" s="27">
        <f>S59</f>
        <v>0</v>
      </c>
    </row>
    <row r="21">
      <c r="A21" s="9"/>
      <c r="B21" s="36">
        <v>1</v>
      </c>
      <c r="C21" s="1"/>
      <c r="D21" s="1"/>
      <c r="E21" s="37" t="s">
        <v>88</v>
      </c>
      <c r="F21" s="1"/>
      <c r="G21" s="1"/>
      <c r="H21" s="1"/>
      <c r="I21" s="1"/>
      <c r="J21" s="1"/>
      <c r="K21" s="38">
        <f>H98</f>
        <v>0</v>
      </c>
      <c r="L21" s="38">
        <f>L98</f>
        <v>0</v>
      </c>
      <c r="M21" s="12"/>
      <c r="N21" s="2"/>
      <c r="O21" s="2"/>
      <c r="P21" s="2"/>
      <c r="Q21" s="2"/>
      <c r="S21" s="27">
        <f>S97</f>
        <v>0</v>
      </c>
    </row>
    <row r="22">
      <c r="A22" s="9"/>
      <c r="B22" s="36">
        <v>2</v>
      </c>
      <c r="C22" s="1"/>
      <c r="D22" s="1"/>
      <c r="E22" s="37" t="s">
        <v>89</v>
      </c>
      <c r="F22" s="1"/>
      <c r="G22" s="1"/>
      <c r="H22" s="1"/>
      <c r="I22" s="1"/>
      <c r="J22" s="1"/>
      <c r="K22" s="38">
        <f>H111</f>
        <v>0</v>
      </c>
      <c r="L22" s="38">
        <f>L111</f>
        <v>0</v>
      </c>
      <c r="M22" s="12"/>
      <c r="N22" s="2"/>
      <c r="O22" s="2"/>
      <c r="P22" s="2"/>
      <c r="Q22" s="2"/>
      <c r="S22" s="27">
        <f>S110</f>
        <v>0</v>
      </c>
    </row>
    <row r="23">
      <c r="A23" s="9"/>
      <c r="B23" s="36">
        <v>9</v>
      </c>
      <c r="C23" s="1"/>
      <c r="D23" s="1"/>
      <c r="E23" s="37" t="s">
        <v>95</v>
      </c>
      <c r="F23" s="1"/>
      <c r="G23" s="1"/>
      <c r="H23" s="1"/>
      <c r="I23" s="1"/>
      <c r="J23" s="1"/>
      <c r="K23" s="38">
        <f>H174</f>
        <v>0</v>
      </c>
      <c r="L23" s="38">
        <f>L174</f>
        <v>0</v>
      </c>
      <c r="M23" s="12"/>
      <c r="N23" s="2"/>
      <c r="O23" s="2"/>
      <c r="P23" s="2"/>
      <c r="Q23" s="2"/>
      <c r="S23" s="27">
        <f>S173</f>
        <v>0</v>
      </c>
    </row>
    <row r="24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4"/>
      <c r="N24" s="2"/>
      <c r="O24" s="2"/>
      <c r="P24" s="2"/>
      <c r="Q24" s="2"/>
    </row>
    <row r="25" ht="14" customHeight="1">
      <c r="A25" s="4"/>
      <c r="B25" s="28" t="s">
        <v>37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3"/>
      <c r="N26" s="2"/>
      <c r="O26" s="2"/>
      <c r="P26" s="2"/>
      <c r="Q26" s="2"/>
    </row>
    <row r="27" ht="18" customHeight="1">
      <c r="A27" s="9"/>
      <c r="B27" s="34" t="s">
        <v>38</v>
      </c>
      <c r="C27" s="34" t="s">
        <v>35</v>
      </c>
      <c r="D27" s="34" t="s">
        <v>39</v>
      </c>
      <c r="E27" s="34" t="s">
        <v>36</v>
      </c>
      <c r="F27" s="34" t="s">
        <v>40</v>
      </c>
      <c r="G27" s="35" t="s">
        <v>41</v>
      </c>
      <c r="H27" s="22" t="s">
        <v>42</v>
      </c>
      <c r="I27" s="22" t="s">
        <v>43</v>
      </c>
      <c r="J27" s="22" t="s">
        <v>17</v>
      </c>
      <c r="K27" s="35" t="s">
        <v>44</v>
      </c>
      <c r="L27" s="22" t="s">
        <v>18</v>
      </c>
      <c r="M27" s="71"/>
      <c r="N27" s="2"/>
      <c r="O27" s="2"/>
      <c r="P27" s="2"/>
      <c r="Q27" s="2"/>
    </row>
    <row r="28" ht="40" customHeight="1">
      <c r="A28" s="9"/>
      <c r="B28" s="39" t="s">
        <v>45</v>
      </c>
      <c r="C28" s="1"/>
      <c r="D28" s="1"/>
      <c r="E28" s="1"/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1">
        <v>1</v>
      </c>
      <c r="C29" s="42" t="s">
        <v>96</v>
      </c>
      <c r="D29" s="42" t="s">
        <v>310</v>
      </c>
      <c r="E29" s="42" t="s">
        <v>97</v>
      </c>
      <c r="F29" s="42" t="s">
        <v>7</v>
      </c>
      <c r="G29" s="43" t="s">
        <v>98</v>
      </c>
      <c r="H29" s="44">
        <v>149.505</v>
      </c>
      <c r="I29" s="25">
        <f>ROUND(0,2)</f>
        <v>0</v>
      </c>
      <c r="J29" s="45">
        <f>ROUND(I29*H29,2)</f>
        <v>0</v>
      </c>
      <c r="K29" s="46">
        <v>0.20999999999999999</v>
      </c>
      <c r="L29" s="47">
        <f>IF(ISNUMBER(K29),ROUND(J29*(K29+1),2),0)</f>
        <v>0</v>
      </c>
      <c r="M29" s="12"/>
      <c r="N29" s="2"/>
      <c r="O29" s="2"/>
      <c r="P29" s="2"/>
      <c r="Q29" s="33">
        <f>IF(ISNUMBER(K29),IF(H29&gt;0,IF(I29&gt;0,J29,0),0),0)</f>
        <v>0</v>
      </c>
      <c r="R29" s="27">
        <f>IF(ISNUMBER(K29)=FALSE,J29,0)</f>
        <v>0</v>
      </c>
    </row>
    <row r="30">
      <c r="A30" s="9"/>
      <c r="B30" s="48" t="s">
        <v>49</v>
      </c>
      <c r="C30" s="1"/>
      <c r="D30" s="1"/>
      <c r="E30" s="49" t="s">
        <v>421</v>
      </c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>
      <c r="A31" s="9"/>
      <c r="B31" s="48" t="s">
        <v>51</v>
      </c>
      <c r="C31" s="1"/>
      <c r="D31" s="1"/>
      <c r="E31" s="49" t="s">
        <v>422</v>
      </c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>
      <c r="A32" s="9"/>
      <c r="B32" s="48" t="s">
        <v>53</v>
      </c>
      <c r="C32" s="1"/>
      <c r="D32" s="1"/>
      <c r="E32" s="49" t="s">
        <v>101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 thickBot="1">
      <c r="A33" s="9"/>
      <c r="B33" s="50" t="s">
        <v>55</v>
      </c>
      <c r="C33" s="51"/>
      <c r="D33" s="51"/>
      <c r="E33" s="52" t="s">
        <v>56</v>
      </c>
      <c r="F33" s="51"/>
      <c r="G33" s="51"/>
      <c r="H33" s="53"/>
      <c r="I33" s="51"/>
      <c r="J33" s="53"/>
      <c r="K33" s="51"/>
      <c r="L33" s="51"/>
      <c r="M33" s="12"/>
      <c r="N33" s="2"/>
      <c r="O33" s="2"/>
      <c r="P33" s="2"/>
      <c r="Q33" s="2"/>
    </row>
    <row r="34" thickTop="1">
      <c r="A34" s="9"/>
      <c r="B34" s="41">
        <v>2</v>
      </c>
      <c r="C34" s="42" t="s">
        <v>96</v>
      </c>
      <c r="D34" s="42" t="s">
        <v>328</v>
      </c>
      <c r="E34" s="42" t="s">
        <v>97</v>
      </c>
      <c r="F34" s="42" t="s">
        <v>7</v>
      </c>
      <c r="G34" s="43" t="s">
        <v>98</v>
      </c>
      <c r="H34" s="54">
        <v>148.91999999999999</v>
      </c>
      <c r="I34" s="55">
        <f>ROUND(0,2)</f>
        <v>0</v>
      </c>
      <c r="J34" s="56">
        <f>ROUND(I34*H34,2)</f>
        <v>0</v>
      </c>
      <c r="K34" s="57">
        <v>0.20999999999999999</v>
      </c>
      <c r="L34" s="58">
        <f>IF(ISNUMBER(K34),ROUND(J34*(K34+1),2),0)</f>
        <v>0</v>
      </c>
      <c r="M34" s="12"/>
      <c r="N34" s="2"/>
      <c r="O34" s="2"/>
      <c r="P34" s="2"/>
      <c r="Q34" s="33">
        <f>IF(ISNUMBER(K34),IF(H34&gt;0,IF(I34&gt;0,J34,0),0),0)</f>
        <v>0</v>
      </c>
      <c r="R34" s="27">
        <f>IF(ISNUMBER(K34)=FALSE,J34,0)</f>
        <v>0</v>
      </c>
    </row>
    <row r="35">
      <c r="A35" s="9"/>
      <c r="B35" s="48" t="s">
        <v>49</v>
      </c>
      <c r="C35" s="1"/>
      <c r="D35" s="1"/>
      <c r="E35" s="49" t="s">
        <v>423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>
      <c r="A36" s="9"/>
      <c r="B36" s="48" t="s">
        <v>51</v>
      </c>
      <c r="C36" s="1"/>
      <c r="D36" s="1"/>
      <c r="E36" s="49" t="s">
        <v>424</v>
      </c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>
      <c r="A37" s="9"/>
      <c r="B37" s="48" t="s">
        <v>53</v>
      </c>
      <c r="C37" s="1"/>
      <c r="D37" s="1"/>
      <c r="E37" s="49" t="s">
        <v>425</v>
      </c>
      <c r="F37" s="1"/>
      <c r="G37" s="1"/>
      <c r="H37" s="40"/>
      <c r="I37" s="1"/>
      <c r="J37" s="40"/>
      <c r="K37" s="1"/>
      <c r="L37" s="1"/>
      <c r="M37" s="12"/>
      <c r="N37" s="2"/>
      <c r="O37" s="2"/>
      <c r="P37" s="2"/>
      <c r="Q37" s="2"/>
    </row>
    <row r="38" thickBot="1">
      <c r="A38" s="9"/>
      <c r="B38" s="50" t="s">
        <v>55</v>
      </c>
      <c r="C38" s="51"/>
      <c r="D38" s="51"/>
      <c r="E38" s="52" t="s">
        <v>56</v>
      </c>
      <c r="F38" s="51"/>
      <c r="G38" s="51"/>
      <c r="H38" s="53"/>
      <c r="I38" s="51"/>
      <c r="J38" s="53"/>
      <c r="K38" s="51"/>
      <c r="L38" s="51"/>
      <c r="M38" s="12"/>
      <c r="N38" s="2"/>
      <c r="O38" s="2"/>
      <c r="P38" s="2"/>
      <c r="Q38" s="2"/>
    </row>
    <row r="39" thickTop="1">
      <c r="A39" s="9"/>
      <c r="B39" s="41">
        <v>3</v>
      </c>
      <c r="C39" s="42" t="s">
        <v>96</v>
      </c>
      <c r="D39" s="42" t="s">
        <v>426</v>
      </c>
      <c r="E39" s="42" t="s">
        <v>97</v>
      </c>
      <c r="F39" s="42" t="s">
        <v>7</v>
      </c>
      <c r="G39" s="43" t="s">
        <v>98</v>
      </c>
      <c r="H39" s="54">
        <v>168.94800000000001</v>
      </c>
      <c r="I39" s="55">
        <f>ROUND(0,2)</f>
        <v>0</v>
      </c>
      <c r="J39" s="56">
        <f>ROUND(I39*H39,2)</f>
        <v>0</v>
      </c>
      <c r="K39" s="57">
        <v>0.20999999999999999</v>
      </c>
      <c r="L39" s="58">
        <f>IF(ISNUMBER(K39),ROUND(J39*(K39+1),2),0)</f>
        <v>0</v>
      </c>
      <c r="M39" s="12"/>
      <c r="N39" s="2"/>
      <c r="O39" s="2"/>
      <c r="P39" s="2"/>
      <c r="Q39" s="33">
        <f>IF(ISNUMBER(K39),IF(H39&gt;0,IF(I39&gt;0,J39,0),0),0)</f>
        <v>0</v>
      </c>
      <c r="R39" s="27">
        <f>IF(ISNUMBER(K39)=FALSE,J39,0)</f>
        <v>0</v>
      </c>
    </row>
    <row r="40">
      <c r="A40" s="9"/>
      <c r="B40" s="48" t="s">
        <v>49</v>
      </c>
      <c r="C40" s="1"/>
      <c r="D40" s="1"/>
      <c r="E40" s="49" t="s">
        <v>99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>
      <c r="A41" s="9"/>
      <c r="B41" s="48" t="s">
        <v>51</v>
      </c>
      <c r="C41" s="1"/>
      <c r="D41" s="1"/>
      <c r="E41" s="49" t="s">
        <v>427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8" t="s">
        <v>53</v>
      </c>
      <c r="C42" s="1"/>
      <c r="D42" s="1"/>
      <c r="E42" s="49" t="s">
        <v>101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 thickBot="1">
      <c r="A43" s="9"/>
      <c r="B43" s="50" t="s">
        <v>55</v>
      </c>
      <c r="C43" s="51"/>
      <c r="D43" s="51"/>
      <c r="E43" s="52" t="s">
        <v>56</v>
      </c>
      <c r="F43" s="51"/>
      <c r="G43" s="51"/>
      <c r="H43" s="53"/>
      <c r="I43" s="51"/>
      <c r="J43" s="53"/>
      <c r="K43" s="51"/>
      <c r="L43" s="51"/>
      <c r="M43" s="12"/>
      <c r="N43" s="2"/>
      <c r="O43" s="2"/>
      <c r="P43" s="2"/>
      <c r="Q43" s="2"/>
    </row>
    <row r="44" thickTop="1">
      <c r="A44" s="9"/>
      <c r="B44" s="41">
        <v>4</v>
      </c>
      <c r="C44" s="42" t="s">
        <v>96</v>
      </c>
      <c r="D44" s="42" t="s">
        <v>428</v>
      </c>
      <c r="E44" s="42" t="s">
        <v>97</v>
      </c>
      <c r="F44" s="42" t="s">
        <v>7</v>
      </c>
      <c r="G44" s="43" t="s">
        <v>98</v>
      </c>
      <c r="H44" s="54">
        <v>1363.5930000000001</v>
      </c>
      <c r="I44" s="55">
        <f>ROUND(0,2)</f>
        <v>0</v>
      </c>
      <c r="J44" s="56">
        <f>ROUND(I44*H44,2)</f>
        <v>0</v>
      </c>
      <c r="K44" s="57">
        <v>0.20999999999999999</v>
      </c>
      <c r="L44" s="58">
        <f>IF(ISNUMBER(K44),ROUND(J44*(K44+1),2),0)</f>
        <v>0</v>
      </c>
      <c r="M44" s="12"/>
      <c r="N44" s="2"/>
      <c r="O44" s="2"/>
      <c r="P44" s="2"/>
      <c r="Q44" s="33">
        <f>IF(ISNUMBER(K44),IF(H44&gt;0,IF(I44&gt;0,J44,0),0),0)</f>
        <v>0</v>
      </c>
      <c r="R44" s="27">
        <f>IF(ISNUMBER(K44)=FALSE,J44,0)</f>
        <v>0</v>
      </c>
    </row>
    <row r="45">
      <c r="A45" s="9"/>
      <c r="B45" s="48" t="s">
        <v>49</v>
      </c>
      <c r="C45" s="1"/>
      <c r="D45" s="1"/>
      <c r="E45" s="49" t="s">
        <v>429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>
      <c r="A46" s="9"/>
      <c r="B46" s="48" t="s">
        <v>51</v>
      </c>
      <c r="C46" s="1"/>
      <c r="D46" s="1"/>
      <c r="E46" s="49" t="s">
        <v>430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>
      <c r="A47" s="9"/>
      <c r="B47" s="48" t="s">
        <v>53</v>
      </c>
      <c r="C47" s="1"/>
      <c r="D47" s="1"/>
      <c r="E47" s="49" t="s">
        <v>101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 thickBot="1">
      <c r="A48" s="9"/>
      <c r="B48" s="50" t="s">
        <v>55</v>
      </c>
      <c r="C48" s="51"/>
      <c r="D48" s="51"/>
      <c r="E48" s="52" t="s">
        <v>56</v>
      </c>
      <c r="F48" s="51"/>
      <c r="G48" s="51"/>
      <c r="H48" s="53"/>
      <c r="I48" s="51"/>
      <c r="J48" s="53"/>
      <c r="K48" s="51"/>
      <c r="L48" s="51"/>
      <c r="M48" s="12"/>
      <c r="N48" s="2"/>
      <c r="O48" s="2"/>
      <c r="P48" s="2"/>
      <c r="Q48" s="2"/>
    </row>
    <row r="49" thickTop="1">
      <c r="A49" s="9"/>
      <c r="B49" s="41">
        <v>5</v>
      </c>
      <c r="C49" s="42" t="s">
        <v>96</v>
      </c>
      <c r="D49" s="42" t="s">
        <v>431</v>
      </c>
      <c r="E49" s="42" t="s">
        <v>97</v>
      </c>
      <c r="F49" s="42" t="s">
        <v>7</v>
      </c>
      <c r="G49" s="43" t="s">
        <v>98</v>
      </c>
      <c r="H49" s="54">
        <v>5.0800000000000001</v>
      </c>
      <c r="I49" s="55">
        <f>ROUND(0,2)</f>
        <v>0</v>
      </c>
      <c r="J49" s="56">
        <f>ROUND(I49*H49,2)</f>
        <v>0</v>
      </c>
      <c r="K49" s="57">
        <v>0.20999999999999999</v>
      </c>
      <c r="L49" s="58">
        <f>IF(ISNUMBER(K49),ROUND(J49*(K49+1),2),0)</f>
        <v>0</v>
      </c>
      <c r="M49" s="12"/>
      <c r="N49" s="2"/>
      <c r="O49" s="2"/>
      <c r="P49" s="2"/>
      <c r="Q49" s="33">
        <f>IF(ISNUMBER(K49),IF(H49&gt;0,IF(I49&gt;0,J49,0),0),0)</f>
        <v>0</v>
      </c>
      <c r="R49" s="27">
        <f>IF(ISNUMBER(K49)=FALSE,J49,0)</f>
        <v>0</v>
      </c>
    </row>
    <row r="50">
      <c r="A50" s="9"/>
      <c r="B50" s="48" t="s">
        <v>49</v>
      </c>
      <c r="C50" s="1"/>
      <c r="D50" s="1"/>
      <c r="E50" s="49" t="s">
        <v>432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>
      <c r="A51" s="9"/>
      <c r="B51" s="48" t="s">
        <v>51</v>
      </c>
      <c r="C51" s="1"/>
      <c r="D51" s="1"/>
      <c r="E51" s="49" t="s">
        <v>433</v>
      </c>
      <c r="F51" s="1"/>
      <c r="G51" s="1"/>
      <c r="H51" s="40"/>
      <c r="I51" s="1"/>
      <c r="J51" s="40"/>
      <c r="K51" s="1"/>
      <c r="L51" s="1"/>
      <c r="M51" s="12"/>
      <c r="N51" s="2"/>
      <c r="O51" s="2"/>
      <c r="P51" s="2"/>
      <c r="Q51" s="2"/>
    </row>
    <row r="52">
      <c r="A52" s="9"/>
      <c r="B52" s="48" t="s">
        <v>53</v>
      </c>
      <c r="C52" s="1"/>
      <c r="D52" s="1"/>
      <c r="E52" s="49" t="s">
        <v>425</v>
      </c>
      <c r="F52" s="1"/>
      <c r="G52" s="1"/>
      <c r="H52" s="40"/>
      <c r="I52" s="1"/>
      <c r="J52" s="40"/>
      <c r="K52" s="1"/>
      <c r="L52" s="1"/>
      <c r="M52" s="12"/>
      <c r="N52" s="2"/>
      <c r="O52" s="2"/>
      <c r="P52" s="2"/>
      <c r="Q52" s="2"/>
    </row>
    <row r="53" thickBot="1">
      <c r="A53" s="9"/>
      <c r="B53" s="50" t="s">
        <v>55</v>
      </c>
      <c r="C53" s="51"/>
      <c r="D53" s="51"/>
      <c r="E53" s="52" t="s">
        <v>56</v>
      </c>
      <c r="F53" s="51"/>
      <c r="G53" s="51"/>
      <c r="H53" s="53"/>
      <c r="I53" s="51"/>
      <c r="J53" s="53"/>
      <c r="K53" s="51"/>
      <c r="L53" s="51"/>
      <c r="M53" s="12"/>
      <c r="N53" s="2"/>
      <c r="O53" s="2"/>
      <c r="P53" s="2"/>
      <c r="Q53" s="2"/>
    </row>
    <row r="54" thickTop="1">
      <c r="A54" s="9"/>
      <c r="B54" s="41">
        <v>6</v>
      </c>
      <c r="C54" s="42" t="s">
        <v>434</v>
      </c>
      <c r="D54" s="42" t="s">
        <v>7</v>
      </c>
      <c r="E54" s="42" t="s">
        <v>435</v>
      </c>
      <c r="F54" s="42" t="s">
        <v>7</v>
      </c>
      <c r="G54" s="43" t="s">
        <v>108</v>
      </c>
      <c r="H54" s="54">
        <v>125</v>
      </c>
      <c r="I54" s="55">
        <f>ROUND(0,2)</f>
        <v>0</v>
      </c>
      <c r="J54" s="56">
        <f>ROUND(I54*H54,2)</f>
        <v>0</v>
      </c>
      <c r="K54" s="57">
        <v>0.20999999999999999</v>
      </c>
      <c r="L54" s="58">
        <f>IF(ISNUMBER(K54),ROUND(J54*(K54+1),2),0)</f>
        <v>0</v>
      </c>
      <c r="M54" s="12"/>
      <c r="N54" s="2"/>
      <c r="O54" s="2"/>
      <c r="P54" s="2"/>
      <c r="Q54" s="33">
        <f>IF(ISNUMBER(K54),IF(H54&gt;0,IF(I54&gt;0,J54,0),0),0)</f>
        <v>0</v>
      </c>
      <c r="R54" s="27">
        <f>IF(ISNUMBER(K54)=FALSE,J54,0)</f>
        <v>0</v>
      </c>
    </row>
    <row r="55">
      <c r="A55" s="9"/>
      <c r="B55" s="48" t="s">
        <v>49</v>
      </c>
      <c r="C55" s="1"/>
      <c r="D55" s="1"/>
      <c r="E55" s="49" t="s">
        <v>436</v>
      </c>
      <c r="F55" s="1"/>
      <c r="G55" s="1"/>
      <c r="H55" s="40"/>
      <c r="I55" s="1"/>
      <c r="J55" s="40"/>
      <c r="K55" s="1"/>
      <c r="L55" s="1"/>
      <c r="M55" s="12"/>
      <c r="N55" s="2"/>
      <c r="O55" s="2"/>
      <c r="P55" s="2"/>
      <c r="Q55" s="2"/>
    </row>
    <row r="56">
      <c r="A56" s="9"/>
      <c r="B56" s="48" t="s">
        <v>51</v>
      </c>
      <c r="C56" s="1"/>
      <c r="D56" s="1"/>
      <c r="E56" s="49" t="s">
        <v>110</v>
      </c>
      <c r="F56" s="1"/>
      <c r="G56" s="1"/>
      <c r="H56" s="40"/>
      <c r="I56" s="1"/>
      <c r="J56" s="40"/>
      <c r="K56" s="1"/>
      <c r="L56" s="1"/>
      <c r="M56" s="12"/>
      <c r="N56" s="2"/>
      <c r="O56" s="2"/>
      <c r="P56" s="2"/>
      <c r="Q56" s="2"/>
    </row>
    <row r="57">
      <c r="A57" s="9"/>
      <c r="B57" s="48" t="s">
        <v>53</v>
      </c>
      <c r="C57" s="1"/>
      <c r="D57" s="1"/>
      <c r="E57" s="49" t="s">
        <v>54</v>
      </c>
      <c r="F57" s="1"/>
      <c r="G57" s="1"/>
      <c r="H57" s="40"/>
      <c r="I57" s="1"/>
      <c r="J57" s="40"/>
      <c r="K57" s="1"/>
      <c r="L57" s="1"/>
      <c r="M57" s="12"/>
      <c r="N57" s="2"/>
      <c r="O57" s="2"/>
      <c r="P57" s="2"/>
      <c r="Q57" s="2"/>
    </row>
    <row r="58" thickBot="1">
      <c r="A58" s="9"/>
      <c r="B58" s="50" t="s">
        <v>55</v>
      </c>
      <c r="C58" s="51"/>
      <c r="D58" s="51"/>
      <c r="E58" s="52" t="s">
        <v>56</v>
      </c>
      <c r="F58" s="51"/>
      <c r="G58" s="51"/>
      <c r="H58" s="53"/>
      <c r="I58" s="51"/>
      <c r="J58" s="53"/>
      <c r="K58" s="51"/>
      <c r="L58" s="51"/>
      <c r="M58" s="12"/>
      <c r="N58" s="2"/>
      <c r="O58" s="2"/>
      <c r="P58" s="2"/>
      <c r="Q58" s="2"/>
    </row>
    <row r="59" thickTop="1" thickBot="1" ht="25" customHeight="1">
      <c r="A59" s="9"/>
      <c r="B59" s="1"/>
      <c r="C59" s="59">
        <v>0</v>
      </c>
      <c r="D59" s="1"/>
      <c r="E59" s="59" t="s">
        <v>20</v>
      </c>
      <c r="F59" s="1"/>
      <c r="G59" s="60" t="s">
        <v>81</v>
      </c>
      <c r="H59" s="61">
        <f>J29+J34+J39+J44+J49+J54</f>
        <v>0</v>
      </c>
      <c r="I59" s="60" t="s">
        <v>82</v>
      </c>
      <c r="J59" s="62">
        <f>(L59-H59)</f>
        <v>0</v>
      </c>
      <c r="K59" s="60" t="s">
        <v>83</v>
      </c>
      <c r="L59" s="63">
        <f>L29+L34+L39+L44+L49+L54</f>
        <v>0</v>
      </c>
      <c r="M59" s="12"/>
      <c r="N59" s="2"/>
      <c r="O59" s="2"/>
      <c r="P59" s="2"/>
      <c r="Q59" s="33">
        <f>0+Q29+Q34+Q39+Q44+Q49+Q54</f>
        <v>0</v>
      </c>
      <c r="R59" s="27">
        <f>0+R29+R34+R39+R44+R49+R54</f>
        <v>0</v>
      </c>
      <c r="S59" s="64">
        <f>Q59*(1+J59)+R59</f>
        <v>0</v>
      </c>
    </row>
    <row r="60" thickTop="1" thickBot="1" ht="25" customHeight="1">
      <c r="A60" s="9"/>
      <c r="B60" s="65"/>
      <c r="C60" s="65"/>
      <c r="D60" s="65"/>
      <c r="E60" s="65"/>
      <c r="F60" s="65"/>
      <c r="G60" s="66" t="s">
        <v>84</v>
      </c>
      <c r="H60" s="67">
        <f>J29+J34+J39+J44+J49+J54</f>
        <v>0</v>
      </c>
      <c r="I60" s="66" t="s">
        <v>85</v>
      </c>
      <c r="J60" s="68">
        <f>0+J59</f>
        <v>0</v>
      </c>
      <c r="K60" s="66" t="s">
        <v>86</v>
      </c>
      <c r="L60" s="69">
        <f>L29+L34+L39+L44+L49+L54</f>
        <v>0</v>
      </c>
      <c r="M60" s="12"/>
      <c r="N60" s="2"/>
      <c r="O60" s="2"/>
      <c r="P60" s="2"/>
      <c r="Q60" s="2"/>
    </row>
    <row r="61" ht="40" customHeight="1">
      <c r="A61" s="9"/>
      <c r="B61" s="74" t="s">
        <v>121</v>
      </c>
      <c r="C61" s="1"/>
      <c r="D61" s="1"/>
      <c r="E61" s="1"/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1">
        <v>7</v>
      </c>
      <c r="C62" s="42" t="s">
        <v>437</v>
      </c>
      <c r="D62" s="42" t="s">
        <v>7</v>
      </c>
      <c r="E62" s="42" t="s">
        <v>438</v>
      </c>
      <c r="F62" s="42" t="s">
        <v>7</v>
      </c>
      <c r="G62" s="43" t="s">
        <v>108</v>
      </c>
      <c r="H62" s="44">
        <v>450</v>
      </c>
      <c r="I62" s="25">
        <f>ROUND(0,2)</f>
        <v>0</v>
      </c>
      <c r="J62" s="45">
        <f>ROUND(I62*H62,2)</f>
        <v>0</v>
      </c>
      <c r="K62" s="46">
        <v>0.20999999999999999</v>
      </c>
      <c r="L62" s="47">
        <f>IF(ISNUMBER(K62),ROUND(J62*(K62+1),2),0)</f>
        <v>0</v>
      </c>
      <c r="M62" s="12"/>
      <c r="N62" s="2"/>
      <c r="O62" s="2"/>
      <c r="P62" s="2"/>
      <c r="Q62" s="33">
        <f>IF(ISNUMBER(K62),IF(H62&gt;0,IF(I62&gt;0,J62,0),0),0)</f>
        <v>0</v>
      </c>
      <c r="R62" s="27">
        <f>IF(ISNUMBER(K62)=FALSE,J62,0)</f>
        <v>0</v>
      </c>
    </row>
    <row r="63">
      <c r="A63" s="9"/>
      <c r="B63" s="48" t="s">
        <v>49</v>
      </c>
      <c r="C63" s="1"/>
      <c r="D63" s="1"/>
      <c r="E63" s="49" t="s">
        <v>439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>
      <c r="A64" s="9"/>
      <c r="B64" s="48" t="s">
        <v>51</v>
      </c>
      <c r="C64" s="1"/>
      <c r="D64" s="1"/>
      <c r="E64" s="49" t="s">
        <v>440</v>
      </c>
      <c r="F64" s="1"/>
      <c r="G64" s="1"/>
      <c r="H64" s="40"/>
      <c r="I64" s="1"/>
      <c r="J64" s="40"/>
      <c r="K64" s="1"/>
      <c r="L64" s="1"/>
      <c r="M64" s="12"/>
      <c r="N64" s="2"/>
      <c r="O64" s="2"/>
      <c r="P64" s="2"/>
      <c r="Q64" s="2"/>
    </row>
    <row r="65">
      <c r="A65" s="9"/>
      <c r="B65" s="48" t="s">
        <v>53</v>
      </c>
      <c r="C65" s="1"/>
      <c r="D65" s="1"/>
      <c r="E65" s="49" t="s">
        <v>441</v>
      </c>
      <c r="F65" s="1"/>
      <c r="G65" s="1"/>
      <c r="H65" s="40"/>
      <c r="I65" s="1"/>
      <c r="J65" s="40"/>
      <c r="K65" s="1"/>
      <c r="L65" s="1"/>
      <c r="M65" s="12"/>
      <c r="N65" s="2"/>
      <c r="O65" s="2"/>
      <c r="P65" s="2"/>
      <c r="Q65" s="2"/>
    </row>
    <row r="66" thickBot="1">
      <c r="A66" s="9"/>
      <c r="B66" s="50" t="s">
        <v>55</v>
      </c>
      <c r="C66" s="51"/>
      <c r="D66" s="51"/>
      <c r="E66" s="52" t="s">
        <v>56</v>
      </c>
      <c r="F66" s="51"/>
      <c r="G66" s="51"/>
      <c r="H66" s="53"/>
      <c r="I66" s="51"/>
      <c r="J66" s="53"/>
      <c r="K66" s="51"/>
      <c r="L66" s="51"/>
      <c r="M66" s="12"/>
      <c r="N66" s="2"/>
      <c r="O66" s="2"/>
      <c r="P66" s="2"/>
      <c r="Q66" s="2"/>
    </row>
    <row r="67" thickTop="1">
      <c r="A67" s="9"/>
      <c r="B67" s="41">
        <v>8</v>
      </c>
      <c r="C67" s="42" t="s">
        <v>442</v>
      </c>
      <c r="D67" s="42" t="s">
        <v>7</v>
      </c>
      <c r="E67" s="42" t="s">
        <v>443</v>
      </c>
      <c r="F67" s="42" t="s">
        <v>7</v>
      </c>
      <c r="G67" s="43" t="s">
        <v>130</v>
      </c>
      <c r="H67" s="54">
        <v>58.091999999999999</v>
      </c>
      <c r="I67" s="55">
        <f>ROUND(0,2)</f>
        <v>0</v>
      </c>
      <c r="J67" s="56">
        <f>ROUND(I67*H67,2)</f>
        <v>0</v>
      </c>
      <c r="K67" s="57">
        <v>0.20999999999999999</v>
      </c>
      <c r="L67" s="58">
        <f>IF(ISNUMBER(K67),ROUND(J67*(K67+1),2),0)</f>
        <v>0</v>
      </c>
      <c r="M67" s="12"/>
      <c r="N67" s="2"/>
      <c r="O67" s="2"/>
      <c r="P67" s="2"/>
      <c r="Q67" s="33">
        <f>IF(ISNUMBER(K67),IF(H67&gt;0,IF(I67&gt;0,J67,0),0),0)</f>
        <v>0</v>
      </c>
      <c r="R67" s="27">
        <f>IF(ISNUMBER(K67)=FALSE,J67,0)</f>
        <v>0</v>
      </c>
    </row>
    <row r="68">
      <c r="A68" s="9"/>
      <c r="B68" s="48" t="s">
        <v>49</v>
      </c>
      <c r="C68" s="1"/>
      <c r="D68" s="1"/>
      <c r="E68" s="49" t="s">
        <v>444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>
      <c r="A69" s="9"/>
      <c r="B69" s="48" t="s">
        <v>51</v>
      </c>
      <c r="C69" s="1"/>
      <c r="D69" s="1"/>
      <c r="E69" s="49" t="s">
        <v>445</v>
      </c>
      <c r="F69" s="1"/>
      <c r="G69" s="1"/>
      <c r="H69" s="40"/>
      <c r="I69" s="1"/>
      <c r="J69" s="40"/>
      <c r="K69" s="1"/>
      <c r="L69" s="1"/>
      <c r="M69" s="12"/>
      <c r="N69" s="2"/>
      <c r="O69" s="2"/>
      <c r="P69" s="2"/>
      <c r="Q69" s="2"/>
    </row>
    <row r="70">
      <c r="A70" s="9"/>
      <c r="B70" s="48" t="s">
        <v>53</v>
      </c>
      <c r="C70" s="1"/>
      <c r="D70" s="1"/>
      <c r="E70" s="49" t="s">
        <v>446</v>
      </c>
      <c r="F70" s="1"/>
      <c r="G70" s="1"/>
      <c r="H70" s="40"/>
      <c r="I70" s="1"/>
      <c r="J70" s="40"/>
      <c r="K70" s="1"/>
      <c r="L70" s="1"/>
      <c r="M70" s="12"/>
      <c r="N70" s="2"/>
      <c r="O70" s="2"/>
      <c r="P70" s="2"/>
      <c r="Q70" s="2"/>
    </row>
    <row r="71" thickBot="1">
      <c r="A71" s="9"/>
      <c r="B71" s="50" t="s">
        <v>55</v>
      </c>
      <c r="C71" s="51"/>
      <c r="D71" s="51"/>
      <c r="E71" s="52" t="s">
        <v>56</v>
      </c>
      <c r="F71" s="51"/>
      <c r="G71" s="51"/>
      <c r="H71" s="53"/>
      <c r="I71" s="51"/>
      <c r="J71" s="53"/>
      <c r="K71" s="51"/>
      <c r="L71" s="51"/>
      <c r="M71" s="12"/>
      <c r="N71" s="2"/>
      <c r="O71" s="2"/>
      <c r="P71" s="2"/>
      <c r="Q71" s="2"/>
    </row>
    <row r="72" thickTop="1">
      <c r="A72" s="9"/>
      <c r="B72" s="41">
        <v>9</v>
      </c>
      <c r="C72" s="42" t="s">
        <v>447</v>
      </c>
      <c r="D72" s="42" t="s">
        <v>7</v>
      </c>
      <c r="E72" s="42" t="s">
        <v>448</v>
      </c>
      <c r="F72" s="42" t="s">
        <v>7</v>
      </c>
      <c r="G72" s="43" t="s">
        <v>130</v>
      </c>
      <c r="H72" s="54">
        <v>74.459999999999994</v>
      </c>
      <c r="I72" s="55">
        <f>ROUND(0,2)</f>
        <v>0</v>
      </c>
      <c r="J72" s="56">
        <f>ROUND(I72*H72,2)</f>
        <v>0</v>
      </c>
      <c r="K72" s="57">
        <v>0.20999999999999999</v>
      </c>
      <c r="L72" s="58">
        <f>IF(ISNUMBER(K72),ROUND(J72*(K72+1),2),0)</f>
        <v>0</v>
      </c>
      <c r="M72" s="12"/>
      <c r="N72" s="2"/>
      <c r="O72" s="2"/>
      <c r="P72" s="2"/>
      <c r="Q72" s="33">
        <f>IF(ISNUMBER(K72),IF(H72&gt;0,IF(I72&gt;0,J72,0),0),0)</f>
        <v>0</v>
      </c>
      <c r="R72" s="27">
        <f>IF(ISNUMBER(K72)=FALSE,J72,0)</f>
        <v>0</v>
      </c>
    </row>
    <row r="73">
      <c r="A73" s="9"/>
      <c r="B73" s="48" t="s">
        <v>49</v>
      </c>
      <c r="C73" s="1"/>
      <c r="D73" s="1"/>
      <c r="E73" s="49" t="s">
        <v>449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>
      <c r="A74" s="9"/>
      <c r="B74" s="48" t="s">
        <v>51</v>
      </c>
      <c r="C74" s="1"/>
      <c r="D74" s="1"/>
      <c r="E74" s="49" t="s">
        <v>450</v>
      </c>
      <c r="F74" s="1"/>
      <c r="G74" s="1"/>
      <c r="H74" s="40"/>
      <c r="I74" s="1"/>
      <c r="J74" s="40"/>
      <c r="K74" s="1"/>
      <c r="L74" s="1"/>
      <c r="M74" s="12"/>
      <c r="N74" s="2"/>
      <c r="O74" s="2"/>
      <c r="P74" s="2"/>
      <c r="Q74" s="2"/>
    </row>
    <row r="75">
      <c r="A75" s="9"/>
      <c r="B75" s="48" t="s">
        <v>53</v>
      </c>
      <c r="C75" s="1"/>
      <c r="D75" s="1"/>
      <c r="E75" s="49" t="s">
        <v>446</v>
      </c>
      <c r="F75" s="1"/>
      <c r="G75" s="1"/>
      <c r="H75" s="40"/>
      <c r="I75" s="1"/>
      <c r="J75" s="40"/>
      <c r="K75" s="1"/>
      <c r="L75" s="1"/>
      <c r="M75" s="12"/>
      <c r="N75" s="2"/>
      <c r="O75" s="2"/>
      <c r="P75" s="2"/>
      <c r="Q75" s="2"/>
    </row>
    <row r="76" thickBot="1">
      <c r="A76" s="9"/>
      <c r="B76" s="50" t="s">
        <v>55</v>
      </c>
      <c r="C76" s="51"/>
      <c r="D76" s="51"/>
      <c r="E76" s="52" t="s">
        <v>56</v>
      </c>
      <c r="F76" s="51"/>
      <c r="G76" s="51"/>
      <c r="H76" s="53"/>
      <c r="I76" s="51"/>
      <c r="J76" s="53"/>
      <c r="K76" s="51"/>
      <c r="L76" s="51"/>
      <c r="M76" s="12"/>
      <c r="N76" s="2"/>
      <c r="O76" s="2"/>
      <c r="P76" s="2"/>
      <c r="Q76" s="2"/>
    </row>
    <row r="77" thickTop="1">
      <c r="A77" s="9"/>
      <c r="B77" s="41">
        <v>10</v>
      </c>
      <c r="C77" s="42" t="s">
        <v>451</v>
      </c>
      <c r="D77" s="42" t="s">
        <v>7</v>
      </c>
      <c r="E77" s="42" t="s">
        <v>452</v>
      </c>
      <c r="F77" s="42" t="s">
        <v>7</v>
      </c>
      <c r="G77" s="43" t="s">
        <v>174</v>
      </c>
      <c r="H77" s="54">
        <v>3</v>
      </c>
      <c r="I77" s="55">
        <f>ROUND(0,2)</f>
        <v>0</v>
      </c>
      <c r="J77" s="56">
        <f>ROUND(I77*H77,2)</f>
        <v>0</v>
      </c>
      <c r="K77" s="57">
        <v>0.20999999999999999</v>
      </c>
      <c r="L77" s="58">
        <f>IF(ISNUMBER(K77),ROUND(J77*(K77+1),2),0)</f>
        <v>0</v>
      </c>
      <c r="M77" s="12"/>
      <c r="N77" s="2"/>
      <c r="O77" s="2"/>
      <c r="P77" s="2"/>
      <c r="Q77" s="33">
        <f>IF(ISNUMBER(K77),IF(H77&gt;0,IF(I77&gt;0,J77,0),0),0)</f>
        <v>0</v>
      </c>
      <c r="R77" s="27">
        <f>IF(ISNUMBER(K77)=FALSE,J77,0)</f>
        <v>0</v>
      </c>
    </row>
    <row r="78">
      <c r="A78" s="9"/>
      <c r="B78" s="48" t="s">
        <v>49</v>
      </c>
      <c r="C78" s="1"/>
      <c r="D78" s="1"/>
      <c r="E78" s="49" t="s">
        <v>453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>
      <c r="A79" s="9"/>
      <c r="B79" s="48" t="s">
        <v>51</v>
      </c>
      <c r="C79" s="1"/>
      <c r="D79" s="1"/>
      <c r="E79" s="49" t="s">
        <v>454</v>
      </c>
      <c r="F79" s="1"/>
      <c r="G79" s="1"/>
      <c r="H79" s="40"/>
      <c r="I79" s="1"/>
      <c r="J79" s="40"/>
      <c r="K79" s="1"/>
      <c r="L79" s="1"/>
      <c r="M79" s="12"/>
      <c r="N79" s="2"/>
      <c r="O79" s="2"/>
      <c r="P79" s="2"/>
      <c r="Q79" s="2"/>
    </row>
    <row r="80">
      <c r="A80" s="9"/>
      <c r="B80" s="48" t="s">
        <v>53</v>
      </c>
      <c r="C80" s="1"/>
      <c r="D80" s="1"/>
      <c r="E80" s="49" t="s">
        <v>446</v>
      </c>
      <c r="F80" s="1"/>
      <c r="G80" s="1"/>
      <c r="H80" s="40"/>
      <c r="I80" s="1"/>
      <c r="J80" s="40"/>
      <c r="K80" s="1"/>
      <c r="L80" s="1"/>
      <c r="M80" s="12"/>
      <c r="N80" s="2"/>
      <c r="O80" s="2"/>
      <c r="P80" s="2"/>
      <c r="Q80" s="2"/>
    </row>
    <row r="81" thickBot="1">
      <c r="A81" s="9"/>
      <c r="B81" s="50" t="s">
        <v>55</v>
      </c>
      <c r="C81" s="51"/>
      <c r="D81" s="51"/>
      <c r="E81" s="52" t="s">
        <v>56</v>
      </c>
      <c r="F81" s="51"/>
      <c r="G81" s="51"/>
      <c r="H81" s="53"/>
      <c r="I81" s="51"/>
      <c r="J81" s="53"/>
      <c r="K81" s="51"/>
      <c r="L81" s="51"/>
      <c r="M81" s="12"/>
      <c r="N81" s="2"/>
      <c r="O81" s="2"/>
      <c r="P81" s="2"/>
      <c r="Q81" s="2"/>
    </row>
    <row r="82" thickTop="1">
      <c r="A82" s="9"/>
      <c r="B82" s="41">
        <v>11</v>
      </c>
      <c r="C82" s="42" t="s">
        <v>455</v>
      </c>
      <c r="D82" s="42" t="s">
        <v>7</v>
      </c>
      <c r="E82" s="42" t="s">
        <v>456</v>
      </c>
      <c r="F82" s="42" t="s">
        <v>7</v>
      </c>
      <c r="G82" s="43" t="s">
        <v>174</v>
      </c>
      <c r="H82" s="54">
        <v>127</v>
      </c>
      <c r="I82" s="55">
        <f>ROUND(0,2)</f>
        <v>0</v>
      </c>
      <c r="J82" s="56">
        <f>ROUND(I82*H82,2)</f>
        <v>0</v>
      </c>
      <c r="K82" s="57">
        <v>0.20999999999999999</v>
      </c>
      <c r="L82" s="58">
        <f>IF(ISNUMBER(K82),ROUND(J82*(K82+1),2),0)</f>
        <v>0</v>
      </c>
      <c r="M82" s="12"/>
      <c r="N82" s="2"/>
      <c r="O82" s="2"/>
      <c r="P82" s="2"/>
      <c r="Q82" s="33">
        <f>IF(ISNUMBER(K82),IF(H82&gt;0,IF(I82&gt;0,J82,0),0),0)</f>
        <v>0</v>
      </c>
      <c r="R82" s="27">
        <f>IF(ISNUMBER(K82)=FALSE,J82,0)</f>
        <v>0</v>
      </c>
    </row>
    <row r="83">
      <c r="A83" s="9"/>
      <c r="B83" s="48" t="s">
        <v>49</v>
      </c>
      <c r="C83" s="1"/>
      <c r="D83" s="1"/>
      <c r="E83" s="49" t="s">
        <v>457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>
      <c r="A84" s="9"/>
      <c r="B84" s="48" t="s">
        <v>51</v>
      </c>
      <c r="C84" s="1"/>
      <c r="D84" s="1"/>
      <c r="E84" s="49" t="s">
        <v>458</v>
      </c>
      <c r="F84" s="1"/>
      <c r="G84" s="1"/>
      <c r="H84" s="40"/>
      <c r="I84" s="1"/>
      <c r="J84" s="40"/>
      <c r="K84" s="1"/>
      <c r="L84" s="1"/>
      <c r="M84" s="12"/>
      <c r="N84" s="2"/>
      <c r="O84" s="2"/>
      <c r="P84" s="2"/>
      <c r="Q84" s="2"/>
    </row>
    <row r="85">
      <c r="A85" s="9"/>
      <c r="B85" s="48" t="s">
        <v>53</v>
      </c>
      <c r="C85" s="1"/>
      <c r="D85" s="1"/>
      <c r="E85" s="49" t="s">
        <v>446</v>
      </c>
      <c r="F85" s="1"/>
      <c r="G85" s="1"/>
      <c r="H85" s="40"/>
      <c r="I85" s="1"/>
      <c r="J85" s="40"/>
      <c r="K85" s="1"/>
      <c r="L85" s="1"/>
      <c r="M85" s="12"/>
      <c r="N85" s="2"/>
      <c r="O85" s="2"/>
      <c r="P85" s="2"/>
      <c r="Q85" s="2"/>
    </row>
    <row r="86" thickBot="1">
      <c r="A86" s="9"/>
      <c r="B86" s="50" t="s">
        <v>55</v>
      </c>
      <c r="C86" s="51"/>
      <c r="D86" s="51"/>
      <c r="E86" s="52" t="s">
        <v>56</v>
      </c>
      <c r="F86" s="51"/>
      <c r="G86" s="51"/>
      <c r="H86" s="53"/>
      <c r="I86" s="51"/>
      <c r="J86" s="53"/>
      <c r="K86" s="51"/>
      <c r="L86" s="51"/>
      <c r="M86" s="12"/>
      <c r="N86" s="2"/>
      <c r="O86" s="2"/>
      <c r="P86" s="2"/>
      <c r="Q86" s="2"/>
    </row>
    <row r="87" thickTop="1">
      <c r="A87" s="9"/>
      <c r="B87" s="41">
        <v>12</v>
      </c>
      <c r="C87" s="42" t="s">
        <v>459</v>
      </c>
      <c r="D87" s="42" t="s">
        <v>7</v>
      </c>
      <c r="E87" s="42" t="s">
        <v>460</v>
      </c>
      <c r="F87" s="42" t="s">
        <v>7</v>
      </c>
      <c r="G87" s="43" t="s">
        <v>130</v>
      </c>
      <c r="H87" s="54">
        <v>33.216000000000001</v>
      </c>
      <c r="I87" s="55">
        <f>ROUND(0,2)</f>
        <v>0</v>
      </c>
      <c r="J87" s="56">
        <f>ROUND(I87*H87,2)</f>
        <v>0</v>
      </c>
      <c r="K87" s="57">
        <v>0.20999999999999999</v>
      </c>
      <c r="L87" s="58">
        <f>IF(ISNUMBER(K87),ROUND(J87*(K87+1),2),0)</f>
        <v>0</v>
      </c>
      <c r="M87" s="12"/>
      <c r="N87" s="2"/>
      <c r="O87" s="2"/>
      <c r="P87" s="2"/>
      <c r="Q87" s="33">
        <f>IF(ISNUMBER(K87),IF(H87&gt;0,IF(I87&gt;0,J87,0),0),0)</f>
        <v>0</v>
      </c>
      <c r="R87" s="27">
        <f>IF(ISNUMBER(K87)=FALSE,J87,0)</f>
        <v>0</v>
      </c>
    </row>
    <row r="88">
      <c r="A88" s="9"/>
      <c r="B88" s="48" t="s">
        <v>49</v>
      </c>
      <c r="C88" s="1"/>
      <c r="D88" s="1"/>
      <c r="E88" s="49" t="s">
        <v>461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>
      <c r="A89" s="9"/>
      <c r="B89" s="48" t="s">
        <v>51</v>
      </c>
      <c r="C89" s="1"/>
      <c r="D89" s="1"/>
      <c r="E89" s="49" t="s">
        <v>462</v>
      </c>
      <c r="F89" s="1"/>
      <c r="G89" s="1"/>
      <c r="H89" s="40"/>
      <c r="I89" s="1"/>
      <c r="J89" s="40"/>
      <c r="K89" s="1"/>
      <c r="L89" s="1"/>
      <c r="M89" s="12"/>
      <c r="N89" s="2"/>
      <c r="O89" s="2"/>
      <c r="P89" s="2"/>
      <c r="Q89" s="2"/>
    </row>
    <row r="90">
      <c r="A90" s="9"/>
      <c r="B90" s="48" t="s">
        <v>53</v>
      </c>
      <c r="C90" s="1"/>
      <c r="D90" s="1"/>
      <c r="E90" s="49" t="s">
        <v>446</v>
      </c>
      <c r="F90" s="1"/>
      <c r="G90" s="1"/>
      <c r="H90" s="40"/>
      <c r="I90" s="1"/>
      <c r="J90" s="40"/>
      <c r="K90" s="1"/>
      <c r="L90" s="1"/>
      <c r="M90" s="12"/>
      <c r="N90" s="2"/>
      <c r="O90" s="2"/>
      <c r="P90" s="2"/>
      <c r="Q90" s="2"/>
    </row>
    <row r="91" thickBot="1">
      <c r="A91" s="9"/>
      <c r="B91" s="50" t="s">
        <v>55</v>
      </c>
      <c r="C91" s="51"/>
      <c r="D91" s="51"/>
      <c r="E91" s="52" t="s">
        <v>56</v>
      </c>
      <c r="F91" s="51"/>
      <c r="G91" s="51"/>
      <c r="H91" s="53"/>
      <c r="I91" s="51"/>
      <c r="J91" s="53"/>
      <c r="K91" s="51"/>
      <c r="L91" s="51"/>
      <c r="M91" s="12"/>
      <c r="N91" s="2"/>
      <c r="O91" s="2"/>
      <c r="P91" s="2"/>
      <c r="Q91" s="2"/>
    </row>
    <row r="92" thickTop="1">
      <c r="A92" s="9"/>
      <c r="B92" s="41">
        <v>13</v>
      </c>
      <c r="C92" s="42" t="s">
        <v>128</v>
      </c>
      <c r="D92" s="42" t="s">
        <v>7</v>
      </c>
      <c r="E92" s="42" t="s">
        <v>129</v>
      </c>
      <c r="F92" s="42" t="s">
        <v>7</v>
      </c>
      <c r="G92" s="43" t="s">
        <v>130</v>
      </c>
      <c r="H92" s="54">
        <v>93.859999999999999</v>
      </c>
      <c r="I92" s="55">
        <f>ROUND(0,2)</f>
        <v>0</v>
      </c>
      <c r="J92" s="56">
        <f>ROUND(I92*H92,2)</f>
        <v>0</v>
      </c>
      <c r="K92" s="57">
        <v>0.20999999999999999</v>
      </c>
      <c r="L92" s="58">
        <f>IF(ISNUMBER(K92),ROUND(J92*(K92+1),2),0)</f>
        <v>0</v>
      </c>
      <c r="M92" s="12"/>
      <c r="N92" s="2"/>
      <c r="O92" s="2"/>
      <c r="P92" s="2"/>
      <c r="Q92" s="33">
        <f>IF(ISNUMBER(K92),IF(H92&gt;0,IF(I92&gt;0,J92,0),0),0)</f>
        <v>0</v>
      </c>
      <c r="R92" s="27">
        <f>IF(ISNUMBER(K92)=FALSE,J92,0)</f>
        <v>0</v>
      </c>
    </row>
    <row r="93">
      <c r="A93" s="9"/>
      <c r="B93" s="48" t="s">
        <v>49</v>
      </c>
      <c r="C93" s="1"/>
      <c r="D93" s="1"/>
      <c r="E93" s="49" t="s">
        <v>463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>
      <c r="A94" s="9"/>
      <c r="B94" s="48" t="s">
        <v>51</v>
      </c>
      <c r="C94" s="1"/>
      <c r="D94" s="1"/>
      <c r="E94" s="49" t="s">
        <v>464</v>
      </c>
      <c r="F94" s="1"/>
      <c r="G94" s="1"/>
      <c r="H94" s="40"/>
      <c r="I94" s="1"/>
      <c r="J94" s="40"/>
      <c r="K94" s="1"/>
      <c r="L94" s="1"/>
      <c r="M94" s="12"/>
      <c r="N94" s="2"/>
      <c r="O94" s="2"/>
      <c r="P94" s="2"/>
      <c r="Q94" s="2"/>
    </row>
    <row r="95">
      <c r="A95" s="9"/>
      <c r="B95" s="48" t="s">
        <v>53</v>
      </c>
      <c r="C95" s="1"/>
      <c r="D95" s="1"/>
      <c r="E95" s="49" t="s">
        <v>465</v>
      </c>
      <c r="F95" s="1"/>
      <c r="G95" s="1"/>
      <c r="H95" s="40"/>
      <c r="I95" s="1"/>
      <c r="J95" s="40"/>
      <c r="K95" s="1"/>
      <c r="L95" s="1"/>
      <c r="M95" s="12"/>
      <c r="N95" s="2"/>
      <c r="O95" s="2"/>
      <c r="P95" s="2"/>
      <c r="Q95" s="2"/>
    </row>
    <row r="96" thickBot="1">
      <c r="A96" s="9"/>
      <c r="B96" s="50" t="s">
        <v>55</v>
      </c>
      <c r="C96" s="51"/>
      <c r="D96" s="51"/>
      <c r="E96" s="52" t="s">
        <v>56</v>
      </c>
      <c r="F96" s="51"/>
      <c r="G96" s="51"/>
      <c r="H96" s="53"/>
      <c r="I96" s="51"/>
      <c r="J96" s="53"/>
      <c r="K96" s="51"/>
      <c r="L96" s="51"/>
      <c r="M96" s="12"/>
      <c r="N96" s="2"/>
      <c r="O96" s="2"/>
      <c r="P96" s="2"/>
      <c r="Q96" s="2"/>
    </row>
    <row r="97" thickTop="1" thickBot="1" ht="25" customHeight="1">
      <c r="A97" s="9"/>
      <c r="B97" s="1"/>
      <c r="C97" s="59">
        <v>1</v>
      </c>
      <c r="D97" s="1"/>
      <c r="E97" s="59" t="s">
        <v>88</v>
      </c>
      <c r="F97" s="1"/>
      <c r="G97" s="60" t="s">
        <v>81</v>
      </c>
      <c r="H97" s="61">
        <f>J62+J67+J72+J77+J82+J87+J92</f>
        <v>0</v>
      </c>
      <c r="I97" s="60" t="s">
        <v>82</v>
      </c>
      <c r="J97" s="62">
        <f>(L97-H97)</f>
        <v>0</v>
      </c>
      <c r="K97" s="60" t="s">
        <v>83</v>
      </c>
      <c r="L97" s="63">
        <f>L62+L67+L72+L77+L82+L87+L92</f>
        <v>0</v>
      </c>
      <c r="M97" s="12"/>
      <c r="N97" s="2"/>
      <c r="O97" s="2"/>
      <c r="P97" s="2"/>
      <c r="Q97" s="33">
        <f>0+Q62+Q67+Q72+Q77+Q82+Q87+Q92</f>
        <v>0</v>
      </c>
      <c r="R97" s="27">
        <f>0+R62+R67+R72+R77+R82+R87+R92</f>
        <v>0</v>
      </c>
      <c r="S97" s="64">
        <f>Q97*(1+J97)+R97</f>
        <v>0</v>
      </c>
    </row>
    <row r="98" thickTop="1" thickBot="1" ht="25" customHeight="1">
      <c r="A98" s="9"/>
      <c r="B98" s="65"/>
      <c r="C98" s="65"/>
      <c r="D98" s="65"/>
      <c r="E98" s="65"/>
      <c r="F98" s="65"/>
      <c r="G98" s="66" t="s">
        <v>84</v>
      </c>
      <c r="H98" s="67">
        <f>J62+J67+J72+J77+J82+J87+J92</f>
        <v>0</v>
      </c>
      <c r="I98" s="66" t="s">
        <v>85</v>
      </c>
      <c r="J98" s="68">
        <f>0+J97</f>
        <v>0</v>
      </c>
      <c r="K98" s="66" t="s">
        <v>86</v>
      </c>
      <c r="L98" s="69">
        <f>L62+L67+L72+L77+L82+L87+L92</f>
        <v>0</v>
      </c>
      <c r="M98" s="12"/>
      <c r="N98" s="2"/>
      <c r="O98" s="2"/>
      <c r="P98" s="2"/>
      <c r="Q98" s="2"/>
    </row>
    <row r="99" ht="40" customHeight="1">
      <c r="A99" s="9"/>
      <c r="B99" s="74" t="s">
        <v>171</v>
      </c>
      <c r="C99" s="1"/>
      <c r="D99" s="1"/>
      <c r="E99" s="1"/>
      <c r="F99" s="1"/>
      <c r="G99" s="1"/>
      <c r="H99" s="40"/>
      <c r="I99" s="1"/>
      <c r="J99" s="40"/>
      <c r="K99" s="1"/>
      <c r="L99" s="1"/>
      <c r="M99" s="12"/>
      <c r="N99" s="2"/>
      <c r="O99" s="2"/>
      <c r="P99" s="2"/>
      <c r="Q99" s="2"/>
    </row>
    <row r="100">
      <c r="A100" s="9"/>
      <c r="B100" s="41">
        <v>14</v>
      </c>
      <c r="C100" s="42" t="s">
        <v>466</v>
      </c>
      <c r="D100" s="42" t="s">
        <v>7</v>
      </c>
      <c r="E100" s="42" t="s">
        <v>467</v>
      </c>
      <c r="F100" s="42" t="s">
        <v>7</v>
      </c>
      <c r="G100" s="43" t="s">
        <v>98</v>
      </c>
      <c r="H100" s="44">
        <v>6.8890000000000002</v>
      </c>
      <c r="I100" s="25">
        <f>ROUND(0,2)</f>
        <v>0</v>
      </c>
      <c r="J100" s="45">
        <f>ROUND(I100*H100,2)</f>
        <v>0</v>
      </c>
      <c r="K100" s="46">
        <v>0.20999999999999999</v>
      </c>
      <c r="L100" s="47">
        <f>IF(ISNUMBER(K100),ROUND(J100*(K100+1),2),0)</f>
        <v>0</v>
      </c>
      <c r="M100" s="12"/>
      <c r="N100" s="2"/>
      <c r="O100" s="2"/>
      <c r="P100" s="2"/>
      <c r="Q100" s="33">
        <f>IF(ISNUMBER(K100),IF(H100&gt;0,IF(I100&gt;0,J100,0),0),0)</f>
        <v>0</v>
      </c>
      <c r="R100" s="27">
        <f>IF(ISNUMBER(K100)=FALSE,J100,0)</f>
        <v>0</v>
      </c>
    </row>
    <row r="101">
      <c r="A101" s="9"/>
      <c r="B101" s="48" t="s">
        <v>49</v>
      </c>
      <c r="C101" s="1"/>
      <c r="D101" s="1"/>
      <c r="E101" s="49" t="s">
        <v>468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>
      <c r="A102" s="9"/>
      <c r="B102" s="48" t="s">
        <v>51</v>
      </c>
      <c r="C102" s="1"/>
      <c r="D102" s="1"/>
      <c r="E102" s="49" t="s">
        <v>469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>
      <c r="A103" s="9"/>
      <c r="B103" s="48" t="s">
        <v>53</v>
      </c>
      <c r="C103" s="1"/>
      <c r="D103" s="1"/>
      <c r="E103" s="49" t="s">
        <v>470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 thickBot="1">
      <c r="A104" s="9"/>
      <c r="B104" s="50" t="s">
        <v>55</v>
      </c>
      <c r="C104" s="51"/>
      <c r="D104" s="51"/>
      <c r="E104" s="52" t="s">
        <v>56</v>
      </c>
      <c r="F104" s="51"/>
      <c r="G104" s="51"/>
      <c r="H104" s="53"/>
      <c r="I104" s="51"/>
      <c r="J104" s="53"/>
      <c r="K104" s="51"/>
      <c r="L104" s="51"/>
      <c r="M104" s="12"/>
      <c r="N104" s="2"/>
      <c r="O104" s="2"/>
      <c r="P104" s="2"/>
      <c r="Q104" s="2"/>
    </row>
    <row r="105" thickTop="1">
      <c r="A105" s="9"/>
      <c r="B105" s="41">
        <v>15</v>
      </c>
      <c r="C105" s="42" t="s">
        <v>471</v>
      </c>
      <c r="D105" s="42" t="s">
        <v>7</v>
      </c>
      <c r="E105" s="42" t="s">
        <v>472</v>
      </c>
      <c r="F105" s="42" t="s">
        <v>7</v>
      </c>
      <c r="G105" s="43" t="s">
        <v>174</v>
      </c>
      <c r="H105" s="54">
        <v>35.899999999999999</v>
      </c>
      <c r="I105" s="55">
        <f>ROUND(0,2)</f>
        <v>0</v>
      </c>
      <c r="J105" s="56">
        <f>ROUND(I105*H105,2)</f>
        <v>0</v>
      </c>
      <c r="K105" s="57">
        <v>0.20999999999999999</v>
      </c>
      <c r="L105" s="58">
        <f>IF(ISNUMBER(K105),ROUND(J105*(K105+1),2),0)</f>
        <v>0</v>
      </c>
      <c r="M105" s="12"/>
      <c r="N105" s="2"/>
      <c r="O105" s="2"/>
      <c r="P105" s="2"/>
      <c r="Q105" s="33">
        <f>IF(ISNUMBER(K105),IF(H105&gt;0,IF(I105&gt;0,J105,0),0),0)</f>
        <v>0</v>
      </c>
      <c r="R105" s="27">
        <f>IF(ISNUMBER(K105)=FALSE,J105,0)</f>
        <v>0</v>
      </c>
    </row>
    <row r="106">
      <c r="A106" s="9"/>
      <c r="B106" s="48" t="s">
        <v>49</v>
      </c>
      <c r="C106" s="1"/>
      <c r="D106" s="1"/>
      <c r="E106" s="49" t="s">
        <v>473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>
      <c r="A107" s="9"/>
      <c r="B107" s="48" t="s">
        <v>51</v>
      </c>
      <c r="C107" s="1"/>
      <c r="D107" s="1"/>
      <c r="E107" s="49" t="s">
        <v>474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>
      <c r="A108" s="9"/>
      <c r="B108" s="48" t="s">
        <v>53</v>
      </c>
      <c r="C108" s="1"/>
      <c r="D108" s="1"/>
      <c r="E108" s="49" t="s">
        <v>470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 thickBot="1">
      <c r="A109" s="9"/>
      <c r="B109" s="50" t="s">
        <v>55</v>
      </c>
      <c r="C109" s="51"/>
      <c r="D109" s="51"/>
      <c r="E109" s="52" t="s">
        <v>56</v>
      </c>
      <c r="F109" s="51"/>
      <c r="G109" s="51"/>
      <c r="H109" s="53"/>
      <c r="I109" s="51"/>
      <c r="J109" s="53"/>
      <c r="K109" s="51"/>
      <c r="L109" s="51"/>
      <c r="M109" s="12"/>
      <c r="N109" s="2"/>
      <c r="O109" s="2"/>
      <c r="P109" s="2"/>
      <c r="Q109" s="2"/>
    </row>
    <row r="110" thickTop="1" thickBot="1" ht="25" customHeight="1">
      <c r="A110" s="9"/>
      <c r="B110" s="1"/>
      <c r="C110" s="59">
        <v>2</v>
      </c>
      <c r="D110" s="1"/>
      <c r="E110" s="59" t="s">
        <v>89</v>
      </c>
      <c r="F110" s="1"/>
      <c r="G110" s="60" t="s">
        <v>81</v>
      </c>
      <c r="H110" s="61">
        <f>J100+J105</f>
        <v>0</v>
      </c>
      <c r="I110" s="60" t="s">
        <v>82</v>
      </c>
      <c r="J110" s="62">
        <f>(L110-H110)</f>
        <v>0</v>
      </c>
      <c r="K110" s="60" t="s">
        <v>83</v>
      </c>
      <c r="L110" s="63">
        <f>L100+L105</f>
        <v>0</v>
      </c>
      <c r="M110" s="12"/>
      <c r="N110" s="2"/>
      <c r="O110" s="2"/>
      <c r="P110" s="2"/>
      <c r="Q110" s="33">
        <f>0+Q100+Q105</f>
        <v>0</v>
      </c>
      <c r="R110" s="27">
        <f>0+R100+R105</f>
        <v>0</v>
      </c>
      <c r="S110" s="64">
        <f>Q110*(1+J110)+R110</f>
        <v>0</v>
      </c>
    </row>
    <row r="111" thickTop="1" thickBot="1" ht="25" customHeight="1">
      <c r="A111" s="9"/>
      <c r="B111" s="65"/>
      <c r="C111" s="65"/>
      <c r="D111" s="65"/>
      <c r="E111" s="65"/>
      <c r="F111" s="65"/>
      <c r="G111" s="66" t="s">
        <v>84</v>
      </c>
      <c r="H111" s="67">
        <f>J100+J105</f>
        <v>0</v>
      </c>
      <c r="I111" s="66" t="s">
        <v>85</v>
      </c>
      <c r="J111" s="68">
        <f>0+J110</f>
        <v>0</v>
      </c>
      <c r="K111" s="66" t="s">
        <v>86</v>
      </c>
      <c r="L111" s="69">
        <f>L100+L105</f>
        <v>0</v>
      </c>
      <c r="M111" s="12"/>
      <c r="N111" s="2"/>
      <c r="O111" s="2"/>
      <c r="P111" s="2"/>
      <c r="Q111" s="2"/>
    </row>
    <row r="112" ht="40" customHeight="1">
      <c r="A112" s="9"/>
      <c r="B112" s="74" t="s">
        <v>380</v>
      </c>
      <c r="C112" s="1"/>
      <c r="D112" s="1"/>
      <c r="E112" s="1"/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>
      <c r="A113" s="9"/>
      <c r="B113" s="41">
        <v>16</v>
      </c>
      <c r="C113" s="42" t="s">
        <v>475</v>
      </c>
      <c r="D113" s="42" t="s">
        <v>7</v>
      </c>
      <c r="E113" s="42" t="s">
        <v>476</v>
      </c>
      <c r="F113" s="42" t="s">
        <v>7</v>
      </c>
      <c r="G113" s="43" t="s">
        <v>174</v>
      </c>
      <c r="H113" s="44">
        <v>10.5</v>
      </c>
      <c r="I113" s="25">
        <f>ROUND(0,2)</f>
        <v>0</v>
      </c>
      <c r="J113" s="45">
        <f>ROUND(I113*H113,2)</f>
        <v>0</v>
      </c>
      <c r="K113" s="46">
        <v>0.20999999999999999</v>
      </c>
      <c r="L113" s="47">
        <f>IF(ISNUMBER(K113),ROUND(J113*(K113+1),2),0)</f>
        <v>0</v>
      </c>
      <c r="M113" s="12"/>
      <c r="N113" s="2"/>
      <c r="O113" s="2"/>
      <c r="P113" s="2"/>
      <c r="Q113" s="33">
        <f>IF(ISNUMBER(K113),IF(H113&gt;0,IF(I113&gt;0,J113,0),0),0)</f>
        <v>0</v>
      </c>
      <c r="R113" s="27">
        <f>IF(ISNUMBER(K113)=FALSE,J113,0)</f>
        <v>0</v>
      </c>
    </row>
    <row r="114">
      <c r="A114" s="9"/>
      <c r="B114" s="48" t="s">
        <v>49</v>
      </c>
      <c r="C114" s="1"/>
      <c r="D114" s="1"/>
      <c r="E114" s="49" t="s">
        <v>477</v>
      </c>
      <c r="F114" s="1"/>
      <c r="G114" s="1"/>
      <c r="H114" s="40"/>
      <c r="I114" s="1"/>
      <c r="J114" s="40"/>
      <c r="K114" s="1"/>
      <c r="L114" s="1"/>
      <c r="M114" s="12"/>
      <c r="N114" s="2"/>
      <c r="O114" s="2"/>
      <c r="P114" s="2"/>
      <c r="Q114" s="2"/>
    </row>
    <row r="115">
      <c r="A115" s="9"/>
      <c r="B115" s="48" t="s">
        <v>51</v>
      </c>
      <c r="C115" s="1"/>
      <c r="D115" s="1"/>
      <c r="E115" s="49" t="s">
        <v>478</v>
      </c>
      <c r="F115" s="1"/>
      <c r="G115" s="1"/>
      <c r="H115" s="40"/>
      <c r="I115" s="1"/>
      <c r="J115" s="40"/>
      <c r="K115" s="1"/>
      <c r="L115" s="1"/>
      <c r="M115" s="12"/>
      <c r="N115" s="2"/>
      <c r="O115" s="2"/>
      <c r="P115" s="2"/>
      <c r="Q115" s="2"/>
    </row>
    <row r="116">
      <c r="A116" s="9"/>
      <c r="B116" s="48" t="s">
        <v>53</v>
      </c>
      <c r="C116" s="1"/>
      <c r="D116" s="1"/>
      <c r="E116" s="49" t="s">
        <v>479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 thickBot="1">
      <c r="A117" s="9"/>
      <c r="B117" s="50" t="s">
        <v>55</v>
      </c>
      <c r="C117" s="51"/>
      <c r="D117" s="51"/>
      <c r="E117" s="52" t="s">
        <v>56</v>
      </c>
      <c r="F117" s="51"/>
      <c r="G117" s="51"/>
      <c r="H117" s="53"/>
      <c r="I117" s="51"/>
      <c r="J117" s="53"/>
      <c r="K117" s="51"/>
      <c r="L117" s="51"/>
      <c r="M117" s="12"/>
      <c r="N117" s="2"/>
      <c r="O117" s="2"/>
      <c r="P117" s="2"/>
      <c r="Q117" s="2"/>
    </row>
    <row r="118" thickTop="1">
      <c r="A118" s="9"/>
      <c r="B118" s="41">
        <v>17</v>
      </c>
      <c r="C118" s="42" t="s">
        <v>480</v>
      </c>
      <c r="D118" s="42" t="s">
        <v>7</v>
      </c>
      <c r="E118" s="42" t="s">
        <v>481</v>
      </c>
      <c r="F118" s="42" t="s">
        <v>7</v>
      </c>
      <c r="G118" s="43" t="s">
        <v>78</v>
      </c>
      <c r="H118" s="54">
        <v>3</v>
      </c>
      <c r="I118" s="55">
        <f>ROUND(0,2)</f>
        <v>0</v>
      </c>
      <c r="J118" s="56">
        <f>ROUND(I118*H118,2)</f>
        <v>0</v>
      </c>
      <c r="K118" s="57">
        <v>0.20999999999999999</v>
      </c>
      <c r="L118" s="58">
        <f>IF(ISNUMBER(K118),ROUND(J118*(K118+1),2),0)</f>
        <v>0</v>
      </c>
      <c r="M118" s="12"/>
      <c r="N118" s="2"/>
      <c r="O118" s="2"/>
      <c r="P118" s="2"/>
      <c r="Q118" s="33">
        <f>IF(ISNUMBER(K118),IF(H118&gt;0,IF(I118&gt;0,J118,0),0),0)</f>
        <v>0</v>
      </c>
      <c r="R118" s="27">
        <f>IF(ISNUMBER(K118)=FALSE,J118,0)</f>
        <v>0</v>
      </c>
    </row>
    <row r="119">
      <c r="A119" s="9"/>
      <c r="B119" s="48" t="s">
        <v>49</v>
      </c>
      <c r="C119" s="1"/>
      <c r="D119" s="1"/>
      <c r="E119" s="49" t="s">
        <v>482</v>
      </c>
      <c r="F119" s="1"/>
      <c r="G119" s="1"/>
      <c r="H119" s="40"/>
      <c r="I119" s="1"/>
      <c r="J119" s="40"/>
      <c r="K119" s="1"/>
      <c r="L119" s="1"/>
      <c r="M119" s="12"/>
      <c r="N119" s="2"/>
      <c r="O119" s="2"/>
      <c r="P119" s="2"/>
      <c r="Q119" s="2"/>
    </row>
    <row r="120">
      <c r="A120" s="9"/>
      <c r="B120" s="48" t="s">
        <v>51</v>
      </c>
      <c r="C120" s="1"/>
      <c r="D120" s="1"/>
      <c r="E120" s="49" t="s">
        <v>483</v>
      </c>
      <c r="F120" s="1"/>
      <c r="G120" s="1"/>
      <c r="H120" s="40"/>
      <c r="I120" s="1"/>
      <c r="J120" s="40"/>
      <c r="K120" s="1"/>
      <c r="L120" s="1"/>
      <c r="M120" s="12"/>
      <c r="N120" s="2"/>
      <c r="O120" s="2"/>
      <c r="P120" s="2"/>
      <c r="Q120" s="2"/>
    </row>
    <row r="121">
      <c r="A121" s="9"/>
      <c r="B121" s="48" t="s">
        <v>53</v>
      </c>
      <c r="C121" s="1"/>
      <c r="D121" s="1"/>
      <c r="E121" s="49" t="s">
        <v>484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 thickBot="1">
      <c r="A122" s="9"/>
      <c r="B122" s="50" t="s">
        <v>55</v>
      </c>
      <c r="C122" s="51"/>
      <c r="D122" s="51"/>
      <c r="E122" s="52" t="s">
        <v>56</v>
      </c>
      <c r="F122" s="51"/>
      <c r="G122" s="51"/>
      <c r="H122" s="53"/>
      <c r="I122" s="51"/>
      <c r="J122" s="53"/>
      <c r="K122" s="51"/>
      <c r="L122" s="51"/>
      <c r="M122" s="12"/>
      <c r="N122" s="2"/>
      <c r="O122" s="2"/>
      <c r="P122" s="2"/>
      <c r="Q122" s="2"/>
    </row>
    <row r="123" thickTop="1">
      <c r="A123" s="9"/>
      <c r="B123" s="41">
        <v>18</v>
      </c>
      <c r="C123" s="42" t="s">
        <v>402</v>
      </c>
      <c r="D123" s="42" t="s">
        <v>7</v>
      </c>
      <c r="E123" s="42" t="s">
        <v>403</v>
      </c>
      <c r="F123" s="42" t="s">
        <v>7</v>
      </c>
      <c r="G123" s="43" t="s">
        <v>174</v>
      </c>
      <c r="H123" s="54">
        <v>24.5</v>
      </c>
      <c r="I123" s="55">
        <f>ROUND(0,2)</f>
        <v>0</v>
      </c>
      <c r="J123" s="56">
        <f>ROUND(I123*H123,2)</f>
        <v>0</v>
      </c>
      <c r="K123" s="57">
        <v>0.20999999999999999</v>
      </c>
      <c r="L123" s="58">
        <f>IF(ISNUMBER(K123),ROUND(J123*(K123+1),2),0)</f>
        <v>0</v>
      </c>
      <c r="M123" s="12"/>
      <c r="N123" s="2"/>
      <c r="O123" s="2"/>
      <c r="P123" s="2"/>
      <c r="Q123" s="33">
        <f>IF(ISNUMBER(K123),IF(H123&gt;0,IF(I123&gt;0,J123,0),0),0)</f>
        <v>0</v>
      </c>
      <c r="R123" s="27">
        <f>IF(ISNUMBER(K123)=FALSE,J123,0)</f>
        <v>0</v>
      </c>
    </row>
    <row r="124">
      <c r="A124" s="9"/>
      <c r="B124" s="48" t="s">
        <v>49</v>
      </c>
      <c r="C124" s="1"/>
      <c r="D124" s="1"/>
      <c r="E124" s="49" t="s">
        <v>485</v>
      </c>
      <c r="F124" s="1"/>
      <c r="G124" s="1"/>
      <c r="H124" s="40"/>
      <c r="I124" s="1"/>
      <c r="J124" s="40"/>
      <c r="K124" s="1"/>
      <c r="L124" s="1"/>
      <c r="M124" s="12"/>
      <c r="N124" s="2"/>
      <c r="O124" s="2"/>
      <c r="P124" s="2"/>
      <c r="Q124" s="2"/>
    </row>
    <row r="125">
      <c r="A125" s="9"/>
      <c r="B125" s="48" t="s">
        <v>51</v>
      </c>
      <c r="C125" s="1"/>
      <c r="D125" s="1"/>
      <c r="E125" s="49" t="s">
        <v>486</v>
      </c>
      <c r="F125" s="1"/>
      <c r="G125" s="1"/>
      <c r="H125" s="40"/>
      <c r="I125" s="1"/>
      <c r="J125" s="40"/>
      <c r="K125" s="1"/>
      <c r="L125" s="1"/>
      <c r="M125" s="12"/>
      <c r="N125" s="2"/>
      <c r="O125" s="2"/>
      <c r="P125" s="2"/>
      <c r="Q125" s="2"/>
    </row>
    <row r="126">
      <c r="A126" s="9"/>
      <c r="B126" s="48" t="s">
        <v>53</v>
      </c>
      <c r="C126" s="1"/>
      <c r="D126" s="1"/>
      <c r="E126" s="49" t="s">
        <v>406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 thickBot="1">
      <c r="A127" s="9"/>
      <c r="B127" s="50" t="s">
        <v>55</v>
      </c>
      <c r="C127" s="51"/>
      <c r="D127" s="51"/>
      <c r="E127" s="52" t="s">
        <v>56</v>
      </c>
      <c r="F127" s="51"/>
      <c r="G127" s="51"/>
      <c r="H127" s="53"/>
      <c r="I127" s="51"/>
      <c r="J127" s="53"/>
      <c r="K127" s="51"/>
      <c r="L127" s="51"/>
      <c r="M127" s="12"/>
      <c r="N127" s="2"/>
      <c r="O127" s="2"/>
      <c r="P127" s="2"/>
      <c r="Q127" s="2"/>
    </row>
    <row r="128" thickTop="1">
      <c r="A128" s="9"/>
      <c r="B128" s="41">
        <v>19</v>
      </c>
      <c r="C128" s="42" t="s">
        <v>487</v>
      </c>
      <c r="D128" s="42" t="s">
        <v>7</v>
      </c>
      <c r="E128" s="42" t="s">
        <v>488</v>
      </c>
      <c r="F128" s="42" t="s">
        <v>7</v>
      </c>
      <c r="G128" s="43" t="s">
        <v>174</v>
      </c>
      <c r="H128" s="54">
        <v>24.5</v>
      </c>
      <c r="I128" s="55">
        <f>ROUND(0,2)</f>
        <v>0</v>
      </c>
      <c r="J128" s="56">
        <f>ROUND(I128*H128,2)</f>
        <v>0</v>
      </c>
      <c r="K128" s="57">
        <v>0.20999999999999999</v>
      </c>
      <c r="L128" s="58">
        <f>IF(ISNUMBER(K128),ROUND(J128*(K128+1),2),0)</f>
        <v>0</v>
      </c>
      <c r="M128" s="12"/>
      <c r="N128" s="2"/>
      <c r="O128" s="2"/>
      <c r="P128" s="2"/>
      <c r="Q128" s="33">
        <f>IF(ISNUMBER(K128),IF(H128&gt;0,IF(I128&gt;0,J128,0),0),0)</f>
        <v>0</v>
      </c>
      <c r="R128" s="27">
        <f>IF(ISNUMBER(K128)=FALSE,J128,0)</f>
        <v>0</v>
      </c>
    </row>
    <row r="129">
      <c r="A129" s="9"/>
      <c r="B129" s="48" t="s">
        <v>49</v>
      </c>
      <c r="C129" s="1"/>
      <c r="D129" s="1"/>
      <c r="E129" s="49" t="s">
        <v>489</v>
      </c>
      <c r="F129" s="1"/>
      <c r="G129" s="1"/>
      <c r="H129" s="40"/>
      <c r="I129" s="1"/>
      <c r="J129" s="40"/>
      <c r="K129" s="1"/>
      <c r="L129" s="1"/>
      <c r="M129" s="12"/>
      <c r="N129" s="2"/>
      <c r="O129" s="2"/>
      <c r="P129" s="2"/>
      <c r="Q129" s="2"/>
    </row>
    <row r="130">
      <c r="A130" s="9"/>
      <c r="B130" s="48" t="s">
        <v>51</v>
      </c>
      <c r="C130" s="1"/>
      <c r="D130" s="1"/>
      <c r="E130" s="49" t="s">
        <v>490</v>
      </c>
      <c r="F130" s="1"/>
      <c r="G130" s="1"/>
      <c r="H130" s="40"/>
      <c r="I130" s="1"/>
      <c r="J130" s="40"/>
      <c r="K130" s="1"/>
      <c r="L130" s="1"/>
      <c r="M130" s="12"/>
      <c r="N130" s="2"/>
      <c r="O130" s="2"/>
      <c r="P130" s="2"/>
      <c r="Q130" s="2"/>
    </row>
    <row r="131">
      <c r="A131" s="9"/>
      <c r="B131" s="48" t="s">
        <v>53</v>
      </c>
      <c r="C131" s="1"/>
      <c r="D131" s="1"/>
      <c r="E131" s="49" t="s">
        <v>406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 thickBot="1">
      <c r="A132" s="9"/>
      <c r="B132" s="50" t="s">
        <v>55</v>
      </c>
      <c r="C132" s="51"/>
      <c r="D132" s="51"/>
      <c r="E132" s="52" t="s">
        <v>56</v>
      </c>
      <c r="F132" s="51"/>
      <c r="G132" s="51"/>
      <c r="H132" s="53"/>
      <c r="I132" s="51"/>
      <c r="J132" s="53"/>
      <c r="K132" s="51"/>
      <c r="L132" s="51"/>
      <c r="M132" s="12"/>
      <c r="N132" s="2"/>
      <c r="O132" s="2"/>
      <c r="P132" s="2"/>
      <c r="Q132" s="2"/>
    </row>
    <row r="133" thickTop="1">
      <c r="A133" s="9"/>
      <c r="B133" s="41">
        <v>20</v>
      </c>
      <c r="C133" s="42" t="s">
        <v>491</v>
      </c>
      <c r="D133" s="42" t="s">
        <v>7</v>
      </c>
      <c r="E133" s="42" t="s">
        <v>492</v>
      </c>
      <c r="F133" s="42" t="s">
        <v>7</v>
      </c>
      <c r="G133" s="43" t="s">
        <v>130</v>
      </c>
      <c r="H133" s="54">
        <v>120.803</v>
      </c>
      <c r="I133" s="55">
        <f>ROUND(0,2)</f>
        <v>0</v>
      </c>
      <c r="J133" s="56">
        <f>ROUND(I133*H133,2)</f>
        <v>0</v>
      </c>
      <c r="K133" s="57">
        <v>0.20999999999999999</v>
      </c>
      <c r="L133" s="58">
        <f>IF(ISNUMBER(K133),ROUND(J133*(K133+1),2),0)</f>
        <v>0</v>
      </c>
      <c r="M133" s="12"/>
      <c r="N133" s="2"/>
      <c r="O133" s="2"/>
      <c r="P133" s="2"/>
      <c r="Q133" s="33">
        <f>IF(ISNUMBER(K133),IF(H133&gt;0,IF(I133&gt;0,J133,0),0),0)</f>
        <v>0</v>
      </c>
      <c r="R133" s="27">
        <f>IF(ISNUMBER(K133)=FALSE,J133,0)</f>
        <v>0</v>
      </c>
    </row>
    <row r="134">
      <c r="A134" s="9"/>
      <c r="B134" s="48" t="s">
        <v>49</v>
      </c>
      <c r="C134" s="1"/>
      <c r="D134" s="1"/>
      <c r="E134" s="49" t="s">
        <v>453</v>
      </c>
      <c r="F134" s="1"/>
      <c r="G134" s="1"/>
      <c r="H134" s="40"/>
      <c r="I134" s="1"/>
      <c r="J134" s="40"/>
      <c r="K134" s="1"/>
      <c r="L134" s="1"/>
      <c r="M134" s="12"/>
      <c r="N134" s="2"/>
      <c r="O134" s="2"/>
      <c r="P134" s="2"/>
      <c r="Q134" s="2"/>
    </row>
    <row r="135">
      <c r="A135" s="9"/>
      <c r="B135" s="48" t="s">
        <v>51</v>
      </c>
      <c r="C135" s="1"/>
      <c r="D135" s="1"/>
      <c r="E135" s="49" t="s">
        <v>493</v>
      </c>
      <c r="F135" s="1"/>
      <c r="G135" s="1"/>
      <c r="H135" s="40"/>
      <c r="I135" s="1"/>
      <c r="J135" s="40"/>
      <c r="K135" s="1"/>
      <c r="L135" s="1"/>
      <c r="M135" s="12"/>
      <c r="N135" s="2"/>
      <c r="O135" s="2"/>
      <c r="P135" s="2"/>
      <c r="Q135" s="2"/>
    </row>
    <row r="136">
      <c r="A136" s="9"/>
      <c r="B136" s="48" t="s">
        <v>53</v>
      </c>
      <c r="C136" s="1"/>
      <c r="D136" s="1"/>
      <c r="E136" s="49" t="s">
        <v>494</v>
      </c>
      <c r="F136" s="1"/>
      <c r="G136" s="1"/>
      <c r="H136" s="40"/>
      <c r="I136" s="1"/>
      <c r="J136" s="40"/>
      <c r="K136" s="1"/>
      <c r="L136" s="1"/>
      <c r="M136" s="12"/>
      <c r="N136" s="2"/>
      <c r="O136" s="2"/>
      <c r="P136" s="2"/>
      <c r="Q136" s="2"/>
    </row>
    <row r="137" thickBot="1">
      <c r="A137" s="9"/>
      <c r="B137" s="50" t="s">
        <v>55</v>
      </c>
      <c r="C137" s="51"/>
      <c r="D137" s="51"/>
      <c r="E137" s="52" t="s">
        <v>56</v>
      </c>
      <c r="F137" s="51"/>
      <c r="G137" s="51"/>
      <c r="H137" s="53"/>
      <c r="I137" s="51"/>
      <c r="J137" s="53"/>
      <c r="K137" s="51"/>
      <c r="L137" s="51"/>
      <c r="M137" s="12"/>
      <c r="N137" s="2"/>
      <c r="O137" s="2"/>
      <c r="P137" s="2"/>
      <c r="Q137" s="2"/>
    </row>
    <row r="138" thickTop="1">
      <c r="A138" s="9"/>
      <c r="B138" s="41">
        <v>21</v>
      </c>
      <c r="C138" s="42" t="s">
        <v>495</v>
      </c>
      <c r="D138" s="42" t="s">
        <v>310</v>
      </c>
      <c r="E138" s="42" t="s">
        <v>496</v>
      </c>
      <c r="F138" s="42" t="s">
        <v>7</v>
      </c>
      <c r="G138" s="43" t="s">
        <v>130</v>
      </c>
      <c r="H138" s="54">
        <v>135.33799999999999</v>
      </c>
      <c r="I138" s="55">
        <f>ROUND(0,2)</f>
        <v>0</v>
      </c>
      <c r="J138" s="56">
        <f>ROUND(I138*H138,2)</f>
        <v>0</v>
      </c>
      <c r="K138" s="57">
        <v>0.20999999999999999</v>
      </c>
      <c r="L138" s="58">
        <f>IF(ISNUMBER(K138),ROUND(J138*(K138+1),2),0)</f>
        <v>0</v>
      </c>
      <c r="M138" s="12"/>
      <c r="N138" s="2"/>
      <c r="O138" s="2"/>
      <c r="P138" s="2"/>
      <c r="Q138" s="33">
        <f>IF(ISNUMBER(K138),IF(H138&gt;0,IF(I138&gt;0,J138,0),0),0)</f>
        <v>0</v>
      </c>
      <c r="R138" s="27">
        <f>IF(ISNUMBER(K138)=FALSE,J138,0)</f>
        <v>0</v>
      </c>
    </row>
    <row r="139">
      <c r="A139" s="9"/>
      <c r="B139" s="48" t="s">
        <v>49</v>
      </c>
      <c r="C139" s="1"/>
      <c r="D139" s="1"/>
      <c r="E139" s="49" t="s">
        <v>453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>
      <c r="A140" s="9"/>
      <c r="B140" s="48" t="s">
        <v>51</v>
      </c>
      <c r="C140" s="1"/>
      <c r="D140" s="1"/>
      <c r="E140" s="49" t="s">
        <v>497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>
      <c r="A141" s="9"/>
      <c r="B141" s="48" t="s">
        <v>53</v>
      </c>
      <c r="C141" s="1"/>
      <c r="D141" s="1"/>
      <c r="E141" s="49" t="s">
        <v>494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 thickBot="1">
      <c r="A142" s="9"/>
      <c r="B142" s="50" t="s">
        <v>55</v>
      </c>
      <c r="C142" s="51"/>
      <c r="D142" s="51"/>
      <c r="E142" s="52" t="s">
        <v>56</v>
      </c>
      <c r="F142" s="51"/>
      <c r="G142" s="51"/>
      <c r="H142" s="53"/>
      <c r="I142" s="51"/>
      <c r="J142" s="53"/>
      <c r="K142" s="51"/>
      <c r="L142" s="51"/>
      <c r="M142" s="12"/>
      <c r="N142" s="2"/>
      <c r="O142" s="2"/>
      <c r="P142" s="2"/>
      <c r="Q142" s="2"/>
    </row>
    <row r="143" thickTop="1">
      <c r="A143" s="9"/>
      <c r="B143" s="41">
        <v>22</v>
      </c>
      <c r="C143" s="42" t="s">
        <v>495</v>
      </c>
      <c r="D143" s="42" t="s">
        <v>328</v>
      </c>
      <c r="E143" s="42" t="s">
        <v>496</v>
      </c>
      <c r="F143" s="42" t="s">
        <v>7</v>
      </c>
      <c r="G143" s="43" t="s">
        <v>130</v>
      </c>
      <c r="H143" s="54">
        <v>322.06200000000001</v>
      </c>
      <c r="I143" s="55">
        <f>ROUND(0,2)</f>
        <v>0</v>
      </c>
      <c r="J143" s="56">
        <f>ROUND(I143*H143,2)</f>
        <v>0</v>
      </c>
      <c r="K143" s="57">
        <v>0.20999999999999999</v>
      </c>
      <c r="L143" s="58">
        <f>IF(ISNUMBER(K143),ROUND(J143*(K143+1),2),0)</f>
        <v>0</v>
      </c>
      <c r="M143" s="12"/>
      <c r="N143" s="2"/>
      <c r="O143" s="2"/>
      <c r="P143" s="2"/>
      <c r="Q143" s="33">
        <f>IF(ISNUMBER(K143),IF(H143&gt;0,IF(I143&gt;0,J143,0),0),0)</f>
        <v>0</v>
      </c>
      <c r="R143" s="27">
        <f>IF(ISNUMBER(K143)=FALSE,J143,0)</f>
        <v>0</v>
      </c>
    </row>
    <row r="144">
      <c r="A144" s="9"/>
      <c r="B144" s="48" t="s">
        <v>49</v>
      </c>
      <c r="C144" s="1"/>
      <c r="D144" s="1"/>
      <c r="E144" s="49" t="s">
        <v>453</v>
      </c>
      <c r="F144" s="1"/>
      <c r="G144" s="1"/>
      <c r="H144" s="40"/>
      <c r="I144" s="1"/>
      <c r="J144" s="40"/>
      <c r="K144" s="1"/>
      <c r="L144" s="1"/>
      <c r="M144" s="12"/>
      <c r="N144" s="2"/>
      <c r="O144" s="2"/>
      <c r="P144" s="2"/>
      <c r="Q144" s="2"/>
    </row>
    <row r="145">
      <c r="A145" s="9"/>
      <c r="B145" s="48" t="s">
        <v>51</v>
      </c>
      <c r="C145" s="1"/>
      <c r="D145" s="1"/>
      <c r="E145" s="49" t="s">
        <v>498</v>
      </c>
      <c r="F145" s="1"/>
      <c r="G145" s="1"/>
      <c r="H145" s="40"/>
      <c r="I145" s="1"/>
      <c r="J145" s="40"/>
      <c r="K145" s="1"/>
      <c r="L145" s="1"/>
      <c r="M145" s="12"/>
      <c r="N145" s="2"/>
      <c r="O145" s="2"/>
      <c r="P145" s="2"/>
      <c r="Q145" s="2"/>
    </row>
    <row r="146">
      <c r="A146" s="9"/>
      <c r="B146" s="48" t="s">
        <v>53</v>
      </c>
      <c r="C146" s="1"/>
      <c r="D146" s="1"/>
      <c r="E146" s="49" t="s">
        <v>494</v>
      </c>
      <c r="F146" s="1"/>
      <c r="G146" s="1"/>
      <c r="H146" s="40"/>
      <c r="I146" s="1"/>
      <c r="J146" s="40"/>
      <c r="K146" s="1"/>
      <c r="L146" s="1"/>
      <c r="M146" s="12"/>
      <c r="N146" s="2"/>
      <c r="O146" s="2"/>
      <c r="P146" s="2"/>
      <c r="Q146" s="2"/>
    </row>
    <row r="147" thickBot="1">
      <c r="A147" s="9"/>
      <c r="B147" s="50" t="s">
        <v>55</v>
      </c>
      <c r="C147" s="51"/>
      <c r="D147" s="51"/>
      <c r="E147" s="52" t="s">
        <v>56</v>
      </c>
      <c r="F147" s="51"/>
      <c r="G147" s="51"/>
      <c r="H147" s="53"/>
      <c r="I147" s="51"/>
      <c r="J147" s="53"/>
      <c r="K147" s="51"/>
      <c r="L147" s="51"/>
      <c r="M147" s="12"/>
      <c r="N147" s="2"/>
      <c r="O147" s="2"/>
      <c r="P147" s="2"/>
      <c r="Q147" s="2"/>
    </row>
    <row r="148" thickTop="1">
      <c r="A148" s="9"/>
      <c r="B148" s="41">
        <v>23</v>
      </c>
      <c r="C148" s="42" t="s">
        <v>499</v>
      </c>
      <c r="D148" s="42" t="s">
        <v>7</v>
      </c>
      <c r="E148" s="42" t="s">
        <v>500</v>
      </c>
      <c r="F148" s="42" t="s">
        <v>7</v>
      </c>
      <c r="G148" s="43" t="s">
        <v>98</v>
      </c>
      <c r="H148" s="54">
        <v>6.7370000000000001</v>
      </c>
      <c r="I148" s="55">
        <f>ROUND(0,2)</f>
        <v>0</v>
      </c>
      <c r="J148" s="56">
        <f>ROUND(I148*H148,2)</f>
        <v>0</v>
      </c>
      <c r="K148" s="57">
        <v>0.20999999999999999</v>
      </c>
      <c r="L148" s="58">
        <f>IF(ISNUMBER(K148),ROUND(J148*(K148+1),2),0)</f>
        <v>0</v>
      </c>
      <c r="M148" s="12"/>
      <c r="N148" s="2"/>
      <c r="O148" s="2"/>
      <c r="P148" s="2"/>
      <c r="Q148" s="33">
        <f>IF(ISNUMBER(K148),IF(H148&gt;0,IF(I148&gt;0,J148,0),0),0)</f>
        <v>0</v>
      </c>
      <c r="R148" s="27">
        <f>IF(ISNUMBER(K148)=FALSE,J148,0)</f>
        <v>0</v>
      </c>
    </row>
    <row r="149">
      <c r="A149" s="9"/>
      <c r="B149" s="48" t="s">
        <v>49</v>
      </c>
      <c r="C149" s="1"/>
      <c r="D149" s="1"/>
      <c r="E149" s="49" t="s">
        <v>501</v>
      </c>
      <c r="F149" s="1"/>
      <c r="G149" s="1"/>
      <c r="H149" s="40"/>
      <c r="I149" s="1"/>
      <c r="J149" s="40"/>
      <c r="K149" s="1"/>
      <c r="L149" s="1"/>
      <c r="M149" s="12"/>
      <c r="N149" s="2"/>
      <c r="O149" s="2"/>
      <c r="P149" s="2"/>
      <c r="Q149" s="2"/>
    </row>
    <row r="150">
      <c r="A150" s="9"/>
      <c r="B150" s="48" t="s">
        <v>51</v>
      </c>
      <c r="C150" s="1"/>
      <c r="D150" s="1"/>
      <c r="E150" s="49" t="s">
        <v>502</v>
      </c>
      <c r="F150" s="1"/>
      <c r="G150" s="1"/>
      <c r="H150" s="40"/>
      <c r="I150" s="1"/>
      <c r="J150" s="40"/>
      <c r="K150" s="1"/>
      <c r="L150" s="1"/>
      <c r="M150" s="12"/>
      <c r="N150" s="2"/>
      <c r="O150" s="2"/>
      <c r="P150" s="2"/>
      <c r="Q150" s="2"/>
    </row>
    <row r="151">
      <c r="A151" s="9"/>
      <c r="B151" s="48" t="s">
        <v>53</v>
      </c>
      <c r="C151" s="1"/>
      <c r="D151" s="1"/>
      <c r="E151" s="49" t="s">
        <v>503</v>
      </c>
      <c r="F151" s="1"/>
      <c r="G151" s="1"/>
      <c r="H151" s="40"/>
      <c r="I151" s="1"/>
      <c r="J151" s="40"/>
      <c r="K151" s="1"/>
      <c r="L151" s="1"/>
      <c r="M151" s="12"/>
      <c r="N151" s="2"/>
      <c r="O151" s="2"/>
      <c r="P151" s="2"/>
      <c r="Q151" s="2"/>
    </row>
    <row r="152" thickBot="1">
      <c r="A152" s="9"/>
      <c r="B152" s="50" t="s">
        <v>55</v>
      </c>
      <c r="C152" s="51"/>
      <c r="D152" s="51"/>
      <c r="E152" s="52" t="s">
        <v>56</v>
      </c>
      <c r="F152" s="51"/>
      <c r="G152" s="51"/>
      <c r="H152" s="53"/>
      <c r="I152" s="51"/>
      <c r="J152" s="53"/>
      <c r="K152" s="51"/>
      <c r="L152" s="51"/>
      <c r="M152" s="12"/>
      <c r="N152" s="2"/>
      <c r="O152" s="2"/>
      <c r="P152" s="2"/>
      <c r="Q152" s="2"/>
    </row>
    <row r="153" thickTop="1">
      <c r="A153" s="9"/>
      <c r="B153" s="41">
        <v>24</v>
      </c>
      <c r="C153" s="42" t="s">
        <v>504</v>
      </c>
      <c r="D153" s="42" t="s">
        <v>7</v>
      </c>
      <c r="E153" s="42" t="s">
        <v>505</v>
      </c>
      <c r="F153" s="42" t="s">
        <v>7</v>
      </c>
      <c r="G153" s="43" t="s">
        <v>174</v>
      </c>
      <c r="H153" s="54">
        <v>28</v>
      </c>
      <c r="I153" s="55">
        <f>ROUND(0,2)</f>
        <v>0</v>
      </c>
      <c r="J153" s="56">
        <f>ROUND(I153*H153,2)</f>
        <v>0</v>
      </c>
      <c r="K153" s="57">
        <v>0.20999999999999999</v>
      </c>
      <c r="L153" s="58">
        <f>IF(ISNUMBER(K153),ROUND(J153*(K153+1),2),0)</f>
        <v>0</v>
      </c>
      <c r="M153" s="12"/>
      <c r="N153" s="2"/>
      <c r="O153" s="2"/>
      <c r="P153" s="2"/>
      <c r="Q153" s="33">
        <f>IF(ISNUMBER(K153),IF(H153&gt;0,IF(I153&gt;0,J153,0),0),0)</f>
        <v>0</v>
      </c>
      <c r="R153" s="27">
        <f>IF(ISNUMBER(K153)=FALSE,J153,0)</f>
        <v>0</v>
      </c>
    </row>
    <row r="154">
      <c r="A154" s="9"/>
      <c r="B154" s="48" t="s">
        <v>49</v>
      </c>
      <c r="C154" s="1"/>
      <c r="D154" s="1"/>
      <c r="E154" s="49" t="s">
        <v>506</v>
      </c>
      <c r="F154" s="1"/>
      <c r="G154" s="1"/>
      <c r="H154" s="40"/>
      <c r="I154" s="1"/>
      <c r="J154" s="40"/>
      <c r="K154" s="1"/>
      <c r="L154" s="1"/>
      <c r="M154" s="12"/>
      <c r="N154" s="2"/>
      <c r="O154" s="2"/>
      <c r="P154" s="2"/>
      <c r="Q154" s="2"/>
    </row>
    <row r="155">
      <c r="A155" s="9"/>
      <c r="B155" s="48" t="s">
        <v>51</v>
      </c>
      <c r="C155" s="1"/>
      <c r="D155" s="1"/>
      <c r="E155" s="49" t="s">
        <v>507</v>
      </c>
      <c r="F155" s="1"/>
      <c r="G155" s="1"/>
      <c r="H155" s="40"/>
      <c r="I155" s="1"/>
      <c r="J155" s="40"/>
      <c r="K155" s="1"/>
      <c r="L155" s="1"/>
      <c r="M155" s="12"/>
      <c r="N155" s="2"/>
      <c r="O155" s="2"/>
      <c r="P155" s="2"/>
      <c r="Q155" s="2"/>
    </row>
    <row r="156">
      <c r="A156" s="9"/>
      <c r="B156" s="48" t="s">
        <v>53</v>
      </c>
      <c r="C156" s="1"/>
      <c r="D156" s="1"/>
      <c r="E156" s="49" t="s">
        <v>508</v>
      </c>
      <c r="F156" s="1"/>
      <c r="G156" s="1"/>
      <c r="H156" s="40"/>
      <c r="I156" s="1"/>
      <c r="J156" s="40"/>
      <c r="K156" s="1"/>
      <c r="L156" s="1"/>
      <c r="M156" s="12"/>
      <c r="N156" s="2"/>
      <c r="O156" s="2"/>
      <c r="P156" s="2"/>
      <c r="Q156" s="2"/>
    </row>
    <row r="157" thickBot="1">
      <c r="A157" s="9"/>
      <c r="B157" s="50" t="s">
        <v>55</v>
      </c>
      <c r="C157" s="51"/>
      <c r="D157" s="51"/>
      <c r="E157" s="52" t="s">
        <v>56</v>
      </c>
      <c r="F157" s="51"/>
      <c r="G157" s="51"/>
      <c r="H157" s="53"/>
      <c r="I157" s="51"/>
      <c r="J157" s="53"/>
      <c r="K157" s="51"/>
      <c r="L157" s="51"/>
      <c r="M157" s="12"/>
      <c r="N157" s="2"/>
      <c r="O157" s="2"/>
      <c r="P157" s="2"/>
      <c r="Q157" s="2"/>
    </row>
    <row r="158" thickTop="1">
      <c r="A158" s="9"/>
      <c r="B158" s="41">
        <v>25</v>
      </c>
      <c r="C158" s="42" t="s">
        <v>509</v>
      </c>
      <c r="D158" s="42" t="s">
        <v>7</v>
      </c>
      <c r="E158" s="42" t="s">
        <v>510</v>
      </c>
      <c r="F158" s="42" t="s">
        <v>7</v>
      </c>
      <c r="G158" s="43" t="s">
        <v>174</v>
      </c>
      <c r="H158" s="54">
        <v>15</v>
      </c>
      <c r="I158" s="55">
        <f>ROUND(0,2)</f>
        <v>0</v>
      </c>
      <c r="J158" s="56">
        <f>ROUND(I158*H158,2)</f>
        <v>0</v>
      </c>
      <c r="K158" s="57">
        <v>0.20999999999999999</v>
      </c>
      <c r="L158" s="58">
        <f>IF(ISNUMBER(K158),ROUND(J158*(K158+1),2),0)</f>
        <v>0</v>
      </c>
      <c r="M158" s="12"/>
      <c r="N158" s="2"/>
      <c r="O158" s="2"/>
      <c r="P158" s="2"/>
      <c r="Q158" s="33">
        <f>IF(ISNUMBER(K158),IF(H158&gt;0,IF(I158&gt;0,J158,0),0),0)</f>
        <v>0</v>
      </c>
      <c r="R158" s="27">
        <f>IF(ISNUMBER(K158)=FALSE,J158,0)</f>
        <v>0</v>
      </c>
    </row>
    <row r="159">
      <c r="A159" s="9"/>
      <c r="B159" s="48" t="s">
        <v>49</v>
      </c>
      <c r="C159" s="1"/>
      <c r="D159" s="1"/>
      <c r="E159" s="49" t="s">
        <v>511</v>
      </c>
      <c r="F159" s="1"/>
      <c r="G159" s="1"/>
      <c r="H159" s="40"/>
      <c r="I159" s="1"/>
      <c r="J159" s="40"/>
      <c r="K159" s="1"/>
      <c r="L159" s="1"/>
      <c r="M159" s="12"/>
      <c r="N159" s="2"/>
      <c r="O159" s="2"/>
      <c r="P159" s="2"/>
      <c r="Q159" s="2"/>
    </row>
    <row r="160">
      <c r="A160" s="9"/>
      <c r="B160" s="48" t="s">
        <v>51</v>
      </c>
      <c r="C160" s="1"/>
      <c r="D160" s="1"/>
      <c r="E160" s="49" t="s">
        <v>400</v>
      </c>
      <c r="F160" s="1"/>
      <c r="G160" s="1"/>
      <c r="H160" s="40"/>
      <c r="I160" s="1"/>
      <c r="J160" s="40"/>
      <c r="K160" s="1"/>
      <c r="L160" s="1"/>
      <c r="M160" s="12"/>
      <c r="N160" s="2"/>
      <c r="O160" s="2"/>
      <c r="P160" s="2"/>
      <c r="Q160" s="2"/>
    </row>
    <row r="161">
      <c r="A161" s="9"/>
      <c r="B161" s="48" t="s">
        <v>53</v>
      </c>
      <c r="C161" s="1"/>
      <c r="D161" s="1"/>
      <c r="E161" s="49" t="s">
        <v>508</v>
      </c>
      <c r="F161" s="1"/>
      <c r="G161" s="1"/>
      <c r="H161" s="40"/>
      <c r="I161" s="1"/>
      <c r="J161" s="40"/>
      <c r="K161" s="1"/>
      <c r="L161" s="1"/>
      <c r="M161" s="12"/>
      <c r="N161" s="2"/>
      <c r="O161" s="2"/>
      <c r="P161" s="2"/>
      <c r="Q161" s="2"/>
    </row>
    <row r="162" thickBot="1">
      <c r="A162" s="9"/>
      <c r="B162" s="50" t="s">
        <v>55</v>
      </c>
      <c r="C162" s="51"/>
      <c r="D162" s="51"/>
      <c r="E162" s="52" t="s">
        <v>56</v>
      </c>
      <c r="F162" s="51"/>
      <c r="G162" s="51"/>
      <c r="H162" s="53"/>
      <c r="I162" s="51"/>
      <c r="J162" s="53"/>
      <c r="K162" s="51"/>
      <c r="L162" s="51"/>
      <c r="M162" s="12"/>
      <c r="N162" s="2"/>
      <c r="O162" s="2"/>
      <c r="P162" s="2"/>
      <c r="Q162" s="2"/>
    </row>
    <row r="163" thickTop="1">
      <c r="A163" s="9"/>
      <c r="B163" s="41">
        <v>26</v>
      </c>
      <c r="C163" s="42" t="s">
        <v>512</v>
      </c>
      <c r="D163" s="42" t="s">
        <v>7</v>
      </c>
      <c r="E163" s="42" t="s">
        <v>513</v>
      </c>
      <c r="F163" s="42" t="s">
        <v>7</v>
      </c>
      <c r="G163" s="43" t="s">
        <v>78</v>
      </c>
      <c r="H163" s="54">
        <v>36</v>
      </c>
      <c r="I163" s="55">
        <f>ROUND(0,2)</f>
        <v>0</v>
      </c>
      <c r="J163" s="56">
        <f>ROUND(I163*H163,2)</f>
        <v>0</v>
      </c>
      <c r="K163" s="57">
        <v>0.20999999999999999</v>
      </c>
      <c r="L163" s="58">
        <f>IF(ISNUMBER(K163),ROUND(J163*(K163+1),2),0)</f>
        <v>0</v>
      </c>
      <c r="M163" s="12"/>
      <c r="N163" s="2"/>
      <c r="O163" s="2"/>
      <c r="P163" s="2"/>
      <c r="Q163" s="33">
        <f>IF(ISNUMBER(K163),IF(H163&gt;0,IF(I163&gt;0,J163,0),0),0)</f>
        <v>0</v>
      </c>
      <c r="R163" s="27">
        <f>IF(ISNUMBER(K163)=FALSE,J163,0)</f>
        <v>0</v>
      </c>
    </row>
    <row r="164">
      <c r="A164" s="9"/>
      <c r="B164" s="48" t="s">
        <v>49</v>
      </c>
      <c r="C164" s="1"/>
      <c r="D164" s="1"/>
      <c r="E164" s="49" t="s">
        <v>514</v>
      </c>
      <c r="F164" s="1"/>
      <c r="G164" s="1"/>
      <c r="H164" s="40"/>
      <c r="I164" s="1"/>
      <c r="J164" s="40"/>
      <c r="K164" s="1"/>
      <c r="L164" s="1"/>
      <c r="M164" s="12"/>
      <c r="N164" s="2"/>
      <c r="O164" s="2"/>
      <c r="P164" s="2"/>
      <c r="Q164" s="2"/>
    </row>
    <row r="165">
      <c r="A165" s="9"/>
      <c r="B165" s="48" t="s">
        <v>51</v>
      </c>
      <c r="C165" s="1"/>
      <c r="D165" s="1"/>
      <c r="E165" s="49" t="s">
        <v>515</v>
      </c>
      <c r="F165" s="1"/>
      <c r="G165" s="1"/>
      <c r="H165" s="40"/>
      <c r="I165" s="1"/>
      <c r="J165" s="40"/>
      <c r="K165" s="1"/>
      <c r="L165" s="1"/>
      <c r="M165" s="12"/>
      <c r="N165" s="2"/>
      <c r="O165" s="2"/>
      <c r="P165" s="2"/>
      <c r="Q165" s="2"/>
    </row>
    <row r="166">
      <c r="A166" s="9"/>
      <c r="B166" s="48" t="s">
        <v>53</v>
      </c>
      <c r="C166" s="1"/>
      <c r="D166" s="1"/>
      <c r="E166" s="49" t="s">
        <v>516</v>
      </c>
      <c r="F166" s="1"/>
      <c r="G166" s="1"/>
      <c r="H166" s="40"/>
      <c r="I166" s="1"/>
      <c r="J166" s="40"/>
      <c r="K166" s="1"/>
      <c r="L166" s="1"/>
      <c r="M166" s="12"/>
      <c r="N166" s="2"/>
      <c r="O166" s="2"/>
      <c r="P166" s="2"/>
      <c r="Q166" s="2"/>
    </row>
    <row r="167" thickBot="1">
      <c r="A167" s="9"/>
      <c r="B167" s="50" t="s">
        <v>55</v>
      </c>
      <c r="C167" s="51"/>
      <c r="D167" s="51"/>
      <c r="E167" s="52" t="s">
        <v>56</v>
      </c>
      <c r="F167" s="51"/>
      <c r="G167" s="51"/>
      <c r="H167" s="53"/>
      <c r="I167" s="51"/>
      <c r="J167" s="53"/>
      <c r="K167" s="51"/>
      <c r="L167" s="51"/>
      <c r="M167" s="12"/>
      <c r="N167" s="2"/>
      <c r="O167" s="2"/>
      <c r="P167" s="2"/>
      <c r="Q167" s="2"/>
    </row>
    <row r="168" thickTop="1">
      <c r="A168" s="9"/>
      <c r="B168" s="41">
        <v>27</v>
      </c>
      <c r="C168" s="42" t="s">
        <v>517</v>
      </c>
      <c r="D168" s="42" t="s">
        <v>7</v>
      </c>
      <c r="E168" s="42" t="s">
        <v>518</v>
      </c>
      <c r="F168" s="42" t="s">
        <v>7</v>
      </c>
      <c r="G168" s="43" t="s">
        <v>108</v>
      </c>
      <c r="H168" s="54">
        <v>840.32000000000005</v>
      </c>
      <c r="I168" s="55">
        <f>ROUND(0,2)</f>
        <v>0</v>
      </c>
      <c r="J168" s="56">
        <f>ROUND(I168*H168,2)</f>
        <v>0</v>
      </c>
      <c r="K168" s="57">
        <v>0.20999999999999999</v>
      </c>
      <c r="L168" s="58">
        <f>IF(ISNUMBER(K168),ROUND(J168*(K168+1),2),0)</f>
        <v>0</v>
      </c>
      <c r="M168" s="12"/>
      <c r="N168" s="2"/>
      <c r="O168" s="2"/>
      <c r="P168" s="2"/>
      <c r="Q168" s="33">
        <f>IF(ISNUMBER(K168),IF(H168&gt;0,IF(I168&gt;0,J168,0),0),0)</f>
        <v>0</v>
      </c>
      <c r="R168" s="27">
        <f>IF(ISNUMBER(K168)=FALSE,J168,0)</f>
        <v>0</v>
      </c>
    </row>
    <row r="169">
      <c r="A169" s="9"/>
      <c r="B169" s="48" t="s">
        <v>49</v>
      </c>
      <c r="C169" s="1"/>
      <c r="D169" s="1"/>
      <c r="E169" s="49" t="s">
        <v>444</v>
      </c>
      <c r="F169" s="1"/>
      <c r="G169" s="1"/>
      <c r="H169" s="40"/>
      <c r="I169" s="1"/>
      <c r="J169" s="40"/>
      <c r="K169" s="1"/>
      <c r="L169" s="1"/>
      <c r="M169" s="12"/>
      <c r="N169" s="2"/>
      <c r="O169" s="2"/>
      <c r="P169" s="2"/>
      <c r="Q169" s="2"/>
    </row>
    <row r="170">
      <c r="A170" s="9"/>
      <c r="B170" s="48" t="s">
        <v>51</v>
      </c>
      <c r="C170" s="1"/>
      <c r="D170" s="1"/>
      <c r="E170" s="49" t="s">
        <v>519</v>
      </c>
      <c r="F170" s="1"/>
      <c r="G170" s="1"/>
      <c r="H170" s="40"/>
      <c r="I170" s="1"/>
      <c r="J170" s="40"/>
      <c r="K170" s="1"/>
      <c r="L170" s="1"/>
      <c r="M170" s="12"/>
      <c r="N170" s="2"/>
      <c r="O170" s="2"/>
      <c r="P170" s="2"/>
      <c r="Q170" s="2"/>
    </row>
    <row r="171">
      <c r="A171" s="9"/>
      <c r="B171" s="48" t="s">
        <v>53</v>
      </c>
      <c r="C171" s="1"/>
      <c r="D171" s="1"/>
      <c r="E171" s="49" t="s">
        <v>516</v>
      </c>
      <c r="F171" s="1"/>
      <c r="G171" s="1"/>
      <c r="H171" s="40"/>
      <c r="I171" s="1"/>
      <c r="J171" s="40"/>
      <c r="K171" s="1"/>
      <c r="L171" s="1"/>
      <c r="M171" s="12"/>
      <c r="N171" s="2"/>
      <c r="O171" s="2"/>
      <c r="P171" s="2"/>
      <c r="Q171" s="2"/>
    </row>
    <row r="172" thickBot="1">
      <c r="A172" s="9"/>
      <c r="B172" s="50" t="s">
        <v>55</v>
      </c>
      <c r="C172" s="51"/>
      <c r="D172" s="51"/>
      <c r="E172" s="52" t="s">
        <v>56</v>
      </c>
      <c r="F172" s="51"/>
      <c r="G172" s="51"/>
      <c r="H172" s="53"/>
      <c r="I172" s="51"/>
      <c r="J172" s="53"/>
      <c r="K172" s="51"/>
      <c r="L172" s="51"/>
      <c r="M172" s="12"/>
      <c r="N172" s="2"/>
      <c r="O172" s="2"/>
      <c r="P172" s="2"/>
      <c r="Q172" s="2"/>
    </row>
    <row r="173" thickTop="1" thickBot="1" ht="25" customHeight="1">
      <c r="A173" s="9"/>
      <c r="B173" s="1"/>
      <c r="C173" s="59">
        <v>9</v>
      </c>
      <c r="D173" s="1"/>
      <c r="E173" s="59" t="s">
        <v>95</v>
      </c>
      <c r="F173" s="1"/>
      <c r="G173" s="60" t="s">
        <v>81</v>
      </c>
      <c r="H173" s="61">
        <f>J113+J118+J123+J128+J133+J138+J143+J148+J153+J158+J163+J168</f>
        <v>0</v>
      </c>
      <c r="I173" s="60" t="s">
        <v>82</v>
      </c>
      <c r="J173" s="62">
        <f>(L173-H173)</f>
        <v>0</v>
      </c>
      <c r="K173" s="60" t="s">
        <v>83</v>
      </c>
      <c r="L173" s="63">
        <f>L113+L118+L123+L128+L133+L138+L143+L148+L153+L158+L163+L168</f>
        <v>0</v>
      </c>
      <c r="M173" s="12"/>
      <c r="N173" s="2"/>
      <c r="O173" s="2"/>
      <c r="P173" s="2"/>
      <c r="Q173" s="33">
        <f>0+Q113+Q118+Q123+Q128+Q133+Q138+Q143+Q148+Q153+Q158+Q163+Q168</f>
        <v>0</v>
      </c>
      <c r="R173" s="27">
        <f>0+R113+R118+R123+R128+R133+R138+R143+R148+R153+R158+R163+R168</f>
        <v>0</v>
      </c>
      <c r="S173" s="64">
        <f>Q173*(1+J173)+R173</f>
        <v>0</v>
      </c>
    </row>
    <row r="174" thickTop="1" thickBot="1" ht="25" customHeight="1">
      <c r="A174" s="9"/>
      <c r="B174" s="65"/>
      <c r="C174" s="65"/>
      <c r="D174" s="65"/>
      <c r="E174" s="65"/>
      <c r="F174" s="65"/>
      <c r="G174" s="66" t="s">
        <v>84</v>
      </c>
      <c r="H174" s="67">
        <f>J113+J118+J123+J128+J133+J138+J143+J148+J153+J158+J163+J168</f>
        <v>0</v>
      </c>
      <c r="I174" s="66" t="s">
        <v>85</v>
      </c>
      <c r="J174" s="68">
        <f>0+J173</f>
        <v>0</v>
      </c>
      <c r="K174" s="66" t="s">
        <v>86</v>
      </c>
      <c r="L174" s="69">
        <f>L113+L118+L123+L128+L133+L138+L143+L148+L153+L158+L163+L168</f>
        <v>0</v>
      </c>
      <c r="M174" s="12"/>
      <c r="N174" s="2"/>
      <c r="O174" s="2"/>
      <c r="P174" s="2"/>
      <c r="Q174" s="2"/>
    </row>
    <row r="175">
      <c r="A175" s="13"/>
      <c r="B175" s="4"/>
      <c r="C175" s="4"/>
      <c r="D175" s="4"/>
      <c r="E175" s="4"/>
      <c r="F175" s="4"/>
      <c r="G175" s="4"/>
      <c r="H175" s="70"/>
      <c r="I175" s="4"/>
      <c r="J175" s="70"/>
      <c r="K175" s="4"/>
      <c r="L175" s="4"/>
      <c r="M175" s="14"/>
      <c r="N175" s="2"/>
      <c r="O175" s="2"/>
      <c r="P175" s="2"/>
      <c r="Q175" s="2"/>
    </row>
    <row r="176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2"/>
      <c r="O176" s="2"/>
      <c r="P176" s="2"/>
      <c r="Q176" s="2"/>
    </row>
  </sheetData>
  <mergeCells count="129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5:C26"/>
    <mergeCell ref="B28:L28"/>
    <mergeCell ref="B30:D30"/>
    <mergeCell ref="B31:D31"/>
    <mergeCell ref="B32:D32"/>
    <mergeCell ref="B33:D33"/>
    <mergeCell ref="B35:D35"/>
    <mergeCell ref="B36:D36"/>
    <mergeCell ref="B37:D37"/>
    <mergeCell ref="B38:D38"/>
    <mergeCell ref="B21:D21"/>
    <mergeCell ref="B22:D22"/>
    <mergeCell ref="B23:D23"/>
    <mergeCell ref="B40:D40"/>
    <mergeCell ref="B41:D41"/>
    <mergeCell ref="B42:D42"/>
    <mergeCell ref="B43:D43"/>
    <mergeCell ref="B45:D45"/>
    <mergeCell ref="B46:D46"/>
    <mergeCell ref="B47:D47"/>
    <mergeCell ref="B48:D48"/>
    <mergeCell ref="B50:D50"/>
    <mergeCell ref="B51:D51"/>
    <mergeCell ref="B52:D52"/>
    <mergeCell ref="B53:D53"/>
    <mergeCell ref="B55:D55"/>
    <mergeCell ref="B56:D56"/>
    <mergeCell ref="B57:D57"/>
    <mergeCell ref="B58:D58"/>
    <mergeCell ref="B61:L61"/>
    <mergeCell ref="B63:D63"/>
    <mergeCell ref="B64:D64"/>
    <mergeCell ref="B65:D65"/>
    <mergeCell ref="B66:D66"/>
    <mergeCell ref="B129:D129"/>
    <mergeCell ref="B130:D130"/>
    <mergeCell ref="B131:D131"/>
    <mergeCell ref="B132:D132"/>
    <mergeCell ref="B134:D134"/>
    <mergeCell ref="B135:D135"/>
    <mergeCell ref="B136:D136"/>
    <mergeCell ref="B137:D137"/>
    <mergeCell ref="B139:D139"/>
    <mergeCell ref="B140:D140"/>
    <mergeCell ref="B141:D141"/>
    <mergeCell ref="B142:D142"/>
    <mergeCell ref="B144:D144"/>
    <mergeCell ref="B145:D145"/>
    <mergeCell ref="B146:D146"/>
    <mergeCell ref="B147:D147"/>
    <mergeCell ref="B149:D149"/>
    <mergeCell ref="B150:D150"/>
    <mergeCell ref="B151:D151"/>
    <mergeCell ref="B152:D152"/>
    <mergeCell ref="B154:D154"/>
    <mergeCell ref="B155:D155"/>
    <mergeCell ref="B156:D156"/>
    <mergeCell ref="B157:D157"/>
    <mergeCell ref="B159:D159"/>
    <mergeCell ref="B160:D160"/>
    <mergeCell ref="B161:D161"/>
    <mergeCell ref="B162:D162"/>
    <mergeCell ref="B164:D164"/>
    <mergeCell ref="B165:D165"/>
    <mergeCell ref="B166:D166"/>
    <mergeCell ref="B167:D167"/>
    <mergeCell ref="B169:D169"/>
    <mergeCell ref="B170:D170"/>
    <mergeCell ref="B171:D171"/>
    <mergeCell ref="B172:D172"/>
    <mergeCell ref="B68:D68"/>
    <mergeCell ref="B69:D69"/>
    <mergeCell ref="B70:D70"/>
    <mergeCell ref="B71:D71"/>
    <mergeCell ref="B73:D73"/>
    <mergeCell ref="B74:D74"/>
    <mergeCell ref="B75:D75"/>
    <mergeCell ref="B76:D76"/>
    <mergeCell ref="B78:D78"/>
    <mergeCell ref="B79:D79"/>
    <mergeCell ref="B80:D80"/>
    <mergeCell ref="B81:D81"/>
    <mergeCell ref="B83:D83"/>
    <mergeCell ref="B84:D84"/>
    <mergeCell ref="B85:D85"/>
    <mergeCell ref="B86:D86"/>
    <mergeCell ref="B88:D88"/>
    <mergeCell ref="B89:D89"/>
    <mergeCell ref="B90:D90"/>
    <mergeCell ref="B91:D91"/>
    <mergeCell ref="B93:D93"/>
    <mergeCell ref="B94:D94"/>
    <mergeCell ref="B95:D95"/>
    <mergeCell ref="B96:D96"/>
    <mergeCell ref="B99:L99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4:D114"/>
    <mergeCell ref="B115:D115"/>
    <mergeCell ref="B116:D116"/>
    <mergeCell ref="B117:D117"/>
    <mergeCell ref="B119:D119"/>
    <mergeCell ref="B120:D120"/>
    <mergeCell ref="B121:D121"/>
    <mergeCell ref="B122:D122"/>
    <mergeCell ref="B124:D124"/>
    <mergeCell ref="B125:D125"/>
    <mergeCell ref="B126:D126"/>
    <mergeCell ref="B127:D127"/>
    <mergeCell ref="B112:L112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30</v>
      </c>
      <c r="B10" s="1"/>
      <c r="C10" s="16"/>
      <c r="D10" s="1"/>
      <c r="E10" s="1"/>
      <c r="F10" s="1"/>
      <c r="G10" s="17"/>
      <c r="H10" s="1"/>
      <c r="I10" s="31" t="s">
        <v>31</v>
      </c>
      <c r="J10" s="32">
        <f>H35+H58+H136+H144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520</v>
      </c>
      <c r="B11" s="1"/>
      <c r="C11" s="1"/>
      <c r="D11" s="1"/>
      <c r="E11" s="1"/>
      <c r="F11" s="1"/>
      <c r="G11" s="31"/>
      <c r="H11" s="1"/>
      <c r="I11" s="31" t="s">
        <v>33</v>
      </c>
      <c r="J11" s="32">
        <f>L35+L58+L136+L144</f>
        <v>0</v>
      </c>
      <c r="K11" s="1"/>
      <c r="L11" s="1"/>
      <c r="M11" s="12"/>
      <c r="N11" s="2"/>
      <c r="O11" s="2"/>
      <c r="P11" s="2"/>
      <c r="Q11" s="33">
        <f>IF(SUM(K20:K23)&gt;0,ROUND(SUM(S20:S23)/SUM(K20:K23)-1,8),0)</f>
        <v>0</v>
      </c>
      <c r="R11" s="27">
        <f>AVERAGE(J34,J57,J135,J143)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35</v>
      </c>
      <c r="C19" s="34"/>
      <c r="D19" s="34"/>
      <c r="E19" s="34" t="s">
        <v>36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0</v>
      </c>
      <c r="C20" s="1"/>
      <c r="D20" s="1"/>
      <c r="E20" s="37" t="s">
        <v>20</v>
      </c>
      <c r="F20" s="1"/>
      <c r="G20" s="1"/>
      <c r="H20" s="1"/>
      <c r="I20" s="1"/>
      <c r="J20" s="1"/>
      <c r="K20" s="38">
        <f>H35</f>
        <v>0</v>
      </c>
      <c r="L20" s="38">
        <f>L35</f>
        <v>0</v>
      </c>
      <c r="M20" s="12"/>
      <c r="N20" s="2"/>
      <c r="O20" s="2"/>
      <c r="P20" s="2"/>
      <c r="Q20" s="2"/>
      <c r="S20" s="27">
        <f>S34</f>
        <v>0</v>
      </c>
    </row>
    <row r="21">
      <c r="A21" s="9"/>
      <c r="B21" s="36">
        <v>1</v>
      </c>
      <c r="C21" s="1"/>
      <c r="D21" s="1"/>
      <c r="E21" s="37" t="s">
        <v>88</v>
      </c>
      <c r="F21" s="1"/>
      <c r="G21" s="1"/>
      <c r="H21" s="1"/>
      <c r="I21" s="1"/>
      <c r="J21" s="1"/>
      <c r="K21" s="38">
        <f>H58</f>
        <v>0</v>
      </c>
      <c r="L21" s="38">
        <f>L58</f>
        <v>0</v>
      </c>
      <c r="M21" s="12"/>
      <c r="N21" s="2"/>
      <c r="O21" s="2"/>
      <c r="P21" s="2"/>
      <c r="Q21" s="2"/>
      <c r="S21" s="27">
        <f>S57</f>
        <v>0</v>
      </c>
    </row>
    <row r="22">
      <c r="A22" s="9"/>
      <c r="B22" s="36">
        <v>8</v>
      </c>
      <c r="C22" s="1"/>
      <c r="D22" s="1"/>
      <c r="E22" s="37" t="s">
        <v>521</v>
      </c>
      <c r="F22" s="1"/>
      <c r="G22" s="1"/>
      <c r="H22" s="1"/>
      <c r="I22" s="1"/>
      <c r="J22" s="1"/>
      <c r="K22" s="38">
        <f>H136</f>
        <v>0</v>
      </c>
      <c r="L22" s="38">
        <f>L136</f>
        <v>0</v>
      </c>
      <c r="M22" s="12"/>
      <c r="N22" s="2"/>
      <c r="O22" s="2"/>
      <c r="P22" s="2"/>
      <c r="Q22" s="2"/>
      <c r="S22" s="27">
        <f>S135</f>
        <v>0</v>
      </c>
    </row>
    <row r="23">
      <c r="A23" s="9"/>
      <c r="B23" s="36">
        <v>9</v>
      </c>
      <c r="C23" s="1"/>
      <c r="D23" s="1"/>
      <c r="E23" s="37" t="s">
        <v>95</v>
      </c>
      <c r="F23" s="1"/>
      <c r="G23" s="1"/>
      <c r="H23" s="1"/>
      <c r="I23" s="1"/>
      <c r="J23" s="1"/>
      <c r="K23" s="38">
        <f>H144</f>
        <v>0</v>
      </c>
      <c r="L23" s="38">
        <f>L144</f>
        <v>0</v>
      </c>
      <c r="M23" s="12"/>
      <c r="N23" s="2"/>
      <c r="O23" s="2"/>
      <c r="P23" s="2"/>
      <c r="Q23" s="2"/>
      <c r="S23" s="27">
        <f>S143</f>
        <v>0</v>
      </c>
    </row>
    <row r="24">
      <c r="A24" s="1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14"/>
      <c r="N24" s="2"/>
      <c r="O24" s="2"/>
      <c r="P24" s="2"/>
      <c r="Q24" s="2"/>
    </row>
    <row r="25" ht="14" customHeight="1">
      <c r="A25" s="4"/>
      <c r="B25" s="28" t="s">
        <v>37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2"/>
      <c r="N25" s="2"/>
      <c r="O25" s="2"/>
      <c r="P25" s="2"/>
      <c r="Q25" s="2"/>
    </row>
    <row r="26" ht="18" customHeight="1">
      <c r="A26" s="6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3"/>
      <c r="N26" s="2"/>
      <c r="O26" s="2"/>
      <c r="P26" s="2"/>
      <c r="Q26" s="2"/>
    </row>
    <row r="27" ht="18" customHeight="1">
      <c r="A27" s="9"/>
      <c r="B27" s="34" t="s">
        <v>38</v>
      </c>
      <c r="C27" s="34" t="s">
        <v>35</v>
      </c>
      <c r="D27" s="34" t="s">
        <v>39</v>
      </c>
      <c r="E27" s="34" t="s">
        <v>36</v>
      </c>
      <c r="F27" s="34" t="s">
        <v>40</v>
      </c>
      <c r="G27" s="35" t="s">
        <v>41</v>
      </c>
      <c r="H27" s="22" t="s">
        <v>42</v>
      </c>
      <c r="I27" s="22" t="s">
        <v>43</v>
      </c>
      <c r="J27" s="22" t="s">
        <v>17</v>
      </c>
      <c r="K27" s="35" t="s">
        <v>44</v>
      </c>
      <c r="L27" s="22" t="s">
        <v>18</v>
      </c>
      <c r="M27" s="71"/>
      <c r="N27" s="2"/>
      <c r="O27" s="2"/>
      <c r="P27" s="2"/>
      <c r="Q27" s="2"/>
    </row>
    <row r="28" ht="40" customHeight="1">
      <c r="A28" s="9"/>
      <c r="B28" s="39" t="s">
        <v>45</v>
      </c>
      <c r="C28" s="1"/>
      <c r="D28" s="1"/>
      <c r="E28" s="1"/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1">
        <v>1</v>
      </c>
      <c r="C29" s="42" t="s">
        <v>96</v>
      </c>
      <c r="D29" s="42" t="s">
        <v>7</v>
      </c>
      <c r="E29" s="42" t="s">
        <v>97</v>
      </c>
      <c r="F29" s="42" t="s">
        <v>7</v>
      </c>
      <c r="G29" s="43" t="s">
        <v>98</v>
      </c>
      <c r="H29" s="44">
        <v>6.1790000000000003</v>
      </c>
      <c r="I29" s="25">
        <f>ROUND(0,2)</f>
        <v>0</v>
      </c>
      <c r="J29" s="45">
        <f>ROUND(I29*H29,2)</f>
        <v>0</v>
      </c>
      <c r="K29" s="46">
        <v>0.20999999999999999</v>
      </c>
      <c r="L29" s="47">
        <f>IF(ISNUMBER(K29),ROUND(J29*(K29+1),2),0)</f>
        <v>0</v>
      </c>
      <c r="M29" s="12"/>
      <c r="N29" s="2"/>
      <c r="O29" s="2"/>
      <c r="P29" s="2"/>
      <c r="Q29" s="33">
        <f>IF(ISNUMBER(K29),IF(H29&gt;0,IF(I29&gt;0,J29,0),0),0)</f>
        <v>0</v>
      </c>
      <c r="R29" s="27">
        <f>IF(ISNUMBER(K29)=FALSE,J29,0)</f>
        <v>0</v>
      </c>
    </row>
    <row r="30">
      <c r="A30" s="9"/>
      <c r="B30" s="48" t="s">
        <v>49</v>
      </c>
      <c r="C30" s="1"/>
      <c r="D30" s="1"/>
      <c r="E30" s="49" t="s">
        <v>522</v>
      </c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>
      <c r="A31" s="9"/>
      <c r="B31" s="48" t="s">
        <v>51</v>
      </c>
      <c r="C31" s="1"/>
      <c r="D31" s="1"/>
      <c r="E31" s="49" t="s">
        <v>523</v>
      </c>
      <c r="F31" s="1"/>
      <c r="G31" s="1"/>
      <c r="H31" s="40"/>
      <c r="I31" s="1"/>
      <c r="J31" s="40"/>
      <c r="K31" s="1"/>
      <c r="L31" s="1"/>
      <c r="M31" s="12"/>
      <c r="N31" s="2"/>
      <c r="O31" s="2"/>
      <c r="P31" s="2"/>
      <c r="Q31" s="2"/>
    </row>
    <row r="32">
      <c r="A32" s="9"/>
      <c r="B32" s="48" t="s">
        <v>53</v>
      </c>
      <c r="C32" s="1"/>
      <c r="D32" s="1"/>
      <c r="E32" s="49" t="s">
        <v>101</v>
      </c>
      <c r="F32" s="1"/>
      <c r="G32" s="1"/>
      <c r="H32" s="40"/>
      <c r="I32" s="1"/>
      <c r="J32" s="40"/>
      <c r="K32" s="1"/>
      <c r="L32" s="1"/>
      <c r="M32" s="12"/>
      <c r="N32" s="2"/>
      <c r="O32" s="2"/>
      <c r="P32" s="2"/>
      <c r="Q32" s="2"/>
    </row>
    <row r="33" thickBot="1">
      <c r="A33" s="9"/>
      <c r="B33" s="50" t="s">
        <v>55</v>
      </c>
      <c r="C33" s="51"/>
      <c r="D33" s="51"/>
      <c r="E33" s="52" t="s">
        <v>56</v>
      </c>
      <c r="F33" s="51"/>
      <c r="G33" s="51"/>
      <c r="H33" s="53"/>
      <c r="I33" s="51"/>
      <c r="J33" s="53"/>
      <c r="K33" s="51"/>
      <c r="L33" s="51"/>
      <c r="M33" s="12"/>
      <c r="N33" s="2"/>
      <c r="O33" s="2"/>
      <c r="P33" s="2"/>
      <c r="Q33" s="2"/>
    </row>
    <row r="34" thickTop="1" thickBot="1" ht="25" customHeight="1">
      <c r="A34" s="9"/>
      <c r="B34" s="1"/>
      <c r="C34" s="59">
        <v>0</v>
      </c>
      <c r="D34" s="1"/>
      <c r="E34" s="59" t="s">
        <v>20</v>
      </c>
      <c r="F34" s="1"/>
      <c r="G34" s="60" t="s">
        <v>81</v>
      </c>
      <c r="H34" s="61">
        <f>0+J29</f>
        <v>0</v>
      </c>
      <c r="I34" s="60" t="s">
        <v>82</v>
      </c>
      <c r="J34" s="62">
        <f>(L34-H34)</f>
        <v>0</v>
      </c>
      <c r="K34" s="60" t="s">
        <v>83</v>
      </c>
      <c r="L34" s="63">
        <f>0+L29</f>
        <v>0</v>
      </c>
      <c r="M34" s="12"/>
      <c r="N34" s="2"/>
      <c r="O34" s="2"/>
      <c r="P34" s="2"/>
      <c r="Q34" s="33">
        <f>0+Q29</f>
        <v>0</v>
      </c>
      <c r="R34" s="27">
        <f>0+R29</f>
        <v>0</v>
      </c>
      <c r="S34" s="64">
        <f>Q34*(1+J34)+R34</f>
        <v>0</v>
      </c>
    </row>
    <row r="35" thickTop="1" thickBot="1" ht="25" customHeight="1">
      <c r="A35" s="9"/>
      <c r="B35" s="65"/>
      <c r="C35" s="65"/>
      <c r="D35" s="65"/>
      <c r="E35" s="65"/>
      <c r="F35" s="65"/>
      <c r="G35" s="66" t="s">
        <v>84</v>
      </c>
      <c r="H35" s="67">
        <f>0+J29</f>
        <v>0</v>
      </c>
      <c r="I35" s="66" t="s">
        <v>85</v>
      </c>
      <c r="J35" s="68">
        <f>0+J34</f>
        <v>0</v>
      </c>
      <c r="K35" s="66" t="s">
        <v>86</v>
      </c>
      <c r="L35" s="69">
        <f>0+L29</f>
        <v>0</v>
      </c>
      <c r="M35" s="12"/>
      <c r="N35" s="2"/>
      <c r="O35" s="2"/>
      <c r="P35" s="2"/>
      <c r="Q35" s="2"/>
    </row>
    <row r="36" ht="40" customHeight="1">
      <c r="A36" s="9"/>
      <c r="B36" s="74" t="s">
        <v>121</v>
      </c>
      <c r="C36" s="1"/>
      <c r="D36" s="1"/>
      <c r="E36" s="1"/>
      <c r="F36" s="1"/>
      <c r="G36" s="1"/>
      <c r="H36" s="40"/>
      <c r="I36" s="1"/>
      <c r="J36" s="40"/>
      <c r="K36" s="1"/>
      <c r="L36" s="1"/>
      <c r="M36" s="12"/>
      <c r="N36" s="2"/>
      <c r="O36" s="2"/>
      <c r="P36" s="2"/>
      <c r="Q36" s="2"/>
    </row>
    <row r="37">
      <c r="A37" s="9"/>
      <c r="B37" s="41">
        <v>2</v>
      </c>
      <c r="C37" s="42" t="s">
        <v>524</v>
      </c>
      <c r="D37" s="42" t="s">
        <v>7</v>
      </c>
      <c r="E37" s="42" t="s">
        <v>525</v>
      </c>
      <c r="F37" s="42" t="s">
        <v>7</v>
      </c>
      <c r="G37" s="43" t="s">
        <v>130</v>
      </c>
      <c r="H37" s="44">
        <v>54.933</v>
      </c>
      <c r="I37" s="25">
        <f>ROUND(0,2)</f>
        <v>0</v>
      </c>
      <c r="J37" s="45">
        <f>ROUND(I37*H37,2)</f>
        <v>0</v>
      </c>
      <c r="K37" s="46">
        <v>0.20999999999999999</v>
      </c>
      <c r="L37" s="47">
        <f>IF(ISNUMBER(K37),ROUND(J37*(K37+1),2),0)</f>
        <v>0</v>
      </c>
      <c r="M37" s="12"/>
      <c r="N37" s="2"/>
      <c r="O37" s="2"/>
      <c r="P37" s="2"/>
      <c r="Q37" s="33">
        <f>IF(ISNUMBER(K37),IF(H37&gt;0,IF(I37&gt;0,J37,0),0),0)</f>
        <v>0</v>
      </c>
      <c r="R37" s="27">
        <f>IF(ISNUMBER(K37)=FALSE,J37,0)</f>
        <v>0</v>
      </c>
    </row>
    <row r="38">
      <c r="A38" s="9"/>
      <c r="B38" s="48" t="s">
        <v>49</v>
      </c>
      <c r="C38" s="1"/>
      <c r="D38" s="1"/>
      <c r="E38" s="49" t="s">
        <v>526</v>
      </c>
      <c r="F38" s="1"/>
      <c r="G38" s="1"/>
      <c r="H38" s="40"/>
      <c r="I38" s="1"/>
      <c r="J38" s="40"/>
      <c r="K38" s="1"/>
      <c r="L38" s="1"/>
      <c r="M38" s="12"/>
      <c r="N38" s="2"/>
      <c r="O38" s="2"/>
      <c r="P38" s="2"/>
      <c r="Q38" s="2"/>
    </row>
    <row r="39">
      <c r="A39" s="9"/>
      <c r="B39" s="48" t="s">
        <v>51</v>
      </c>
      <c r="C39" s="1"/>
      <c r="D39" s="1"/>
      <c r="E39" s="49" t="s">
        <v>527</v>
      </c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8" t="s">
        <v>53</v>
      </c>
      <c r="C40" s="1"/>
      <c r="D40" s="1"/>
      <c r="E40" s="49" t="s">
        <v>528</v>
      </c>
      <c r="F40" s="1"/>
      <c r="G40" s="1"/>
      <c r="H40" s="40"/>
      <c r="I40" s="1"/>
      <c r="J40" s="40"/>
      <c r="K40" s="1"/>
      <c r="L40" s="1"/>
      <c r="M40" s="12"/>
      <c r="N40" s="2"/>
      <c r="O40" s="2"/>
      <c r="P40" s="2"/>
      <c r="Q40" s="2"/>
    </row>
    <row r="41" thickBot="1">
      <c r="A41" s="9"/>
      <c r="B41" s="50" t="s">
        <v>55</v>
      </c>
      <c r="C41" s="51"/>
      <c r="D41" s="51"/>
      <c r="E41" s="52" t="s">
        <v>56</v>
      </c>
      <c r="F41" s="51"/>
      <c r="G41" s="51"/>
      <c r="H41" s="53"/>
      <c r="I41" s="51"/>
      <c r="J41" s="53"/>
      <c r="K41" s="51"/>
      <c r="L41" s="51"/>
      <c r="M41" s="12"/>
      <c r="N41" s="2"/>
      <c r="O41" s="2"/>
      <c r="P41" s="2"/>
      <c r="Q41" s="2"/>
    </row>
    <row r="42" thickTop="1">
      <c r="A42" s="9"/>
      <c r="B42" s="41">
        <v>3</v>
      </c>
      <c r="C42" s="42" t="s">
        <v>529</v>
      </c>
      <c r="D42" s="42" t="s">
        <v>7</v>
      </c>
      <c r="E42" s="42" t="s">
        <v>530</v>
      </c>
      <c r="F42" s="42" t="s">
        <v>7</v>
      </c>
      <c r="G42" s="43" t="s">
        <v>130</v>
      </c>
      <c r="H42" s="54">
        <v>51.5</v>
      </c>
      <c r="I42" s="55">
        <f>ROUND(0,2)</f>
        <v>0</v>
      </c>
      <c r="J42" s="56">
        <f>ROUND(I42*H42,2)</f>
        <v>0</v>
      </c>
      <c r="K42" s="57">
        <v>0.20999999999999999</v>
      </c>
      <c r="L42" s="58">
        <f>IF(ISNUMBER(K42),ROUND(J42*(K42+1),2),0)</f>
        <v>0</v>
      </c>
      <c r="M42" s="12"/>
      <c r="N42" s="2"/>
      <c r="O42" s="2"/>
      <c r="P42" s="2"/>
      <c r="Q42" s="33">
        <f>IF(ISNUMBER(K42),IF(H42&gt;0,IF(I42&gt;0,J42,0),0),0)</f>
        <v>0</v>
      </c>
      <c r="R42" s="27">
        <f>IF(ISNUMBER(K42)=FALSE,J42,0)</f>
        <v>0</v>
      </c>
    </row>
    <row r="43">
      <c r="A43" s="9"/>
      <c r="B43" s="48" t="s">
        <v>49</v>
      </c>
      <c r="C43" s="1"/>
      <c r="D43" s="1"/>
      <c r="E43" s="49" t="s">
        <v>531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>
      <c r="A44" s="9"/>
      <c r="B44" s="48" t="s">
        <v>51</v>
      </c>
      <c r="C44" s="1"/>
      <c r="D44" s="1"/>
      <c r="E44" s="49" t="s">
        <v>532</v>
      </c>
      <c r="F44" s="1"/>
      <c r="G44" s="1"/>
      <c r="H44" s="40"/>
      <c r="I44" s="1"/>
      <c r="J44" s="40"/>
      <c r="K44" s="1"/>
      <c r="L44" s="1"/>
      <c r="M44" s="12"/>
      <c r="N44" s="2"/>
      <c r="O44" s="2"/>
      <c r="P44" s="2"/>
      <c r="Q44" s="2"/>
    </row>
    <row r="45">
      <c r="A45" s="9"/>
      <c r="B45" s="48" t="s">
        <v>53</v>
      </c>
      <c r="C45" s="1"/>
      <c r="D45" s="1"/>
      <c r="E45" s="49" t="s">
        <v>533</v>
      </c>
      <c r="F45" s="1"/>
      <c r="G45" s="1"/>
      <c r="H45" s="40"/>
      <c r="I45" s="1"/>
      <c r="J45" s="40"/>
      <c r="K45" s="1"/>
      <c r="L45" s="1"/>
      <c r="M45" s="12"/>
      <c r="N45" s="2"/>
      <c r="O45" s="2"/>
      <c r="P45" s="2"/>
      <c r="Q45" s="2"/>
    </row>
    <row r="46" thickBot="1">
      <c r="A46" s="9"/>
      <c r="B46" s="50" t="s">
        <v>55</v>
      </c>
      <c r="C46" s="51"/>
      <c r="D46" s="51"/>
      <c r="E46" s="52" t="s">
        <v>56</v>
      </c>
      <c r="F46" s="51"/>
      <c r="G46" s="51"/>
      <c r="H46" s="53"/>
      <c r="I46" s="51"/>
      <c r="J46" s="53"/>
      <c r="K46" s="51"/>
      <c r="L46" s="51"/>
      <c r="M46" s="12"/>
      <c r="N46" s="2"/>
      <c r="O46" s="2"/>
      <c r="P46" s="2"/>
      <c r="Q46" s="2"/>
    </row>
    <row r="47" thickTop="1">
      <c r="A47" s="9"/>
      <c r="B47" s="41">
        <v>4</v>
      </c>
      <c r="C47" s="42" t="s">
        <v>534</v>
      </c>
      <c r="D47" s="42" t="s">
        <v>7</v>
      </c>
      <c r="E47" s="42" t="s">
        <v>535</v>
      </c>
      <c r="F47" s="42" t="s">
        <v>7</v>
      </c>
      <c r="G47" s="43" t="s">
        <v>130</v>
      </c>
      <c r="H47" s="54">
        <v>29.600000000000001</v>
      </c>
      <c r="I47" s="55">
        <f>ROUND(0,2)</f>
        <v>0</v>
      </c>
      <c r="J47" s="56">
        <f>ROUND(I47*H47,2)</f>
        <v>0</v>
      </c>
      <c r="K47" s="57">
        <v>0.20999999999999999</v>
      </c>
      <c r="L47" s="58">
        <f>IF(ISNUMBER(K47),ROUND(J47*(K47+1),2),0)</f>
        <v>0</v>
      </c>
      <c r="M47" s="12"/>
      <c r="N47" s="2"/>
      <c r="O47" s="2"/>
      <c r="P47" s="2"/>
      <c r="Q47" s="33">
        <f>IF(ISNUMBER(K47),IF(H47&gt;0,IF(I47&gt;0,J47,0),0),0)</f>
        <v>0</v>
      </c>
      <c r="R47" s="27">
        <f>IF(ISNUMBER(K47)=FALSE,J47,0)</f>
        <v>0</v>
      </c>
    </row>
    <row r="48">
      <c r="A48" s="9"/>
      <c r="B48" s="48" t="s">
        <v>49</v>
      </c>
      <c r="C48" s="1"/>
      <c r="D48" s="1"/>
      <c r="E48" s="49" t="s">
        <v>536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>
      <c r="A49" s="9"/>
      <c r="B49" s="48" t="s">
        <v>51</v>
      </c>
      <c r="C49" s="1"/>
      <c r="D49" s="1"/>
      <c r="E49" s="49" t="s">
        <v>537</v>
      </c>
      <c r="F49" s="1"/>
      <c r="G49" s="1"/>
      <c r="H49" s="40"/>
      <c r="I49" s="1"/>
      <c r="J49" s="40"/>
      <c r="K49" s="1"/>
      <c r="L49" s="1"/>
      <c r="M49" s="12"/>
      <c r="N49" s="2"/>
      <c r="O49" s="2"/>
      <c r="P49" s="2"/>
      <c r="Q49" s="2"/>
    </row>
    <row r="50">
      <c r="A50" s="9"/>
      <c r="B50" s="48" t="s">
        <v>53</v>
      </c>
      <c r="C50" s="1"/>
      <c r="D50" s="1"/>
      <c r="E50" s="49" t="s">
        <v>538</v>
      </c>
      <c r="F50" s="1"/>
      <c r="G50" s="1"/>
      <c r="H50" s="40"/>
      <c r="I50" s="1"/>
      <c r="J50" s="40"/>
      <c r="K50" s="1"/>
      <c r="L50" s="1"/>
      <c r="M50" s="12"/>
      <c r="N50" s="2"/>
      <c r="O50" s="2"/>
      <c r="P50" s="2"/>
      <c r="Q50" s="2"/>
    </row>
    <row r="51" thickBot="1">
      <c r="A51" s="9"/>
      <c r="B51" s="50" t="s">
        <v>55</v>
      </c>
      <c r="C51" s="51"/>
      <c r="D51" s="51"/>
      <c r="E51" s="52" t="s">
        <v>56</v>
      </c>
      <c r="F51" s="51"/>
      <c r="G51" s="51"/>
      <c r="H51" s="53"/>
      <c r="I51" s="51"/>
      <c r="J51" s="53"/>
      <c r="K51" s="51"/>
      <c r="L51" s="51"/>
      <c r="M51" s="12"/>
      <c r="N51" s="2"/>
      <c r="O51" s="2"/>
      <c r="P51" s="2"/>
      <c r="Q51" s="2"/>
    </row>
    <row r="52" thickTop="1">
      <c r="A52" s="9"/>
      <c r="B52" s="41">
        <v>5</v>
      </c>
      <c r="C52" s="42" t="s">
        <v>539</v>
      </c>
      <c r="D52" s="42" t="s">
        <v>7</v>
      </c>
      <c r="E52" s="42" t="s">
        <v>540</v>
      </c>
      <c r="F52" s="42" t="s">
        <v>7</v>
      </c>
      <c r="G52" s="43" t="s">
        <v>130</v>
      </c>
      <c r="H52" s="54">
        <v>5.9199999999999999</v>
      </c>
      <c r="I52" s="55">
        <f>ROUND(0,2)</f>
        <v>0</v>
      </c>
      <c r="J52" s="56">
        <f>ROUND(I52*H52,2)</f>
        <v>0</v>
      </c>
      <c r="K52" s="57">
        <v>0.20999999999999999</v>
      </c>
      <c r="L52" s="58">
        <f>IF(ISNUMBER(K52),ROUND(J52*(K52+1),2),0)</f>
        <v>0</v>
      </c>
      <c r="M52" s="12"/>
      <c r="N52" s="2"/>
      <c r="O52" s="2"/>
      <c r="P52" s="2"/>
      <c r="Q52" s="33">
        <f>IF(ISNUMBER(K52),IF(H52&gt;0,IF(I52&gt;0,J52,0),0),0)</f>
        <v>0</v>
      </c>
      <c r="R52" s="27">
        <f>IF(ISNUMBER(K52)=FALSE,J52,0)</f>
        <v>0</v>
      </c>
    </row>
    <row r="53">
      <c r="A53" s="9"/>
      <c r="B53" s="48" t="s">
        <v>49</v>
      </c>
      <c r="C53" s="1"/>
      <c r="D53" s="1"/>
      <c r="E53" s="49" t="s">
        <v>541</v>
      </c>
      <c r="F53" s="1"/>
      <c r="G53" s="1"/>
      <c r="H53" s="40"/>
      <c r="I53" s="1"/>
      <c r="J53" s="40"/>
      <c r="K53" s="1"/>
      <c r="L53" s="1"/>
      <c r="M53" s="12"/>
      <c r="N53" s="2"/>
      <c r="O53" s="2"/>
      <c r="P53" s="2"/>
      <c r="Q53" s="2"/>
    </row>
    <row r="54">
      <c r="A54" s="9"/>
      <c r="B54" s="48" t="s">
        <v>51</v>
      </c>
      <c r="C54" s="1"/>
      <c r="D54" s="1"/>
      <c r="E54" s="49" t="s">
        <v>542</v>
      </c>
      <c r="F54" s="1"/>
      <c r="G54" s="1"/>
      <c r="H54" s="40"/>
      <c r="I54" s="1"/>
      <c r="J54" s="40"/>
      <c r="K54" s="1"/>
      <c r="L54" s="1"/>
      <c r="M54" s="12"/>
      <c r="N54" s="2"/>
      <c r="O54" s="2"/>
      <c r="P54" s="2"/>
      <c r="Q54" s="2"/>
    </row>
    <row r="55">
      <c r="A55" s="9"/>
      <c r="B55" s="48" t="s">
        <v>53</v>
      </c>
      <c r="C55" s="1"/>
      <c r="D55" s="1"/>
      <c r="E55" s="49" t="s">
        <v>269</v>
      </c>
      <c r="F55" s="1"/>
      <c r="G55" s="1"/>
      <c r="H55" s="40"/>
      <c r="I55" s="1"/>
      <c r="J55" s="40"/>
      <c r="K55" s="1"/>
      <c r="L55" s="1"/>
      <c r="M55" s="12"/>
      <c r="N55" s="2"/>
      <c r="O55" s="2"/>
      <c r="P55" s="2"/>
      <c r="Q55" s="2"/>
    </row>
    <row r="56" thickBot="1">
      <c r="A56" s="9"/>
      <c r="B56" s="50" t="s">
        <v>55</v>
      </c>
      <c r="C56" s="51"/>
      <c r="D56" s="51"/>
      <c r="E56" s="52" t="s">
        <v>56</v>
      </c>
      <c r="F56" s="51"/>
      <c r="G56" s="51"/>
      <c r="H56" s="53"/>
      <c r="I56" s="51"/>
      <c r="J56" s="53"/>
      <c r="K56" s="51"/>
      <c r="L56" s="51"/>
      <c r="M56" s="12"/>
      <c r="N56" s="2"/>
      <c r="O56" s="2"/>
      <c r="P56" s="2"/>
      <c r="Q56" s="2"/>
    </row>
    <row r="57" thickTop="1" thickBot="1" ht="25" customHeight="1">
      <c r="A57" s="9"/>
      <c r="B57" s="1"/>
      <c r="C57" s="59">
        <v>1</v>
      </c>
      <c r="D57" s="1"/>
      <c r="E57" s="59" t="s">
        <v>88</v>
      </c>
      <c r="F57" s="1"/>
      <c r="G57" s="60" t="s">
        <v>81</v>
      </c>
      <c r="H57" s="61">
        <f>J37+J42+J47+J52</f>
        <v>0</v>
      </c>
      <c r="I57" s="60" t="s">
        <v>82</v>
      </c>
      <c r="J57" s="62">
        <f>(L57-H57)</f>
        <v>0</v>
      </c>
      <c r="K57" s="60" t="s">
        <v>83</v>
      </c>
      <c r="L57" s="63">
        <f>L37+L42+L47+L52</f>
        <v>0</v>
      </c>
      <c r="M57" s="12"/>
      <c r="N57" s="2"/>
      <c r="O57" s="2"/>
      <c r="P57" s="2"/>
      <c r="Q57" s="33">
        <f>0+Q37+Q42+Q47+Q52</f>
        <v>0</v>
      </c>
      <c r="R57" s="27">
        <f>0+R37+R42+R47+R52</f>
        <v>0</v>
      </c>
      <c r="S57" s="64">
        <f>Q57*(1+J57)+R57</f>
        <v>0</v>
      </c>
    </row>
    <row r="58" thickTop="1" thickBot="1" ht="25" customHeight="1">
      <c r="A58" s="9"/>
      <c r="B58" s="65"/>
      <c r="C58" s="65"/>
      <c r="D58" s="65"/>
      <c r="E58" s="65"/>
      <c r="F58" s="65"/>
      <c r="G58" s="66" t="s">
        <v>84</v>
      </c>
      <c r="H58" s="67">
        <f>J37+J42+J47+J52</f>
        <v>0</v>
      </c>
      <c r="I58" s="66" t="s">
        <v>85</v>
      </c>
      <c r="J58" s="68">
        <f>0+J57</f>
        <v>0</v>
      </c>
      <c r="K58" s="66" t="s">
        <v>86</v>
      </c>
      <c r="L58" s="69">
        <f>L37+L42+L47+L52</f>
        <v>0</v>
      </c>
      <c r="M58" s="12"/>
      <c r="N58" s="2"/>
      <c r="O58" s="2"/>
      <c r="P58" s="2"/>
      <c r="Q58" s="2"/>
    </row>
    <row r="59" ht="40" customHeight="1">
      <c r="A59" s="9"/>
      <c r="B59" s="74" t="s">
        <v>543</v>
      </c>
      <c r="C59" s="1"/>
      <c r="D59" s="1"/>
      <c r="E59" s="1"/>
      <c r="F59" s="1"/>
      <c r="G59" s="1"/>
      <c r="H59" s="40"/>
      <c r="I59" s="1"/>
      <c r="J59" s="40"/>
      <c r="K59" s="1"/>
      <c r="L59" s="1"/>
      <c r="M59" s="12"/>
      <c r="N59" s="2"/>
      <c r="O59" s="2"/>
      <c r="P59" s="2"/>
      <c r="Q59" s="2"/>
    </row>
    <row r="60">
      <c r="A60" s="9"/>
      <c r="B60" s="41">
        <v>6</v>
      </c>
      <c r="C60" s="42" t="s">
        <v>544</v>
      </c>
      <c r="D60" s="42" t="s">
        <v>7</v>
      </c>
      <c r="E60" s="42" t="s">
        <v>545</v>
      </c>
      <c r="F60" s="42" t="s">
        <v>7</v>
      </c>
      <c r="G60" s="43" t="s">
        <v>174</v>
      </c>
      <c r="H60" s="44">
        <v>84</v>
      </c>
      <c r="I60" s="25">
        <f>ROUND(0,2)</f>
        <v>0</v>
      </c>
      <c r="J60" s="45">
        <f>ROUND(I60*H60,2)</f>
        <v>0</v>
      </c>
      <c r="K60" s="46">
        <v>0.20999999999999999</v>
      </c>
      <c r="L60" s="47">
        <f>IF(ISNUMBER(K60),ROUND(J60*(K60+1),2),0)</f>
        <v>0</v>
      </c>
      <c r="M60" s="12"/>
      <c r="N60" s="2"/>
      <c r="O60" s="2"/>
      <c r="P60" s="2"/>
      <c r="Q60" s="33">
        <f>IF(ISNUMBER(K60),IF(H60&gt;0,IF(I60&gt;0,J60,0),0),0)</f>
        <v>0</v>
      </c>
      <c r="R60" s="27">
        <f>IF(ISNUMBER(K60)=FALSE,J60,0)</f>
        <v>0</v>
      </c>
    </row>
    <row r="61">
      <c r="A61" s="9"/>
      <c r="B61" s="48" t="s">
        <v>49</v>
      </c>
      <c r="C61" s="1"/>
      <c r="D61" s="1"/>
      <c r="E61" s="49" t="s">
        <v>546</v>
      </c>
      <c r="F61" s="1"/>
      <c r="G61" s="1"/>
      <c r="H61" s="40"/>
      <c r="I61" s="1"/>
      <c r="J61" s="40"/>
      <c r="K61" s="1"/>
      <c r="L61" s="1"/>
      <c r="M61" s="12"/>
      <c r="N61" s="2"/>
      <c r="O61" s="2"/>
      <c r="P61" s="2"/>
      <c r="Q61" s="2"/>
    </row>
    <row r="62">
      <c r="A62" s="9"/>
      <c r="B62" s="48" t="s">
        <v>51</v>
      </c>
      <c r="C62" s="1"/>
      <c r="D62" s="1"/>
      <c r="E62" s="49" t="s">
        <v>547</v>
      </c>
      <c r="F62" s="1"/>
      <c r="G62" s="1"/>
      <c r="H62" s="40"/>
      <c r="I62" s="1"/>
      <c r="J62" s="40"/>
      <c r="K62" s="1"/>
      <c r="L62" s="1"/>
      <c r="M62" s="12"/>
      <c r="N62" s="2"/>
      <c r="O62" s="2"/>
      <c r="P62" s="2"/>
      <c r="Q62" s="2"/>
    </row>
    <row r="63">
      <c r="A63" s="9"/>
      <c r="B63" s="48" t="s">
        <v>53</v>
      </c>
      <c r="C63" s="1"/>
      <c r="D63" s="1"/>
      <c r="E63" s="49" t="s">
        <v>548</v>
      </c>
      <c r="F63" s="1"/>
      <c r="G63" s="1"/>
      <c r="H63" s="40"/>
      <c r="I63" s="1"/>
      <c r="J63" s="40"/>
      <c r="K63" s="1"/>
      <c r="L63" s="1"/>
      <c r="M63" s="12"/>
      <c r="N63" s="2"/>
      <c r="O63" s="2"/>
      <c r="P63" s="2"/>
      <c r="Q63" s="2"/>
    </row>
    <row r="64" thickBot="1">
      <c r="A64" s="9"/>
      <c r="B64" s="50" t="s">
        <v>55</v>
      </c>
      <c r="C64" s="51"/>
      <c r="D64" s="51"/>
      <c r="E64" s="52" t="s">
        <v>56</v>
      </c>
      <c r="F64" s="51"/>
      <c r="G64" s="51"/>
      <c r="H64" s="53"/>
      <c r="I64" s="51"/>
      <c r="J64" s="53"/>
      <c r="K64" s="51"/>
      <c r="L64" s="51"/>
      <c r="M64" s="12"/>
      <c r="N64" s="2"/>
      <c r="O64" s="2"/>
      <c r="P64" s="2"/>
      <c r="Q64" s="2"/>
    </row>
    <row r="65" thickTop="1">
      <c r="A65" s="9"/>
      <c r="B65" s="41">
        <v>7</v>
      </c>
      <c r="C65" s="42" t="s">
        <v>549</v>
      </c>
      <c r="D65" s="42" t="s">
        <v>7</v>
      </c>
      <c r="E65" s="42" t="s">
        <v>550</v>
      </c>
      <c r="F65" s="42" t="s">
        <v>7</v>
      </c>
      <c r="G65" s="43" t="s">
        <v>174</v>
      </c>
      <c r="H65" s="54">
        <v>53</v>
      </c>
      <c r="I65" s="55">
        <f>ROUND(0,2)</f>
        <v>0</v>
      </c>
      <c r="J65" s="56">
        <f>ROUND(I65*H65,2)</f>
        <v>0</v>
      </c>
      <c r="K65" s="57">
        <v>0.20999999999999999</v>
      </c>
      <c r="L65" s="58">
        <f>IF(ISNUMBER(K65),ROUND(J65*(K65+1),2),0)</f>
        <v>0</v>
      </c>
      <c r="M65" s="12"/>
      <c r="N65" s="2"/>
      <c r="O65" s="2"/>
      <c r="P65" s="2"/>
      <c r="Q65" s="33">
        <f>IF(ISNUMBER(K65),IF(H65&gt;0,IF(I65&gt;0,J65,0),0),0)</f>
        <v>0</v>
      </c>
      <c r="R65" s="27">
        <f>IF(ISNUMBER(K65)=FALSE,J65,0)</f>
        <v>0</v>
      </c>
    </row>
    <row r="66">
      <c r="A66" s="9"/>
      <c r="B66" s="48" t="s">
        <v>49</v>
      </c>
      <c r="C66" s="1"/>
      <c r="D66" s="1"/>
      <c r="E66" s="49" t="s">
        <v>551</v>
      </c>
      <c r="F66" s="1"/>
      <c r="G66" s="1"/>
      <c r="H66" s="40"/>
      <c r="I66" s="1"/>
      <c r="J66" s="40"/>
      <c r="K66" s="1"/>
      <c r="L66" s="1"/>
      <c r="M66" s="12"/>
      <c r="N66" s="2"/>
      <c r="O66" s="2"/>
      <c r="P66" s="2"/>
      <c r="Q66" s="2"/>
    </row>
    <row r="67">
      <c r="A67" s="9"/>
      <c r="B67" s="48" t="s">
        <v>51</v>
      </c>
      <c r="C67" s="1"/>
      <c r="D67" s="1"/>
      <c r="E67" s="49" t="s">
        <v>552</v>
      </c>
      <c r="F67" s="1"/>
      <c r="G67" s="1"/>
      <c r="H67" s="40"/>
      <c r="I67" s="1"/>
      <c r="J67" s="40"/>
      <c r="K67" s="1"/>
      <c r="L67" s="1"/>
      <c r="M67" s="12"/>
      <c r="N67" s="2"/>
      <c r="O67" s="2"/>
      <c r="P67" s="2"/>
      <c r="Q67" s="2"/>
    </row>
    <row r="68">
      <c r="A68" s="9"/>
      <c r="B68" s="48" t="s">
        <v>53</v>
      </c>
      <c r="C68" s="1"/>
      <c r="D68" s="1"/>
      <c r="E68" s="49" t="s">
        <v>548</v>
      </c>
      <c r="F68" s="1"/>
      <c r="G68" s="1"/>
      <c r="H68" s="40"/>
      <c r="I68" s="1"/>
      <c r="J68" s="40"/>
      <c r="K68" s="1"/>
      <c r="L68" s="1"/>
      <c r="M68" s="12"/>
      <c r="N68" s="2"/>
      <c r="O68" s="2"/>
      <c r="P68" s="2"/>
      <c r="Q68" s="2"/>
    </row>
    <row r="69" thickBot="1">
      <c r="A69" s="9"/>
      <c r="B69" s="50" t="s">
        <v>55</v>
      </c>
      <c r="C69" s="51"/>
      <c r="D69" s="51"/>
      <c r="E69" s="52" t="s">
        <v>56</v>
      </c>
      <c r="F69" s="51"/>
      <c r="G69" s="51"/>
      <c r="H69" s="53"/>
      <c r="I69" s="51"/>
      <c r="J69" s="53"/>
      <c r="K69" s="51"/>
      <c r="L69" s="51"/>
      <c r="M69" s="12"/>
      <c r="N69" s="2"/>
      <c r="O69" s="2"/>
      <c r="P69" s="2"/>
      <c r="Q69" s="2"/>
    </row>
    <row r="70" thickTop="1">
      <c r="A70" s="9"/>
      <c r="B70" s="41">
        <v>8</v>
      </c>
      <c r="C70" s="42" t="s">
        <v>549</v>
      </c>
      <c r="D70" s="42" t="s">
        <v>553</v>
      </c>
      <c r="E70" s="42" t="s">
        <v>554</v>
      </c>
      <c r="F70" s="42" t="s">
        <v>7</v>
      </c>
      <c r="G70" s="43" t="s">
        <v>174</v>
      </c>
      <c r="H70" s="54">
        <v>16</v>
      </c>
      <c r="I70" s="55">
        <f>ROUND(0,2)</f>
        <v>0</v>
      </c>
      <c r="J70" s="56">
        <f>ROUND(I70*H70,2)</f>
        <v>0</v>
      </c>
      <c r="K70" s="57">
        <v>0.20999999999999999</v>
      </c>
      <c r="L70" s="58">
        <f>IF(ISNUMBER(K70),ROUND(J70*(K70+1),2),0)</f>
        <v>0</v>
      </c>
      <c r="M70" s="12"/>
      <c r="N70" s="2"/>
      <c r="O70" s="2"/>
      <c r="P70" s="2"/>
      <c r="Q70" s="33">
        <f>IF(ISNUMBER(K70),IF(H70&gt;0,IF(I70&gt;0,J70,0),0),0)</f>
        <v>0</v>
      </c>
      <c r="R70" s="27">
        <f>IF(ISNUMBER(K70)=FALSE,J70,0)</f>
        <v>0</v>
      </c>
    </row>
    <row r="71">
      <c r="A71" s="9"/>
      <c r="B71" s="48" t="s">
        <v>49</v>
      </c>
      <c r="C71" s="1"/>
      <c r="D71" s="1"/>
      <c r="E71" s="49" t="s">
        <v>555</v>
      </c>
      <c r="F71" s="1"/>
      <c r="G71" s="1"/>
      <c r="H71" s="40"/>
      <c r="I71" s="1"/>
      <c r="J71" s="40"/>
      <c r="K71" s="1"/>
      <c r="L71" s="1"/>
      <c r="M71" s="12"/>
      <c r="N71" s="2"/>
      <c r="O71" s="2"/>
      <c r="P71" s="2"/>
      <c r="Q71" s="2"/>
    </row>
    <row r="72">
      <c r="A72" s="9"/>
      <c r="B72" s="48" t="s">
        <v>51</v>
      </c>
      <c r="C72" s="1"/>
      <c r="D72" s="1"/>
      <c r="E72" s="49" t="s">
        <v>556</v>
      </c>
      <c r="F72" s="1"/>
      <c r="G72" s="1"/>
      <c r="H72" s="40"/>
      <c r="I72" s="1"/>
      <c r="J72" s="40"/>
      <c r="K72" s="1"/>
      <c r="L72" s="1"/>
      <c r="M72" s="12"/>
      <c r="N72" s="2"/>
      <c r="O72" s="2"/>
      <c r="P72" s="2"/>
      <c r="Q72" s="2"/>
    </row>
    <row r="73">
      <c r="A73" s="9"/>
      <c r="B73" s="48" t="s">
        <v>53</v>
      </c>
      <c r="C73" s="1"/>
      <c r="D73" s="1"/>
      <c r="E73" s="49" t="s">
        <v>548</v>
      </c>
      <c r="F73" s="1"/>
      <c r="G73" s="1"/>
      <c r="H73" s="40"/>
      <c r="I73" s="1"/>
      <c r="J73" s="40"/>
      <c r="K73" s="1"/>
      <c r="L73" s="1"/>
      <c r="M73" s="12"/>
      <c r="N73" s="2"/>
      <c r="O73" s="2"/>
      <c r="P73" s="2"/>
      <c r="Q73" s="2"/>
    </row>
    <row r="74" thickBot="1">
      <c r="A74" s="9"/>
      <c r="B74" s="50" t="s">
        <v>55</v>
      </c>
      <c r="C74" s="51"/>
      <c r="D74" s="51"/>
      <c r="E74" s="52" t="s">
        <v>56</v>
      </c>
      <c r="F74" s="51"/>
      <c r="G74" s="51"/>
      <c r="H74" s="53"/>
      <c r="I74" s="51"/>
      <c r="J74" s="53"/>
      <c r="K74" s="51"/>
      <c r="L74" s="51"/>
      <c r="M74" s="12"/>
      <c r="N74" s="2"/>
      <c r="O74" s="2"/>
      <c r="P74" s="2"/>
      <c r="Q74" s="2"/>
    </row>
    <row r="75" thickTop="1">
      <c r="A75" s="9"/>
      <c r="B75" s="41">
        <v>9</v>
      </c>
      <c r="C75" s="42" t="s">
        <v>549</v>
      </c>
      <c r="D75" s="42" t="s">
        <v>557</v>
      </c>
      <c r="E75" s="42" t="s">
        <v>558</v>
      </c>
      <c r="F75" s="42" t="s">
        <v>7</v>
      </c>
      <c r="G75" s="43" t="s">
        <v>559</v>
      </c>
      <c r="H75" s="54">
        <v>1</v>
      </c>
      <c r="I75" s="55">
        <f>ROUND(0,2)</f>
        <v>0</v>
      </c>
      <c r="J75" s="56">
        <f>ROUND(I75*H75,2)</f>
        <v>0</v>
      </c>
      <c r="K75" s="57">
        <v>0.20999999999999999</v>
      </c>
      <c r="L75" s="58">
        <f>IF(ISNUMBER(K75),ROUND(J75*(K75+1),2),0)</f>
        <v>0</v>
      </c>
      <c r="M75" s="12"/>
      <c r="N75" s="2"/>
      <c r="O75" s="2"/>
      <c r="P75" s="2"/>
      <c r="Q75" s="33">
        <f>IF(ISNUMBER(K75),IF(H75&gt;0,IF(I75&gt;0,J75,0),0),0)</f>
        <v>0</v>
      </c>
      <c r="R75" s="27">
        <f>IF(ISNUMBER(K75)=FALSE,J75,0)</f>
        <v>0</v>
      </c>
    </row>
    <row r="76">
      <c r="A76" s="9"/>
      <c r="B76" s="48" t="s">
        <v>49</v>
      </c>
      <c r="C76" s="1"/>
      <c r="D76" s="1"/>
      <c r="E76" s="49" t="s">
        <v>560</v>
      </c>
      <c r="F76" s="1"/>
      <c r="G76" s="1"/>
      <c r="H76" s="40"/>
      <c r="I76" s="1"/>
      <c r="J76" s="40"/>
      <c r="K76" s="1"/>
      <c r="L76" s="1"/>
      <c r="M76" s="12"/>
      <c r="N76" s="2"/>
      <c r="O76" s="2"/>
      <c r="P76" s="2"/>
      <c r="Q76" s="2"/>
    </row>
    <row r="77">
      <c r="A77" s="9"/>
      <c r="B77" s="48" t="s">
        <v>51</v>
      </c>
      <c r="C77" s="1"/>
      <c r="D77" s="1"/>
      <c r="E77" s="49" t="s">
        <v>7</v>
      </c>
      <c r="F77" s="1"/>
      <c r="G77" s="1"/>
      <c r="H77" s="40"/>
      <c r="I77" s="1"/>
      <c r="J77" s="40"/>
      <c r="K77" s="1"/>
      <c r="L77" s="1"/>
      <c r="M77" s="12"/>
      <c r="N77" s="2"/>
      <c r="O77" s="2"/>
      <c r="P77" s="2"/>
      <c r="Q77" s="2"/>
    </row>
    <row r="78">
      <c r="A78" s="9"/>
      <c r="B78" s="48" t="s">
        <v>53</v>
      </c>
      <c r="C78" s="1"/>
      <c r="D78" s="1"/>
      <c r="E78" s="49" t="s">
        <v>7</v>
      </c>
      <c r="F78" s="1"/>
      <c r="G78" s="1"/>
      <c r="H78" s="40"/>
      <c r="I78" s="1"/>
      <c r="J78" s="40"/>
      <c r="K78" s="1"/>
      <c r="L78" s="1"/>
      <c r="M78" s="12"/>
      <c r="N78" s="2"/>
      <c r="O78" s="2"/>
      <c r="P78" s="2"/>
      <c r="Q78" s="2"/>
    </row>
    <row r="79" thickBot="1">
      <c r="A79" s="9"/>
      <c r="B79" s="50" t="s">
        <v>55</v>
      </c>
      <c r="C79" s="51"/>
      <c r="D79" s="51"/>
      <c r="E79" s="52" t="s">
        <v>56</v>
      </c>
      <c r="F79" s="51"/>
      <c r="G79" s="51"/>
      <c r="H79" s="53"/>
      <c r="I79" s="51"/>
      <c r="J79" s="53"/>
      <c r="K79" s="51"/>
      <c r="L79" s="51"/>
      <c r="M79" s="12"/>
      <c r="N79" s="2"/>
      <c r="O79" s="2"/>
      <c r="P79" s="2"/>
      <c r="Q79" s="2"/>
    </row>
    <row r="80" thickTop="1">
      <c r="A80" s="9"/>
      <c r="B80" s="41">
        <v>10</v>
      </c>
      <c r="C80" s="42" t="s">
        <v>549</v>
      </c>
      <c r="D80" s="42" t="s">
        <v>561</v>
      </c>
      <c r="E80" s="42" t="s">
        <v>562</v>
      </c>
      <c r="F80" s="42" t="s">
        <v>7</v>
      </c>
      <c r="G80" s="43" t="s">
        <v>559</v>
      </c>
      <c r="H80" s="54">
        <v>1</v>
      </c>
      <c r="I80" s="55">
        <f>ROUND(0,2)</f>
        <v>0</v>
      </c>
      <c r="J80" s="56">
        <f>ROUND(I80*H80,2)</f>
        <v>0</v>
      </c>
      <c r="K80" s="57">
        <v>0.20999999999999999</v>
      </c>
      <c r="L80" s="58">
        <f>IF(ISNUMBER(K80),ROUND(J80*(K80+1),2),0)</f>
        <v>0</v>
      </c>
      <c r="M80" s="12"/>
      <c r="N80" s="2"/>
      <c r="O80" s="2"/>
      <c r="P80" s="2"/>
      <c r="Q80" s="33">
        <f>IF(ISNUMBER(K80),IF(H80&gt;0,IF(I80&gt;0,J80,0),0),0)</f>
        <v>0</v>
      </c>
      <c r="R80" s="27">
        <f>IF(ISNUMBER(K80)=FALSE,J80,0)</f>
        <v>0</v>
      </c>
    </row>
    <row r="81">
      <c r="A81" s="9"/>
      <c r="B81" s="48" t="s">
        <v>49</v>
      </c>
      <c r="C81" s="1"/>
      <c r="D81" s="1"/>
      <c r="E81" s="49" t="s">
        <v>563</v>
      </c>
      <c r="F81" s="1"/>
      <c r="G81" s="1"/>
      <c r="H81" s="40"/>
      <c r="I81" s="1"/>
      <c r="J81" s="40"/>
      <c r="K81" s="1"/>
      <c r="L81" s="1"/>
      <c r="M81" s="12"/>
      <c r="N81" s="2"/>
      <c r="O81" s="2"/>
      <c r="P81" s="2"/>
      <c r="Q81" s="2"/>
    </row>
    <row r="82">
      <c r="A82" s="9"/>
      <c r="B82" s="48" t="s">
        <v>51</v>
      </c>
      <c r="C82" s="1"/>
      <c r="D82" s="1"/>
      <c r="E82" s="49" t="s">
        <v>7</v>
      </c>
      <c r="F82" s="1"/>
      <c r="G82" s="1"/>
      <c r="H82" s="40"/>
      <c r="I82" s="1"/>
      <c r="J82" s="40"/>
      <c r="K82" s="1"/>
      <c r="L82" s="1"/>
      <c r="M82" s="12"/>
      <c r="N82" s="2"/>
      <c r="O82" s="2"/>
      <c r="P82" s="2"/>
      <c r="Q82" s="2"/>
    </row>
    <row r="83">
      <c r="A83" s="9"/>
      <c r="B83" s="48" t="s">
        <v>53</v>
      </c>
      <c r="C83" s="1"/>
      <c r="D83" s="1"/>
      <c r="E83" s="49" t="s">
        <v>7</v>
      </c>
      <c r="F83" s="1"/>
      <c r="G83" s="1"/>
      <c r="H83" s="40"/>
      <c r="I83" s="1"/>
      <c r="J83" s="40"/>
      <c r="K83" s="1"/>
      <c r="L83" s="1"/>
      <c r="M83" s="12"/>
      <c r="N83" s="2"/>
      <c r="O83" s="2"/>
      <c r="P83" s="2"/>
      <c r="Q83" s="2"/>
    </row>
    <row r="84" thickBot="1">
      <c r="A84" s="9"/>
      <c r="B84" s="50" t="s">
        <v>55</v>
      </c>
      <c r="C84" s="51"/>
      <c r="D84" s="51"/>
      <c r="E84" s="52" t="s">
        <v>56</v>
      </c>
      <c r="F84" s="51"/>
      <c r="G84" s="51"/>
      <c r="H84" s="53"/>
      <c r="I84" s="51"/>
      <c r="J84" s="53"/>
      <c r="K84" s="51"/>
      <c r="L84" s="51"/>
      <c r="M84" s="12"/>
      <c r="N84" s="2"/>
      <c r="O84" s="2"/>
      <c r="P84" s="2"/>
      <c r="Q84" s="2"/>
    </row>
    <row r="85" thickTop="1">
      <c r="A85" s="9"/>
      <c r="B85" s="41">
        <v>11</v>
      </c>
      <c r="C85" s="42" t="s">
        <v>549</v>
      </c>
      <c r="D85" s="42" t="s">
        <v>564</v>
      </c>
      <c r="E85" s="42" t="s">
        <v>565</v>
      </c>
      <c r="F85" s="42" t="s">
        <v>7</v>
      </c>
      <c r="G85" s="43" t="s">
        <v>174</v>
      </c>
      <c r="H85" s="54">
        <v>36</v>
      </c>
      <c r="I85" s="55">
        <f>ROUND(0,2)</f>
        <v>0</v>
      </c>
      <c r="J85" s="56">
        <f>ROUND(I85*H85,2)</f>
        <v>0</v>
      </c>
      <c r="K85" s="57">
        <v>0.20999999999999999</v>
      </c>
      <c r="L85" s="58">
        <f>IF(ISNUMBER(K85),ROUND(J85*(K85+1),2),0)</f>
        <v>0</v>
      </c>
      <c r="M85" s="12"/>
      <c r="N85" s="2"/>
      <c r="O85" s="2"/>
      <c r="P85" s="2"/>
      <c r="Q85" s="33">
        <f>IF(ISNUMBER(K85),IF(H85&gt;0,IF(I85&gt;0,J85,0),0),0)</f>
        <v>0</v>
      </c>
      <c r="R85" s="27">
        <f>IF(ISNUMBER(K85)=FALSE,J85,0)</f>
        <v>0</v>
      </c>
    </row>
    <row r="86">
      <c r="A86" s="9"/>
      <c r="B86" s="48" t="s">
        <v>49</v>
      </c>
      <c r="C86" s="1"/>
      <c r="D86" s="1"/>
      <c r="E86" s="49" t="s">
        <v>566</v>
      </c>
      <c r="F86" s="1"/>
      <c r="G86" s="1"/>
      <c r="H86" s="40"/>
      <c r="I86" s="1"/>
      <c r="J86" s="40"/>
      <c r="K86" s="1"/>
      <c r="L86" s="1"/>
      <c r="M86" s="12"/>
      <c r="N86" s="2"/>
      <c r="O86" s="2"/>
      <c r="P86" s="2"/>
      <c r="Q86" s="2"/>
    </row>
    <row r="87">
      <c r="A87" s="9"/>
      <c r="B87" s="48" t="s">
        <v>51</v>
      </c>
      <c r="C87" s="1"/>
      <c r="D87" s="1"/>
      <c r="E87" s="49" t="s">
        <v>567</v>
      </c>
      <c r="F87" s="1"/>
      <c r="G87" s="1"/>
      <c r="H87" s="40"/>
      <c r="I87" s="1"/>
      <c r="J87" s="40"/>
      <c r="K87" s="1"/>
      <c r="L87" s="1"/>
      <c r="M87" s="12"/>
      <c r="N87" s="2"/>
      <c r="O87" s="2"/>
      <c r="P87" s="2"/>
      <c r="Q87" s="2"/>
    </row>
    <row r="88">
      <c r="A88" s="9"/>
      <c r="B88" s="48" t="s">
        <v>53</v>
      </c>
      <c r="C88" s="1"/>
      <c r="D88" s="1"/>
      <c r="E88" s="49" t="s">
        <v>7</v>
      </c>
      <c r="F88" s="1"/>
      <c r="G88" s="1"/>
      <c r="H88" s="40"/>
      <c r="I88" s="1"/>
      <c r="J88" s="40"/>
      <c r="K88" s="1"/>
      <c r="L88" s="1"/>
      <c r="M88" s="12"/>
      <c r="N88" s="2"/>
      <c r="O88" s="2"/>
      <c r="P88" s="2"/>
      <c r="Q88" s="2"/>
    </row>
    <row r="89" thickBot="1">
      <c r="A89" s="9"/>
      <c r="B89" s="50" t="s">
        <v>55</v>
      </c>
      <c r="C89" s="51"/>
      <c r="D89" s="51"/>
      <c r="E89" s="52" t="s">
        <v>56</v>
      </c>
      <c r="F89" s="51"/>
      <c r="G89" s="51"/>
      <c r="H89" s="53"/>
      <c r="I89" s="51"/>
      <c r="J89" s="53"/>
      <c r="K89" s="51"/>
      <c r="L89" s="51"/>
      <c r="M89" s="12"/>
      <c r="N89" s="2"/>
      <c r="O89" s="2"/>
      <c r="P89" s="2"/>
      <c r="Q89" s="2"/>
    </row>
    <row r="90" thickTop="1">
      <c r="A90" s="9"/>
      <c r="B90" s="41">
        <v>12</v>
      </c>
      <c r="C90" s="42" t="s">
        <v>568</v>
      </c>
      <c r="D90" s="42" t="s">
        <v>7</v>
      </c>
      <c r="E90" s="42" t="s">
        <v>569</v>
      </c>
      <c r="F90" s="42" t="s">
        <v>7</v>
      </c>
      <c r="G90" s="43" t="s">
        <v>78</v>
      </c>
      <c r="H90" s="54">
        <v>2</v>
      </c>
      <c r="I90" s="55">
        <f>ROUND(0,2)</f>
        <v>0</v>
      </c>
      <c r="J90" s="56">
        <f>ROUND(I90*H90,2)</f>
        <v>0</v>
      </c>
      <c r="K90" s="57">
        <v>0.20999999999999999</v>
      </c>
      <c r="L90" s="58">
        <f>IF(ISNUMBER(K90),ROUND(J90*(K90+1),2),0)</f>
        <v>0</v>
      </c>
      <c r="M90" s="12"/>
      <c r="N90" s="2"/>
      <c r="O90" s="2"/>
      <c r="P90" s="2"/>
      <c r="Q90" s="33">
        <f>IF(ISNUMBER(K90),IF(H90&gt;0,IF(I90&gt;0,J90,0),0),0)</f>
        <v>0</v>
      </c>
      <c r="R90" s="27">
        <f>IF(ISNUMBER(K90)=FALSE,J90,0)</f>
        <v>0</v>
      </c>
    </row>
    <row r="91">
      <c r="A91" s="9"/>
      <c r="B91" s="48" t="s">
        <v>49</v>
      </c>
      <c r="C91" s="1"/>
      <c r="D91" s="1"/>
      <c r="E91" s="49" t="s">
        <v>570</v>
      </c>
      <c r="F91" s="1"/>
      <c r="G91" s="1"/>
      <c r="H91" s="40"/>
      <c r="I91" s="1"/>
      <c r="J91" s="40"/>
      <c r="K91" s="1"/>
      <c r="L91" s="1"/>
      <c r="M91" s="12"/>
      <c r="N91" s="2"/>
      <c r="O91" s="2"/>
      <c r="P91" s="2"/>
      <c r="Q91" s="2"/>
    </row>
    <row r="92">
      <c r="A92" s="9"/>
      <c r="B92" s="48" t="s">
        <v>51</v>
      </c>
      <c r="C92" s="1"/>
      <c r="D92" s="1"/>
      <c r="E92" s="49" t="s">
        <v>7</v>
      </c>
      <c r="F92" s="1"/>
      <c r="G92" s="1"/>
      <c r="H92" s="40"/>
      <c r="I92" s="1"/>
      <c r="J92" s="40"/>
      <c r="K92" s="1"/>
      <c r="L92" s="1"/>
      <c r="M92" s="12"/>
      <c r="N92" s="2"/>
      <c r="O92" s="2"/>
      <c r="P92" s="2"/>
      <c r="Q92" s="2"/>
    </row>
    <row r="93">
      <c r="A93" s="9"/>
      <c r="B93" s="48" t="s">
        <v>53</v>
      </c>
      <c r="C93" s="1"/>
      <c r="D93" s="1"/>
      <c r="E93" s="49" t="s">
        <v>571</v>
      </c>
      <c r="F93" s="1"/>
      <c r="G93" s="1"/>
      <c r="H93" s="40"/>
      <c r="I93" s="1"/>
      <c r="J93" s="40"/>
      <c r="K93" s="1"/>
      <c r="L93" s="1"/>
      <c r="M93" s="12"/>
      <c r="N93" s="2"/>
      <c r="O93" s="2"/>
      <c r="P93" s="2"/>
      <c r="Q93" s="2"/>
    </row>
    <row r="94" thickBot="1">
      <c r="A94" s="9"/>
      <c r="B94" s="50" t="s">
        <v>55</v>
      </c>
      <c r="C94" s="51"/>
      <c r="D94" s="51"/>
      <c r="E94" s="52" t="s">
        <v>56</v>
      </c>
      <c r="F94" s="51"/>
      <c r="G94" s="51"/>
      <c r="H94" s="53"/>
      <c r="I94" s="51"/>
      <c r="J94" s="53"/>
      <c r="K94" s="51"/>
      <c r="L94" s="51"/>
      <c r="M94" s="12"/>
      <c r="N94" s="2"/>
      <c r="O94" s="2"/>
      <c r="P94" s="2"/>
      <c r="Q94" s="2"/>
    </row>
    <row r="95" thickTop="1">
      <c r="A95" s="9"/>
      <c r="B95" s="41">
        <v>13</v>
      </c>
      <c r="C95" s="42" t="s">
        <v>572</v>
      </c>
      <c r="D95" s="42" t="s">
        <v>7</v>
      </c>
      <c r="E95" s="42" t="s">
        <v>573</v>
      </c>
      <c r="F95" s="42" t="s">
        <v>7</v>
      </c>
      <c r="G95" s="43" t="s">
        <v>78</v>
      </c>
      <c r="H95" s="54">
        <v>1</v>
      </c>
      <c r="I95" s="55">
        <f>ROUND(0,2)</f>
        <v>0</v>
      </c>
      <c r="J95" s="56">
        <f>ROUND(I95*H95,2)</f>
        <v>0</v>
      </c>
      <c r="K95" s="57">
        <v>0.20999999999999999</v>
      </c>
      <c r="L95" s="58">
        <f>IF(ISNUMBER(K95),ROUND(J95*(K95+1),2),0)</f>
        <v>0</v>
      </c>
      <c r="M95" s="12"/>
      <c r="N95" s="2"/>
      <c r="O95" s="2"/>
      <c r="P95" s="2"/>
      <c r="Q95" s="33">
        <f>IF(ISNUMBER(K95),IF(H95&gt;0,IF(I95&gt;0,J95,0),0),0)</f>
        <v>0</v>
      </c>
      <c r="R95" s="27">
        <f>IF(ISNUMBER(K95)=FALSE,J95,0)</f>
        <v>0</v>
      </c>
    </row>
    <row r="96">
      <c r="A96" s="9"/>
      <c r="B96" s="48" t="s">
        <v>49</v>
      </c>
      <c r="C96" s="1"/>
      <c r="D96" s="1"/>
      <c r="E96" s="49" t="s">
        <v>574</v>
      </c>
      <c r="F96" s="1"/>
      <c r="G96" s="1"/>
      <c r="H96" s="40"/>
      <c r="I96" s="1"/>
      <c r="J96" s="40"/>
      <c r="K96" s="1"/>
      <c r="L96" s="1"/>
      <c r="M96" s="12"/>
      <c r="N96" s="2"/>
      <c r="O96" s="2"/>
      <c r="P96" s="2"/>
      <c r="Q96" s="2"/>
    </row>
    <row r="97">
      <c r="A97" s="9"/>
      <c r="B97" s="48" t="s">
        <v>51</v>
      </c>
      <c r="C97" s="1"/>
      <c r="D97" s="1"/>
      <c r="E97" s="49" t="s">
        <v>7</v>
      </c>
      <c r="F97" s="1"/>
      <c r="G97" s="1"/>
      <c r="H97" s="40"/>
      <c r="I97" s="1"/>
      <c r="J97" s="40"/>
      <c r="K97" s="1"/>
      <c r="L97" s="1"/>
      <c r="M97" s="12"/>
      <c r="N97" s="2"/>
      <c r="O97" s="2"/>
      <c r="P97" s="2"/>
      <c r="Q97" s="2"/>
    </row>
    <row r="98">
      <c r="A98" s="9"/>
      <c r="B98" s="48" t="s">
        <v>53</v>
      </c>
      <c r="C98" s="1"/>
      <c r="D98" s="1"/>
      <c r="E98" s="49" t="s">
        <v>571</v>
      </c>
      <c r="F98" s="1"/>
      <c r="G98" s="1"/>
      <c r="H98" s="40"/>
      <c r="I98" s="1"/>
      <c r="J98" s="40"/>
      <c r="K98" s="1"/>
      <c r="L98" s="1"/>
      <c r="M98" s="12"/>
      <c r="N98" s="2"/>
      <c r="O98" s="2"/>
      <c r="P98" s="2"/>
      <c r="Q98" s="2"/>
    </row>
    <row r="99" thickBot="1">
      <c r="A99" s="9"/>
      <c r="B99" s="50" t="s">
        <v>55</v>
      </c>
      <c r="C99" s="51"/>
      <c r="D99" s="51"/>
      <c r="E99" s="52" t="s">
        <v>56</v>
      </c>
      <c r="F99" s="51"/>
      <c r="G99" s="51"/>
      <c r="H99" s="53"/>
      <c r="I99" s="51"/>
      <c r="J99" s="53"/>
      <c r="K99" s="51"/>
      <c r="L99" s="51"/>
      <c r="M99" s="12"/>
      <c r="N99" s="2"/>
      <c r="O99" s="2"/>
      <c r="P99" s="2"/>
      <c r="Q99" s="2"/>
    </row>
    <row r="100" thickTop="1">
      <c r="A100" s="9"/>
      <c r="B100" s="41">
        <v>14</v>
      </c>
      <c r="C100" s="42" t="s">
        <v>575</v>
      </c>
      <c r="D100" s="42" t="s">
        <v>7</v>
      </c>
      <c r="E100" s="42" t="s">
        <v>576</v>
      </c>
      <c r="F100" s="42" t="s">
        <v>7</v>
      </c>
      <c r="G100" s="43" t="s">
        <v>78</v>
      </c>
      <c r="H100" s="54">
        <v>1</v>
      </c>
      <c r="I100" s="55">
        <f>ROUND(0,2)</f>
        <v>0</v>
      </c>
      <c r="J100" s="56">
        <f>ROUND(I100*H100,2)</f>
        <v>0</v>
      </c>
      <c r="K100" s="57">
        <v>0.20999999999999999</v>
      </c>
      <c r="L100" s="58">
        <f>IF(ISNUMBER(K100),ROUND(J100*(K100+1),2),0)</f>
        <v>0</v>
      </c>
      <c r="M100" s="12"/>
      <c r="N100" s="2"/>
      <c r="O100" s="2"/>
      <c r="P100" s="2"/>
      <c r="Q100" s="33">
        <f>IF(ISNUMBER(K100),IF(H100&gt;0,IF(I100&gt;0,J100,0),0),0)</f>
        <v>0</v>
      </c>
      <c r="R100" s="27">
        <f>IF(ISNUMBER(K100)=FALSE,J100,0)</f>
        <v>0</v>
      </c>
    </row>
    <row r="101">
      <c r="A101" s="9"/>
      <c r="B101" s="48" t="s">
        <v>49</v>
      </c>
      <c r="C101" s="1"/>
      <c r="D101" s="1"/>
      <c r="E101" s="49" t="s">
        <v>577</v>
      </c>
      <c r="F101" s="1"/>
      <c r="G101" s="1"/>
      <c r="H101" s="40"/>
      <c r="I101" s="1"/>
      <c r="J101" s="40"/>
      <c r="K101" s="1"/>
      <c r="L101" s="1"/>
      <c r="M101" s="12"/>
      <c r="N101" s="2"/>
      <c r="O101" s="2"/>
      <c r="P101" s="2"/>
      <c r="Q101" s="2"/>
    </row>
    <row r="102">
      <c r="A102" s="9"/>
      <c r="B102" s="48" t="s">
        <v>51</v>
      </c>
      <c r="C102" s="1"/>
      <c r="D102" s="1"/>
      <c r="E102" s="49" t="s">
        <v>7</v>
      </c>
      <c r="F102" s="1"/>
      <c r="G102" s="1"/>
      <c r="H102" s="40"/>
      <c r="I102" s="1"/>
      <c r="J102" s="40"/>
      <c r="K102" s="1"/>
      <c r="L102" s="1"/>
      <c r="M102" s="12"/>
      <c r="N102" s="2"/>
      <c r="O102" s="2"/>
      <c r="P102" s="2"/>
      <c r="Q102" s="2"/>
    </row>
    <row r="103">
      <c r="A103" s="9"/>
      <c r="B103" s="48" t="s">
        <v>53</v>
      </c>
      <c r="C103" s="1"/>
      <c r="D103" s="1"/>
      <c r="E103" s="49" t="s">
        <v>571</v>
      </c>
      <c r="F103" s="1"/>
      <c r="G103" s="1"/>
      <c r="H103" s="40"/>
      <c r="I103" s="1"/>
      <c r="J103" s="40"/>
      <c r="K103" s="1"/>
      <c r="L103" s="1"/>
      <c r="M103" s="12"/>
      <c r="N103" s="2"/>
      <c r="O103" s="2"/>
      <c r="P103" s="2"/>
      <c r="Q103" s="2"/>
    </row>
    <row r="104" thickBot="1">
      <c r="A104" s="9"/>
      <c r="B104" s="50" t="s">
        <v>55</v>
      </c>
      <c r="C104" s="51"/>
      <c r="D104" s="51"/>
      <c r="E104" s="52" t="s">
        <v>56</v>
      </c>
      <c r="F104" s="51"/>
      <c r="G104" s="51"/>
      <c r="H104" s="53"/>
      <c r="I104" s="51"/>
      <c r="J104" s="53"/>
      <c r="K104" s="51"/>
      <c r="L104" s="51"/>
      <c r="M104" s="12"/>
      <c r="N104" s="2"/>
      <c r="O104" s="2"/>
      <c r="P104" s="2"/>
      <c r="Q104" s="2"/>
    </row>
    <row r="105" thickTop="1">
      <c r="A105" s="9"/>
      <c r="B105" s="41">
        <v>15</v>
      </c>
      <c r="C105" s="42" t="s">
        <v>578</v>
      </c>
      <c r="D105" s="42" t="s">
        <v>7</v>
      </c>
      <c r="E105" s="42" t="s">
        <v>579</v>
      </c>
      <c r="F105" s="42" t="s">
        <v>7</v>
      </c>
      <c r="G105" s="43" t="s">
        <v>130</v>
      </c>
      <c r="H105" s="54">
        <v>1.024</v>
      </c>
      <c r="I105" s="55">
        <f>ROUND(0,2)</f>
        <v>0</v>
      </c>
      <c r="J105" s="56">
        <f>ROUND(I105*H105,2)</f>
        <v>0</v>
      </c>
      <c r="K105" s="57">
        <v>0.20999999999999999</v>
      </c>
      <c r="L105" s="58">
        <f>IF(ISNUMBER(K105),ROUND(J105*(K105+1),2),0)</f>
        <v>0</v>
      </c>
      <c r="M105" s="12"/>
      <c r="N105" s="2"/>
      <c r="O105" s="2"/>
      <c r="P105" s="2"/>
      <c r="Q105" s="33">
        <f>IF(ISNUMBER(K105),IF(H105&gt;0,IF(I105&gt;0,J105,0),0),0)</f>
        <v>0</v>
      </c>
      <c r="R105" s="27">
        <f>IF(ISNUMBER(K105)=FALSE,J105,0)</f>
        <v>0</v>
      </c>
    </row>
    <row r="106">
      <c r="A106" s="9"/>
      <c r="B106" s="48" t="s">
        <v>49</v>
      </c>
      <c r="C106" s="1"/>
      <c r="D106" s="1"/>
      <c r="E106" s="49" t="s">
        <v>580</v>
      </c>
      <c r="F106" s="1"/>
      <c r="G106" s="1"/>
      <c r="H106" s="40"/>
      <c r="I106" s="1"/>
      <c r="J106" s="40"/>
      <c r="K106" s="1"/>
      <c r="L106" s="1"/>
      <c r="M106" s="12"/>
      <c r="N106" s="2"/>
      <c r="O106" s="2"/>
      <c r="P106" s="2"/>
      <c r="Q106" s="2"/>
    </row>
    <row r="107">
      <c r="A107" s="9"/>
      <c r="B107" s="48" t="s">
        <v>51</v>
      </c>
      <c r="C107" s="1"/>
      <c r="D107" s="1"/>
      <c r="E107" s="49" t="s">
        <v>581</v>
      </c>
      <c r="F107" s="1"/>
      <c r="G107" s="1"/>
      <c r="H107" s="40"/>
      <c r="I107" s="1"/>
      <c r="J107" s="40"/>
      <c r="K107" s="1"/>
      <c r="L107" s="1"/>
      <c r="M107" s="12"/>
      <c r="N107" s="2"/>
      <c r="O107" s="2"/>
      <c r="P107" s="2"/>
      <c r="Q107" s="2"/>
    </row>
    <row r="108">
      <c r="A108" s="9"/>
      <c r="B108" s="48" t="s">
        <v>53</v>
      </c>
      <c r="C108" s="1"/>
      <c r="D108" s="1"/>
      <c r="E108" s="49" t="s">
        <v>582</v>
      </c>
      <c r="F108" s="1"/>
      <c r="G108" s="1"/>
      <c r="H108" s="40"/>
      <c r="I108" s="1"/>
      <c r="J108" s="40"/>
      <c r="K108" s="1"/>
      <c r="L108" s="1"/>
      <c r="M108" s="12"/>
      <c r="N108" s="2"/>
      <c r="O108" s="2"/>
      <c r="P108" s="2"/>
      <c r="Q108" s="2"/>
    </row>
    <row r="109" thickBot="1">
      <c r="A109" s="9"/>
      <c r="B109" s="50" t="s">
        <v>55</v>
      </c>
      <c r="C109" s="51"/>
      <c r="D109" s="51"/>
      <c r="E109" s="52" t="s">
        <v>56</v>
      </c>
      <c r="F109" s="51"/>
      <c r="G109" s="51"/>
      <c r="H109" s="53"/>
      <c r="I109" s="51"/>
      <c r="J109" s="53"/>
      <c r="K109" s="51"/>
      <c r="L109" s="51"/>
      <c r="M109" s="12"/>
      <c r="N109" s="2"/>
      <c r="O109" s="2"/>
      <c r="P109" s="2"/>
      <c r="Q109" s="2"/>
    </row>
    <row r="110" thickTop="1">
      <c r="A110" s="9"/>
      <c r="B110" s="41">
        <v>16</v>
      </c>
      <c r="C110" s="42" t="s">
        <v>583</v>
      </c>
      <c r="D110" s="42" t="s">
        <v>7</v>
      </c>
      <c r="E110" s="42" t="s">
        <v>584</v>
      </c>
      <c r="F110" s="42" t="s">
        <v>7</v>
      </c>
      <c r="G110" s="43" t="s">
        <v>559</v>
      </c>
      <c r="H110" s="54">
        <v>11</v>
      </c>
      <c r="I110" s="55">
        <f>ROUND(0,2)</f>
        <v>0</v>
      </c>
      <c r="J110" s="56">
        <f>ROUND(I110*H110,2)</f>
        <v>0</v>
      </c>
      <c r="K110" s="57">
        <v>0.20999999999999999</v>
      </c>
      <c r="L110" s="58">
        <f>IF(ISNUMBER(K110),ROUND(J110*(K110+1),2),0)</f>
        <v>0</v>
      </c>
      <c r="M110" s="12"/>
      <c r="N110" s="2"/>
      <c r="O110" s="2"/>
      <c r="P110" s="2"/>
      <c r="Q110" s="33">
        <f>IF(ISNUMBER(K110),IF(H110&gt;0,IF(I110&gt;0,J110,0),0),0)</f>
        <v>0</v>
      </c>
      <c r="R110" s="27">
        <f>IF(ISNUMBER(K110)=FALSE,J110,0)</f>
        <v>0</v>
      </c>
    </row>
    <row r="111">
      <c r="A111" s="9"/>
      <c r="B111" s="48" t="s">
        <v>49</v>
      </c>
      <c r="C111" s="1"/>
      <c r="D111" s="1"/>
      <c r="E111" s="49" t="s">
        <v>585</v>
      </c>
      <c r="F111" s="1"/>
      <c r="G111" s="1"/>
      <c r="H111" s="40"/>
      <c r="I111" s="1"/>
      <c r="J111" s="40"/>
      <c r="K111" s="1"/>
      <c r="L111" s="1"/>
      <c r="M111" s="12"/>
      <c r="N111" s="2"/>
      <c r="O111" s="2"/>
      <c r="P111" s="2"/>
      <c r="Q111" s="2"/>
    </row>
    <row r="112">
      <c r="A112" s="9"/>
      <c r="B112" s="48" t="s">
        <v>51</v>
      </c>
      <c r="C112" s="1"/>
      <c r="D112" s="1"/>
      <c r="E112" s="49" t="s">
        <v>7</v>
      </c>
      <c r="F112" s="1"/>
      <c r="G112" s="1"/>
      <c r="H112" s="40"/>
      <c r="I112" s="1"/>
      <c r="J112" s="40"/>
      <c r="K112" s="1"/>
      <c r="L112" s="1"/>
      <c r="M112" s="12"/>
      <c r="N112" s="2"/>
      <c r="O112" s="2"/>
      <c r="P112" s="2"/>
      <c r="Q112" s="2"/>
    </row>
    <row r="113">
      <c r="A113" s="9"/>
      <c r="B113" s="48" t="s">
        <v>53</v>
      </c>
      <c r="C113" s="1"/>
      <c r="D113" s="1"/>
      <c r="E113" s="49" t="s">
        <v>586</v>
      </c>
      <c r="F113" s="1"/>
      <c r="G113" s="1"/>
      <c r="H113" s="40"/>
      <c r="I113" s="1"/>
      <c r="J113" s="40"/>
      <c r="K113" s="1"/>
      <c r="L113" s="1"/>
      <c r="M113" s="12"/>
      <c r="N113" s="2"/>
      <c r="O113" s="2"/>
      <c r="P113" s="2"/>
      <c r="Q113" s="2"/>
    </row>
    <row r="114" thickBot="1">
      <c r="A114" s="9"/>
      <c r="B114" s="50" t="s">
        <v>55</v>
      </c>
      <c r="C114" s="51"/>
      <c r="D114" s="51"/>
      <c r="E114" s="52" t="s">
        <v>56</v>
      </c>
      <c r="F114" s="51"/>
      <c r="G114" s="51"/>
      <c r="H114" s="53"/>
      <c r="I114" s="51"/>
      <c r="J114" s="53"/>
      <c r="K114" s="51"/>
      <c r="L114" s="51"/>
      <c r="M114" s="12"/>
      <c r="N114" s="2"/>
      <c r="O114" s="2"/>
      <c r="P114" s="2"/>
      <c r="Q114" s="2"/>
    </row>
    <row r="115" thickTop="1">
      <c r="A115" s="9"/>
      <c r="B115" s="41">
        <v>17</v>
      </c>
      <c r="C115" s="42" t="s">
        <v>587</v>
      </c>
      <c r="D115" s="42" t="s">
        <v>7</v>
      </c>
      <c r="E115" s="42" t="s">
        <v>588</v>
      </c>
      <c r="F115" s="42" t="s">
        <v>7</v>
      </c>
      <c r="G115" s="43" t="s">
        <v>174</v>
      </c>
      <c r="H115" s="54">
        <v>58</v>
      </c>
      <c r="I115" s="55">
        <f>ROUND(0,2)</f>
        <v>0</v>
      </c>
      <c r="J115" s="56">
        <f>ROUND(I115*H115,2)</f>
        <v>0</v>
      </c>
      <c r="K115" s="57">
        <v>0.20999999999999999</v>
      </c>
      <c r="L115" s="58">
        <f>IF(ISNUMBER(K115),ROUND(J115*(K115+1),2),0)</f>
        <v>0</v>
      </c>
      <c r="M115" s="12"/>
      <c r="N115" s="2"/>
      <c r="O115" s="2"/>
      <c r="P115" s="2"/>
      <c r="Q115" s="33">
        <f>IF(ISNUMBER(K115),IF(H115&gt;0,IF(I115&gt;0,J115,0),0),0)</f>
        <v>0</v>
      </c>
      <c r="R115" s="27">
        <f>IF(ISNUMBER(K115)=FALSE,J115,0)</f>
        <v>0</v>
      </c>
    </row>
    <row r="116">
      <c r="A116" s="9"/>
      <c r="B116" s="48" t="s">
        <v>49</v>
      </c>
      <c r="C116" s="1"/>
      <c r="D116" s="1"/>
      <c r="E116" s="49" t="s">
        <v>589</v>
      </c>
      <c r="F116" s="1"/>
      <c r="G116" s="1"/>
      <c r="H116" s="40"/>
      <c r="I116" s="1"/>
      <c r="J116" s="40"/>
      <c r="K116" s="1"/>
      <c r="L116" s="1"/>
      <c r="M116" s="12"/>
      <c r="N116" s="2"/>
      <c r="O116" s="2"/>
      <c r="P116" s="2"/>
      <c r="Q116" s="2"/>
    </row>
    <row r="117">
      <c r="A117" s="9"/>
      <c r="B117" s="48" t="s">
        <v>51</v>
      </c>
      <c r="C117" s="1"/>
      <c r="D117" s="1"/>
      <c r="E117" s="49" t="s">
        <v>7</v>
      </c>
      <c r="F117" s="1"/>
      <c r="G117" s="1"/>
      <c r="H117" s="40"/>
      <c r="I117" s="1"/>
      <c r="J117" s="40"/>
      <c r="K117" s="1"/>
      <c r="L117" s="1"/>
      <c r="M117" s="12"/>
      <c r="N117" s="2"/>
      <c r="O117" s="2"/>
      <c r="P117" s="2"/>
      <c r="Q117" s="2"/>
    </row>
    <row r="118">
      <c r="A118" s="9"/>
      <c r="B118" s="48" t="s">
        <v>53</v>
      </c>
      <c r="C118" s="1"/>
      <c r="D118" s="1"/>
      <c r="E118" s="49" t="s">
        <v>590</v>
      </c>
      <c r="F118" s="1"/>
      <c r="G118" s="1"/>
      <c r="H118" s="40"/>
      <c r="I118" s="1"/>
      <c r="J118" s="40"/>
      <c r="K118" s="1"/>
      <c r="L118" s="1"/>
      <c r="M118" s="12"/>
      <c r="N118" s="2"/>
      <c r="O118" s="2"/>
      <c r="P118" s="2"/>
      <c r="Q118" s="2"/>
    </row>
    <row r="119" thickBot="1">
      <c r="A119" s="9"/>
      <c r="B119" s="50" t="s">
        <v>55</v>
      </c>
      <c r="C119" s="51"/>
      <c r="D119" s="51"/>
      <c r="E119" s="52" t="s">
        <v>56</v>
      </c>
      <c r="F119" s="51"/>
      <c r="G119" s="51"/>
      <c r="H119" s="53"/>
      <c r="I119" s="51"/>
      <c r="J119" s="53"/>
      <c r="K119" s="51"/>
      <c r="L119" s="51"/>
      <c r="M119" s="12"/>
      <c r="N119" s="2"/>
      <c r="O119" s="2"/>
      <c r="P119" s="2"/>
      <c r="Q119" s="2"/>
    </row>
    <row r="120" thickTop="1">
      <c r="A120" s="9"/>
      <c r="B120" s="41">
        <v>18</v>
      </c>
      <c r="C120" s="42" t="s">
        <v>591</v>
      </c>
      <c r="D120" s="42" t="s">
        <v>7</v>
      </c>
      <c r="E120" s="42" t="s">
        <v>592</v>
      </c>
      <c r="F120" s="42" t="s">
        <v>7</v>
      </c>
      <c r="G120" s="43" t="s">
        <v>174</v>
      </c>
      <c r="H120" s="54">
        <v>53</v>
      </c>
      <c r="I120" s="55">
        <f>ROUND(0,2)</f>
        <v>0</v>
      </c>
      <c r="J120" s="56">
        <f>ROUND(I120*H120,2)</f>
        <v>0</v>
      </c>
      <c r="K120" s="57">
        <v>0.20999999999999999</v>
      </c>
      <c r="L120" s="58">
        <f>IF(ISNUMBER(K120),ROUND(J120*(K120+1),2),0)</f>
        <v>0</v>
      </c>
      <c r="M120" s="12"/>
      <c r="N120" s="2"/>
      <c r="O120" s="2"/>
      <c r="P120" s="2"/>
      <c r="Q120" s="33">
        <f>IF(ISNUMBER(K120),IF(H120&gt;0,IF(I120&gt;0,J120,0),0),0)</f>
        <v>0</v>
      </c>
      <c r="R120" s="27">
        <f>IF(ISNUMBER(K120)=FALSE,J120,0)</f>
        <v>0</v>
      </c>
    </row>
    <row r="121">
      <c r="A121" s="9"/>
      <c r="B121" s="48" t="s">
        <v>49</v>
      </c>
      <c r="C121" s="1"/>
      <c r="D121" s="1"/>
      <c r="E121" s="49" t="s">
        <v>7</v>
      </c>
      <c r="F121" s="1"/>
      <c r="G121" s="1"/>
      <c r="H121" s="40"/>
      <c r="I121" s="1"/>
      <c r="J121" s="40"/>
      <c r="K121" s="1"/>
      <c r="L121" s="1"/>
      <c r="M121" s="12"/>
      <c r="N121" s="2"/>
      <c r="O121" s="2"/>
      <c r="P121" s="2"/>
      <c r="Q121" s="2"/>
    </row>
    <row r="122">
      <c r="A122" s="9"/>
      <c r="B122" s="48" t="s">
        <v>51</v>
      </c>
      <c r="C122" s="1"/>
      <c r="D122" s="1"/>
      <c r="E122" s="49" t="s">
        <v>7</v>
      </c>
      <c r="F122" s="1"/>
      <c r="G122" s="1"/>
      <c r="H122" s="40"/>
      <c r="I122" s="1"/>
      <c r="J122" s="40"/>
      <c r="K122" s="1"/>
      <c r="L122" s="1"/>
      <c r="M122" s="12"/>
      <c r="N122" s="2"/>
      <c r="O122" s="2"/>
      <c r="P122" s="2"/>
      <c r="Q122" s="2"/>
    </row>
    <row r="123">
      <c r="A123" s="9"/>
      <c r="B123" s="48" t="s">
        <v>53</v>
      </c>
      <c r="C123" s="1"/>
      <c r="D123" s="1"/>
      <c r="E123" s="49" t="s">
        <v>582</v>
      </c>
      <c r="F123" s="1"/>
      <c r="G123" s="1"/>
      <c r="H123" s="40"/>
      <c r="I123" s="1"/>
      <c r="J123" s="40"/>
      <c r="K123" s="1"/>
      <c r="L123" s="1"/>
      <c r="M123" s="12"/>
      <c r="N123" s="2"/>
      <c r="O123" s="2"/>
      <c r="P123" s="2"/>
      <c r="Q123" s="2"/>
    </row>
    <row r="124" thickBot="1">
      <c r="A124" s="9"/>
      <c r="B124" s="50" t="s">
        <v>55</v>
      </c>
      <c r="C124" s="51"/>
      <c r="D124" s="51"/>
      <c r="E124" s="52" t="s">
        <v>56</v>
      </c>
      <c r="F124" s="51"/>
      <c r="G124" s="51"/>
      <c r="H124" s="53"/>
      <c r="I124" s="51"/>
      <c r="J124" s="53"/>
      <c r="K124" s="51"/>
      <c r="L124" s="51"/>
      <c r="M124" s="12"/>
      <c r="N124" s="2"/>
      <c r="O124" s="2"/>
      <c r="P124" s="2"/>
      <c r="Q124" s="2"/>
    </row>
    <row r="125" thickTop="1">
      <c r="A125" s="9"/>
      <c r="B125" s="41">
        <v>19</v>
      </c>
      <c r="C125" s="42" t="s">
        <v>593</v>
      </c>
      <c r="D125" s="42" t="s">
        <v>7</v>
      </c>
      <c r="E125" s="42" t="s">
        <v>594</v>
      </c>
      <c r="F125" s="42" t="s">
        <v>7</v>
      </c>
      <c r="G125" s="43" t="s">
        <v>174</v>
      </c>
      <c r="H125" s="54">
        <v>210.30000000000001</v>
      </c>
      <c r="I125" s="55">
        <f>ROUND(0,2)</f>
        <v>0</v>
      </c>
      <c r="J125" s="56">
        <f>ROUND(I125*H125,2)</f>
        <v>0</v>
      </c>
      <c r="K125" s="57">
        <v>0.20999999999999999</v>
      </c>
      <c r="L125" s="58">
        <f>IF(ISNUMBER(K125),ROUND(J125*(K125+1),2),0)</f>
        <v>0</v>
      </c>
      <c r="M125" s="12"/>
      <c r="N125" s="2"/>
      <c r="O125" s="2"/>
      <c r="P125" s="2"/>
      <c r="Q125" s="33">
        <f>IF(ISNUMBER(K125),IF(H125&gt;0,IF(I125&gt;0,J125,0),0),0)</f>
        <v>0</v>
      </c>
      <c r="R125" s="27">
        <f>IF(ISNUMBER(K125)=FALSE,J125,0)</f>
        <v>0</v>
      </c>
    </row>
    <row r="126">
      <c r="A126" s="9"/>
      <c r="B126" s="48" t="s">
        <v>49</v>
      </c>
      <c r="C126" s="1"/>
      <c r="D126" s="1"/>
      <c r="E126" s="49" t="s">
        <v>7</v>
      </c>
      <c r="F126" s="1"/>
      <c r="G126" s="1"/>
      <c r="H126" s="40"/>
      <c r="I126" s="1"/>
      <c r="J126" s="40"/>
      <c r="K126" s="1"/>
      <c r="L126" s="1"/>
      <c r="M126" s="12"/>
      <c r="N126" s="2"/>
      <c r="O126" s="2"/>
      <c r="P126" s="2"/>
      <c r="Q126" s="2"/>
    </row>
    <row r="127">
      <c r="A127" s="9"/>
      <c r="B127" s="48" t="s">
        <v>51</v>
      </c>
      <c r="C127" s="1"/>
      <c r="D127" s="1"/>
      <c r="E127" s="49" t="s">
        <v>595</v>
      </c>
      <c r="F127" s="1"/>
      <c r="G127" s="1"/>
      <c r="H127" s="40"/>
      <c r="I127" s="1"/>
      <c r="J127" s="40"/>
      <c r="K127" s="1"/>
      <c r="L127" s="1"/>
      <c r="M127" s="12"/>
      <c r="N127" s="2"/>
      <c r="O127" s="2"/>
      <c r="P127" s="2"/>
      <c r="Q127" s="2"/>
    </row>
    <row r="128">
      <c r="A128" s="9"/>
      <c r="B128" s="48" t="s">
        <v>53</v>
      </c>
      <c r="C128" s="1"/>
      <c r="D128" s="1"/>
      <c r="E128" s="49" t="s">
        <v>596</v>
      </c>
      <c r="F128" s="1"/>
      <c r="G128" s="1"/>
      <c r="H128" s="40"/>
      <c r="I128" s="1"/>
      <c r="J128" s="40"/>
      <c r="K128" s="1"/>
      <c r="L128" s="1"/>
      <c r="M128" s="12"/>
      <c r="N128" s="2"/>
      <c r="O128" s="2"/>
      <c r="P128" s="2"/>
      <c r="Q128" s="2"/>
    </row>
    <row r="129" thickBot="1">
      <c r="A129" s="9"/>
      <c r="B129" s="50" t="s">
        <v>55</v>
      </c>
      <c r="C129" s="51"/>
      <c r="D129" s="51"/>
      <c r="E129" s="52" t="s">
        <v>56</v>
      </c>
      <c r="F129" s="51"/>
      <c r="G129" s="51"/>
      <c r="H129" s="53"/>
      <c r="I129" s="51"/>
      <c r="J129" s="53"/>
      <c r="K129" s="51"/>
      <c r="L129" s="51"/>
      <c r="M129" s="12"/>
      <c r="N129" s="2"/>
      <c r="O129" s="2"/>
      <c r="P129" s="2"/>
      <c r="Q129" s="2"/>
    </row>
    <row r="130" thickTop="1">
      <c r="A130" s="9"/>
      <c r="B130" s="41">
        <v>20</v>
      </c>
      <c r="C130" s="42" t="s">
        <v>597</v>
      </c>
      <c r="D130" s="42" t="s">
        <v>7</v>
      </c>
      <c r="E130" s="42" t="s">
        <v>598</v>
      </c>
      <c r="F130" s="42" t="s">
        <v>7</v>
      </c>
      <c r="G130" s="43" t="s">
        <v>174</v>
      </c>
      <c r="H130" s="54">
        <v>210.30000000000001</v>
      </c>
      <c r="I130" s="55">
        <f>ROUND(0,2)</f>
        <v>0</v>
      </c>
      <c r="J130" s="56">
        <f>ROUND(I130*H130,2)</f>
        <v>0</v>
      </c>
      <c r="K130" s="57">
        <v>0.20999999999999999</v>
      </c>
      <c r="L130" s="58">
        <f>IF(ISNUMBER(K130),ROUND(J130*(K130+1),2),0)</f>
        <v>0</v>
      </c>
      <c r="M130" s="12"/>
      <c r="N130" s="2"/>
      <c r="O130" s="2"/>
      <c r="P130" s="2"/>
      <c r="Q130" s="33">
        <f>IF(ISNUMBER(K130),IF(H130&gt;0,IF(I130&gt;0,J130,0),0),0)</f>
        <v>0</v>
      </c>
      <c r="R130" s="27">
        <f>IF(ISNUMBER(K130)=FALSE,J130,0)</f>
        <v>0</v>
      </c>
    </row>
    <row r="131">
      <c r="A131" s="9"/>
      <c r="B131" s="48" t="s">
        <v>49</v>
      </c>
      <c r="C131" s="1"/>
      <c r="D131" s="1"/>
      <c r="E131" s="49" t="s">
        <v>7</v>
      </c>
      <c r="F131" s="1"/>
      <c r="G131" s="1"/>
      <c r="H131" s="40"/>
      <c r="I131" s="1"/>
      <c r="J131" s="40"/>
      <c r="K131" s="1"/>
      <c r="L131" s="1"/>
      <c r="M131" s="12"/>
      <c r="N131" s="2"/>
      <c r="O131" s="2"/>
      <c r="P131" s="2"/>
      <c r="Q131" s="2"/>
    </row>
    <row r="132">
      <c r="A132" s="9"/>
      <c r="B132" s="48" t="s">
        <v>51</v>
      </c>
      <c r="C132" s="1"/>
      <c r="D132" s="1"/>
      <c r="E132" s="49" t="s">
        <v>595</v>
      </c>
      <c r="F132" s="1"/>
      <c r="G132" s="1"/>
      <c r="H132" s="40"/>
      <c r="I132" s="1"/>
      <c r="J132" s="40"/>
      <c r="K132" s="1"/>
      <c r="L132" s="1"/>
      <c r="M132" s="12"/>
      <c r="N132" s="2"/>
      <c r="O132" s="2"/>
      <c r="P132" s="2"/>
      <c r="Q132" s="2"/>
    </row>
    <row r="133">
      <c r="A133" s="9"/>
      <c r="B133" s="48" t="s">
        <v>53</v>
      </c>
      <c r="C133" s="1"/>
      <c r="D133" s="1"/>
      <c r="E133" s="49" t="s">
        <v>599</v>
      </c>
      <c r="F133" s="1"/>
      <c r="G133" s="1"/>
      <c r="H133" s="40"/>
      <c r="I133" s="1"/>
      <c r="J133" s="40"/>
      <c r="K133" s="1"/>
      <c r="L133" s="1"/>
      <c r="M133" s="12"/>
      <c r="N133" s="2"/>
      <c r="O133" s="2"/>
      <c r="P133" s="2"/>
      <c r="Q133" s="2"/>
    </row>
    <row r="134" thickBot="1">
      <c r="A134" s="9"/>
      <c r="B134" s="50" t="s">
        <v>55</v>
      </c>
      <c r="C134" s="51"/>
      <c r="D134" s="51"/>
      <c r="E134" s="52" t="s">
        <v>56</v>
      </c>
      <c r="F134" s="51"/>
      <c r="G134" s="51"/>
      <c r="H134" s="53"/>
      <c r="I134" s="51"/>
      <c r="J134" s="53"/>
      <c r="K134" s="51"/>
      <c r="L134" s="51"/>
      <c r="M134" s="12"/>
      <c r="N134" s="2"/>
      <c r="O134" s="2"/>
      <c r="P134" s="2"/>
      <c r="Q134" s="2"/>
    </row>
    <row r="135" thickTop="1" thickBot="1" ht="25" customHeight="1">
      <c r="A135" s="9"/>
      <c r="B135" s="1"/>
      <c r="C135" s="59">
        <v>8</v>
      </c>
      <c r="D135" s="1"/>
      <c r="E135" s="59" t="s">
        <v>521</v>
      </c>
      <c r="F135" s="1"/>
      <c r="G135" s="60" t="s">
        <v>81</v>
      </c>
      <c r="H135" s="61">
        <f>J60+J65+J70+J75+J80+J85+J90+J95+J100+J105+J110+J115+J120+J125+J130</f>
        <v>0</v>
      </c>
      <c r="I135" s="60" t="s">
        <v>82</v>
      </c>
      <c r="J135" s="62">
        <f>(L135-H135)</f>
        <v>0</v>
      </c>
      <c r="K135" s="60" t="s">
        <v>83</v>
      </c>
      <c r="L135" s="63">
        <f>L60+L65+L70+L75+L80+L85+L90+L95+L100+L105+L110+L115+L120+L125+L130</f>
        <v>0</v>
      </c>
      <c r="M135" s="12"/>
      <c r="N135" s="2"/>
      <c r="O135" s="2"/>
      <c r="P135" s="2"/>
      <c r="Q135" s="33">
        <f>0+Q60+Q65+Q70+Q75+Q80+Q85+Q90+Q95+Q100+Q105+Q110+Q115+Q120+Q125+Q130</f>
        <v>0</v>
      </c>
      <c r="R135" s="27">
        <f>0+R60+R65+R70+R75+R80+R85+R90+R95+R100+R105+R110+R115+R120+R125+R130</f>
        <v>0</v>
      </c>
      <c r="S135" s="64">
        <f>Q135*(1+J135)+R135</f>
        <v>0</v>
      </c>
    </row>
    <row r="136" thickTop="1" thickBot="1" ht="25" customHeight="1">
      <c r="A136" s="9"/>
      <c r="B136" s="65"/>
      <c r="C136" s="65"/>
      <c r="D136" s="65"/>
      <c r="E136" s="65"/>
      <c r="F136" s="65"/>
      <c r="G136" s="66" t="s">
        <v>84</v>
      </c>
      <c r="H136" s="67">
        <f>J60+J65+J70+J75+J80+J85+J90+J95+J100+J105+J110+J115+J120+J125+J130</f>
        <v>0</v>
      </c>
      <c r="I136" s="66" t="s">
        <v>85</v>
      </c>
      <c r="J136" s="68">
        <f>0+J135</f>
        <v>0</v>
      </c>
      <c r="K136" s="66" t="s">
        <v>86</v>
      </c>
      <c r="L136" s="69">
        <f>L60+L65+L70+L75+L80+L85+L90+L95+L100+L105+L110+L115+L120+L125+L130</f>
        <v>0</v>
      </c>
      <c r="M136" s="12"/>
      <c r="N136" s="2"/>
      <c r="O136" s="2"/>
      <c r="P136" s="2"/>
      <c r="Q136" s="2"/>
    </row>
    <row r="137" ht="40" customHeight="1">
      <c r="A137" s="9"/>
      <c r="B137" s="74" t="s">
        <v>380</v>
      </c>
      <c r="C137" s="1"/>
      <c r="D137" s="1"/>
      <c r="E137" s="1"/>
      <c r="F137" s="1"/>
      <c r="G137" s="1"/>
      <c r="H137" s="40"/>
      <c r="I137" s="1"/>
      <c r="J137" s="40"/>
      <c r="K137" s="1"/>
      <c r="L137" s="1"/>
      <c r="M137" s="12"/>
      <c r="N137" s="2"/>
      <c r="O137" s="2"/>
      <c r="P137" s="2"/>
      <c r="Q137" s="2"/>
    </row>
    <row r="138">
      <c r="A138" s="9"/>
      <c r="B138" s="41">
        <v>21</v>
      </c>
      <c r="C138" s="42" t="s">
        <v>600</v>
      </c>
      <c r="D138" s="42" t="s">
        <v>7</v>
      </c>
      <c r="E138" s="42" t="s">
        <v>601</v>
      </c>
      <c r="F138" s="42" t="s">
        <v>7</v>
      </c>
      <c r="G138" s="43" t="s">
        <v>174</v>
      </c>
      <c r="H138" s="44">
        <v>80</v>
      </c>
      <c r="I138" s="25">
        <f>ROUND(0,2)</f>
        <v>0</v>
      </c>
      <c r="J138" s="45">
        <f>ROUND(I138*H138,2)</f>
        <v>0</v>
      </c>
      <c r="K138" s="46">
        <v>0.20999999999999999</v>
      </c>
      <c r="L138" s="47">
        <f>IF(ISNUMBER(K138),ROUND(J138*(K138+1),2),0)</f>
        <v>0</v>
      </c>
      <c r="M138" s="12"/>
      <c r="N138" s="2"/>
      <c r="O138" s="2"/>
      <c r="P138" s="2"/>
      <c r="Q138" s="33">
        <f>IF(ISNUMBER(K138),IF(H138&gt;0,IF(I138&gt;0,J138,0),0),0)</f>
        <v>0</v>
      </c>
      <c r="R138" s="27">
        <f>IF(ISNUMBER(K138)=FALSE,J138,0)</f>
        <v>0</v>
      </c>
    </row>
    <row r="139">
      <c r="A139" s="9"/>
      <c r="B139" s="48" t="s">
        <v>49</v>
      </c>
      <c r="C139" s="1"/>
      <c r="D139" s="1"/>
      <c r="E139" s="49" t="s">
        <v>602</v>
      </c>
      <c r="F139" s="1"/>
      <c r="G139" s="1"/>
      <c r="H139" s="40"/>
      <c r="I139" s="1"/>
      <c r="J139" s="40"/>
      <c r="K139" s="1"/>
      <c r="L139" s="1"/>
      <c r="M139" s="12"/>
      <c r="N139" s="2"/>
      <c r="O139" s="2"/>
      <c r="P139" s="2"/>
      <c r="Q139" s="2"/>
    </row>
    <row r="140">
      <c r="A140" s="9"/>
      <c r="B140" s="48" t="s">
        <v>51</v>
      </c>
      <c r="C140" s="1"/>
      <c r="D140" s="1"/>
      <c r="E140" s="49" t="s">
        <v>7</v>
      </c>
      <c r="F140" s="1"/>
      <c r="G140" s="1"/>
      <c r="H140" s="40"/>
      <c r="I140" s="1"/>
      <c r="J140" s="40"/>
      <c r="K140" s="1"/>
      <c r="L140" s="1"/>
      <c r="M140" s="12"/>
      <c r="N140" s="2"/>
      <c r="O140" s="2"/>
      <c r="P140" s="2"/>
      <c r="Q140" s="2"/>
    </row>
    <row r="141">
      <c r="A141" s="9"/>
      <c r="B141" s="48" t="s">
        <v>53</v>
      </c>
      <c r="C141" s="1"/>
      <c r="D141" s="1"/>
      <c r="E141" s="49" t="s">
        <v>516</v>
      </c>
      <c r="F141" s="1"/>
      <c r="G141" s="1"/>
      <c r="H141" s="40"/>
      <c r="I141" s="1"/>
      <c r="J141" s="40"/>
      <c r="K141" s="1"/>
      <c r="L141" s="1"/>
      <c r="M141" s="12"/>
      <c r="N141" s="2"/>
      <c r="O141" s="2"/>
      <c r="P141" s="2"/>
      <c r="Q141" s="2"/>
    </row>
    <row r="142" thickBot="1">
      <c r="A142" s="9"/>
      <c r="B142" s="50" t="s">
        <v>55</v>
      </c>
      <c r="C142" s="51"/>
      <c r="D142" s="51"/>
      <c r="E142" s="52" t="s">
        <v>56</v>
      </c>
      <c r="F142" s="51"/>
      <c r="G142" s="51"/>
      <c r="H142" s="53"/>
      <c r="I142" s="51"/>
      <c r="J142" s="53"/>
      <c r="K142" s="51"/>
      <c r="L142" s="51"/>
      <c r="M142" s="12"/>
      <c r="N142" s="2"/>
      <c r="O142" s="2"/>
      <c r="P142" s="2"/>
      <c r="Q142" s="2"/>
    </row>
    <row r="143" thickTop="1" thickBot="1" ht="25" customHeight="1">
      <c r="A143" s="9"/>
      <c r="B143" s="1"/>
      <c r="C143" s="59">
        <v>9</v>
      </c>
      <c r="D143" s="1"/>
      <c r="E143" s="59" t="s">
        <v>95</v>
      </c>
      <c r="F143" s="1"/>
      <c r="G143" s="60" t="s">
        <v>81</v>
      </c>
      <c r="H143" s="61">
        <f>0+J138</f>
        <v>0</v>
      </c>
      <c r="I143" s="60" t="s">
        <v>82</v>
      </c>
      <c r="J143" s="62">
        <f>(L143-H143)</f>
        <v>0</v>
      </c>
      <c r="K143" s="60" t="s">
        <v>83</v>
      </c>
      <c r="L143" s="63">
        <f>0+L138</f>
        <v>0</v>
      </c>
      <c r="M143" s="12"/>
      <c r="N143" s="2"/>
      <c r="O143" s="2"/>
      <c r="P143" s="2"/>
      <c r="Q143" s="33">
        <f>0+Q138</f>
        <v>0</v>
      </c>
      <c r="R143" s="27">
        <f>0+R138</f>
        <v>0</v>
      </c>
      <c r="S143" s="64">
        <f>Q143*(1+J143)+R143</f>
        <v>0</v>
      </c>
    </row>
    <row r="144" thickTop="1" thickBot="1" ht="25" customHeight="1">
      <c r="A144" s="9"/>
      <c r="B144" s="65"/>
      <c r="C144" s="65"/>
      <c r="D144" s="65"/>
      <c r="E144" s="65"/>
      <c r="F144" s="65"/>
      <c r="G144" s="66" t="s">
        <v>84</v>
      </c>
      <c r="H144" s="67">
        <f>0+J138</f>
        <v>0</v>
      </c>
      <c r="I144" s="66" t="s">
        <v>85</v>
      </c>
      <c r="J144" s="68">
        <f>0+J143</f>
        <v>0</v>
      </c>
      <c r="K144" s="66" t="s">
        <v>86</v>
      </c>
      <c r="L144" s="69">
        <f>0+L138</f>
        <v>0</v>
      </c>
      <c r="M144" s="12"/>
      <c r="N144" s="2"/>
      <c r="O144" s="2"/>
      <c r="P144" s="2"/>
      <c r="Q144" s="2"/>
    </row>
    <row r="145">
      <c r="A145" s="13"/>
      <c r="B145" s="4"/>
      <c r="C145" s="4"/>
      <c r="D145" s="4"/>
      <c r="E145" s="4"/>
      <c r="F145" s="4"/>
      <c r="G145" s="4"/>
      <c r="H145" s="70"/>
      <c r="I145" s="4"/>
      <c r="J145" s="70"/>
      <c r="K145" s="4"/>
      <c r="L145" s="4"/>
      <c r="M145" s="14"/>
      <c r="N145" s="2"/>
      <c r="O145" s="2"/>
      <c r="P145" s="2"/>
      <c r="Q145" s="2"/>
    </row>
    <row r="146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2"/>
      <c r="O146" s="2"/>
      <c r="P146" s="2"/>
      <c r="Q146" s="2"/>
    </row>
  </sheetData>
  <mergeCells count="105">
    <mergeCell ref="B38:D38"/>
    <mergeCell ref="B39:D39"/>
    <mergeCell ref="B40:D40"/>
    <mergeCell ref="B41:D41"/>
    <mergeCell ref="B43:D43"/>
    <mergeCell ref="B44:D44"/>
    <mergeCell ref="B45:D45"/>
    <mergeCell ref="B46:D46"/>
    <mergeCell ref="B48:D48"/>
    <mergeCell ref="B49:D49"/>
    <mergeCell ref="B50:D50"/>
    <mergeCell ref="B51:D51"/>
    <mergeCell ref="B53:D53"/>
    <mergeCell ref="B54:D54"/>
    <mergeCell ref="B55:D55"/>
    <mergeCell ref="B56:D56"/>
    <mergeCell ref="B61:D61"/>
    <mergeCell ref="B62:D62"/>
    <mergeCell ref="B63:D63"/>
    <mergeCell ref="B64:D64"/>
    <mergeCell ref="B59:L59"/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0:D20"/>
    <mergeCell ref="B21:D21"/>
    <mergeCell ref="B25:C26"/>
    <mergeCell ref="B28:L28"/>
    <mergeCell ref="B30:D30"/>
    <mergeCell ref="B31:D31"/>
    <mergeCell ref="B32:D32"/>
    <mergeCell ref="B33:D33"/>
    <mergeCell ref="B36:L36"/>
    <mergeCell ref="B22:D22"/>
    <mergeCell ref="B23:D23"/>
    <mergeCell ref="B66:D66"/>
    <mergeCell ref="B67:D67"/>
    <mergeCell ref="B68:D68"/>
    <mergeCell ref="B69:D69"/>
    <mergeCell ref="B71:D71"/>
    <mergeCell ref="B72:D72"/>
    <mergeCell ref="B73:D73"/>
    <mergeCell ref="B74:D74"/>
    <mergeCell ref="B76:D76"/>
    <mergeCell ref="B77:D77"/>
    <mergeCell ref="B78:D78"/>
    <mergeCell ref="B79:D79"/>
    <mergeCell ref="B81:D81"/>
    <mergeCell ref="B82:D82"/>
    <mergeCell ref="B83:D83"/>
    <mergeCell ref="B84:D84"/>
    <mergeCell ref="B86:D86"/>
    <mergeCell ref="B87:D87"/>
    <mergeCell ref="B88:D88"/>
    <mergeCell ref="B89:D89"/>
    <mergeCell ref="B91:D91"/>
    <mergeCell ref="B92:D92"/>
    <mergeCell ref="B93:D93"/>
    <mergeCell ref="B94:D94"/>
    <mergeCell ref="B96:D96"/>
    <mergeCell ref="B97:D97"/>
    <mergeCell ref="B98:D98"/>
    <mergeCell ref="B99:D99"/>
    <mergeCell ref="B101:D101"/>
    <mergeCell ref="B102:D102"/>
    <mergeCell ref="B103:D103"/>
    <mergeCell ref="B104:D104"/>
    <mergeCell ref="B106:D106"/>
    <mergeCell ref="B107:D107"/>
    <mergeCell ref="B108:D108"/>
    <mergeCell ref="B109:D109"/>
    <mergeCell ref="B111:D111"/>
    <mergeCell ref="B112:D112"/>
    <mergeCell ref="B113:D113"/>
    <mergeCell ref="B114:D114"/>
    <mergeCell ref="B116:D116"/>
    <mergeCell ref="B117:D117"/>
    <mergeCell ref="B118:D118"/>
    <mergeCell ref="B119:D119"/>
    <mergeCell ref="B121:D121"/>
    <mergeCell ref="B122:D122"/>
    <mergeCell ref="B123:D123"/>
    <mergeCell ref="B124:D124"/>
    <mergeCell ref="B126:D126"/>
    <mergeCell ref="B127:D127"/>
    <mergeCell ref="B128:D128"/>
    <mergeCell ref="B129:D129"/>
    <mergeCell ref="B131:D131"/>
    <mergeCell ref="B132:D132"/>
    <mergeCell ref="B133:D133"/>
    <mergeCell ref="B134:D134"/>
    <mergeCell ref="B139:D139"/>
    <mergeCell ref="B140:D140"/>
    <mergeCell ref="B141:D141"/>
    <mergeCell ref="B142:D142"/>
    <mergeCell ref="B137:L137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 codeName="____SO____cm">
    <pageSetUpPr fitToPage="1"/>
  </sheetPr>
  <sheetViews>
    <sheetView workbookViewId="0">
      <selection activeCell="A1" sqref="A1:A2"/>
    </sheetView>
  </sheetViews>
  <sheetFormatPr defaultRowHeight="12.75"/>
  <cols>
    <col min="1" max="1" width="4.710938"/>
    <col min="2" max="2" width="5.710938"/>
    <col min="3" max="3" width="11.71094"/>
    <col min="4" max="4" width="5.710938"/>
    <col min="5" max="5" width="80.71094"/>
    <col min="6" max="6" width="9.140625" hidden="1"/>
    <col min="7" max="7" width="20.71094"/>
    <col min="8" max="12" width="22.71094"/>
    <col min="13" max="13" width="4.710938"/>
    <col min="17" max="19" width="9.140625" hidden="1"/>
  </cols>
  <sheetData>
    <row r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2"/>
      <c r="O1" s="2"/>
      <c r="P1" s="2"/>
      <c r="Q1" s="2"/>
    </row>
    <row r="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2"/>
      <c r="O2" s="2"/>
      <c r="P2" s="2"/>
      <c r="Q2" s="2"/>
    </row>
    <row r="3" ht="24" customHeight="1">
      <c r="A3" s="3" t="s">
        <v>29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2"/>
      <c r="O3" s="2"/>
      <c r="P3" s="2"/>
      <c r="Q3" s="2"/>
    </row>
    <row r="4" ht="6" customHeight="1">
      <c r="A4" s="4"/>
      <c r="B4" s="28" t="s">
        <v>1</v>
      </c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2"/>
      <c r="O4" s="2"/>
      <c r="P4" s="2"/>
      <c r="Q4" s="2"/>
    </row>
    <row r="5" ht="6" customHeight="1">
      <c r="A5" s="6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8"/>
      <c r="N5" s="2"/>
      <c r="O5" s="2"/>
      <c r="P5" s="2"/>
      <c r="Q5" s="2"/>
    </row>
    <row r="6" ht="34" customHeight="1">
      <c r="A6" s="9"/>
      <c r="B6" s="29" t="s">
        <v>2</v>
      </c>
      <c r="C6" s="1"/>
      <c r="D6" s="1"/>
      <c r="E6" s="1"/>
      <c r="F6" s="1"/>
      <c r="G6" s="1"/>
      <c r="H6" s="1"/>
      <c r="I6" s="1"/>
      <c r="J6" s="1"/>
      <c r="K6" s="1"/>
      <c r="L6" s="1"/>
      <c r="M6" s="12"/>
      <c r="N6" s="2"/>
      <c r="O6" s="2"/>
      <c r="P6" s="2"/>
      <c r="Q6" s="2"/>
    </row>
    <row r="7">
      <c r="A7" s="13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14"/>
      <c r="N7" s="2"/>
      <c r="O7" s="2"/>
      <c r="P7" s="2"/>
      <c r="Q7" s="2"/>
    </row>
    <row r="8" ht="14" customHeight="1">
      <c r="A8" s="4"/>
      <c r="B8" s="30" t="s">
        <v>4</v>
      </c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2"/>
      <c r="O8" s="2"/>
      <c r="P8" s="2"/>
      <c r="Q8" s="2"/>
    </row>
    <row r="9" ht="8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8"/>
      <c r="N9" s="2"/>
      <c r="O9" s="2"/>
      <c r="P9" s="2"/>
      <c r="Q9" s="2"/>
    </row>
    <row r="10">
      <c r="A10" s="15" t="s">
        <v>30</v>
      </c>
      <c r="B10" s="1"/>
      <c r="C10" s="16"/>
      <c r="D10" s="1"/>
      <c r="E10" s="1"/>
      <c r="F10" s="1"/>
      <c r="G10" s="17"/>
      <c r="H10" s="1"/>
      <c r="I10" s="31" t="s">
        <v>31</v>
      </c>
      <c r="J10" s="32">
        <f>H38+H51</f>
        <v>0</v>
      </c>
      <c r="K10" s="1"/>
      <c r="L10" s="1"/>
      <c r="M10" s="12"/>
      <c r="N10" s="2"/>
      <c r="O10" s="2"/>
      <c r="P10" s="2"/>
      <c r="Q10" s="2"/>
    </row>
    <row r="11" ht="16" customHeight="1">
      <c r="A11" s="18" t="s">
        <v>603</v>
      </c>
      <c r="B11" s="1"/>
      <c r="C11" s="1"/>
      <c r="D11" s="1"/>
      <c r="E11" s="1"/>
      <c r="F11" s="1"/>
      <c r="G11" s="31"/>
      <c r="H11" s="1"/>
      <c r="I11" s="31" t="s">
        <v>33</v>
      </c>
      <c r="J11" s="32">
        <f>L38+L51</f>
        <v>0</v>
      </c>
      <c r="K11" s="1"/>
      <c r="L11" s="1"/>
      <c r="M11" s="12"/>
      <c r="N11" s="2"/>
      <c r="O11" s="2"/>
      <c r="P11" s="2"/>
      <c r="Q11" s="33">
        <f>IF(SUM(K20:K21)&gt;0,ROUND(SUM(S20:S21)/SUM(K20:K21)-1,8),0)</f>
        <v>0</v>
      </c>
      <c r="R11" s="27">
        <f>AVERAGE(J37,J50)</f>
        <v>0</v>
      </c>
      <c r="S11" s="27">
        <f>J10*(1+Q11)</f>
        <v>0</v>
      </c>
    </row>
    <row r="12">
      <c r="A12" s="15" t="s">
        <v>8</v>
      </c>
      <c r="B12" s="1"/>
      <c r="C12" s="16"/>
      <c r="D12" s="1"/>
      <c r="E12" s="1"/>
      <c r="F12" s="1"/>
      <c r="G12" s="17"/>
      <c r="H12" s="1"/>
      <c r="I12" s="1"/>
      <c r="J12" s="1"/>
      <c r="K12" s="1"/>
      <c r="L12" s="1"/>
      <c r="M12" s="12"/>
      <c r="N12" s="2"/>
      <c r="O12" s="2"/>
      <c r="P12" s="2"/>
      <c r="Q12" s="2"/>
    </row>
    <row r="13" ht="16" customHeight="1">
      <c r="A13" s="18" t="str">
        <f>Souhrn!A13</f>
        <v/>
      </c>
      <c r="B13" s="1"/>
      <c r="C13" s="1"/>
      <c r="D13" s="1"/>
      <c r="E13" s="1"/>
      <c r="F13" s="1"/>
      <c r="G13" s="31"/>
      <c r="H13" s="1"/>
      <c r="I13" s="31" t="s">
        <v>10</v>
      </c>
      <c r="J13" s="16"/>
      <c r="K13" s="1"/>
      <c r="L13" s="1"/>
      <c r="M13" s="12"/>
      <c r="N13" s="2"/>
      <c r="O13" s="2"/>
      <c r="P13" s="2"/>
      <c r="Q13" s="2"/>
    </row>
    <row r="14">
      <c r="A14" s="9"/>
      <c r="B14" s="1"/>
      <c r="C14" s="1"/>
      <c r="D14" s="1"/>
      <c r="E14" s="1"/>
      <c r="F14" s="1"/>
      <c r="G14" s="1"/>
      <c r="H14" s="1"/>
      <c r="I14" s="31" t="s">
        <v>12</v>
      </c>
      <c r="J14" s="16"/>
      <c r="K14" s="1"/>
      <c r="L14" s="1"/>
      <c r="M14" s="12"/>
      <c r="N14" s="2"/>
      <c r="O14" s="2"/>
      <c r="P14" s="2"/>
      <c r="Q14" s="2"/>
    </row>
    <row r="15" hidden="1">
      <c r="A15" s="9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2"/>
      <c r="N15" s="2"/>
      <c r="O15" s="2"/>
      <c r="P15" s="2"/>
      <c r="Q15" s="2"/>
    </row>
    <row r="16" ht="10" customHeight="1">
      <c r="A16" s="1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14"/>
      <c r="N16" s="2"/>
      <c r="O16" s="2"/>
      <c r="P16" s="2"/>
      <c r="Q16" s="2"/>
    </row>
    <row r="17" ht="14" customHeight="1">
      <c r="A17" s="4"/>
      <c r="B17" s="28" t="s">
        <v>34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2"/>
      <c r="O17" s="2"/>
      <c r="P17" s="2"/>
      <c r="Q17" s="2"/>
    </row>
    <row r="18" ht="6" customHeight="1">
      <c r="A18" s="6"/>
      <c r="B18" s="7"/>
      <c r="C18" s="7"/>
      <c r="D18" s="7"/>
      <c r="E18" s="7"/>
      <c r="F18" s="7"/>
      <c r="G18" s="7"/>
      <c r="H18" s="7"/>
      <c r="I18" s="7"/>
      <c r="J18" s="7"/>
      <c r="K18" s="7"/>
      <c r="L18" s="7"/>
      <c r="M18" s="8"/>
      <c r="N18" s="2"/>
      <c r="O18" s="2"/>
      <c r="P18" s="2"/>
      <c r="Q18" s="2"/>
    </row>
    <row r="19" ht="18" customHeight="1">
      <c r="A19" s="9"/>
      <c r="B19" s="34" t="s">
        <v>35</v>
      </c>
      <c r="C19" s="34"/>
      <c r="D19" s="34"/>
      <c r="E19" s="34" t="s">
        <v>36</v>
      </c>
      <c r="F19" s="34"/>
      <c r="G19" s="35"/>
      <c r="H19" s="22"/>
      <c r="I19" s="22"/>
      <c r="J19" s="22"/>
      <c r="K19" s="22" t="s">
        <v>17</v>
      </c>
      <c r="L19" s="22" t="s">
        <v>18</v>
      </c>
      <c r="M19" s="12"/>
      <c r="N19" s="2"/>
      <c r="O19" s="2"/>
      <c r="P19" s="2"/>
      <c r="Q19" s="2"/>
    </row>
    <row r="20">
      <c r="A20" s="9"/>
      <c r="B20" s="36">
        <v>1</v>
      </c>
      <c r="C20" s="1"/>
      <c r="D20" s="1"/>
      <c r="E20" s="37" t="s">
        <v>604</v>
      </c>
      <c r="F20" s="1"/>
      <c r="G20" s="1"/>
      <c r="H20" s="1"/>
      <c r="I20" s="1"/>
      <c r="J20" s="1"/>
      <c r="K20" s="38">
        <f>H38</f>
        <v>0</v>
      </c>
      <c r="L20" s="38">
        <f>L38</f>
        <v>0</v>
      </c>
      <c r="M20" s="12"/>
      <c r="N20" s="2"/>
      <c r="O20" s="2"/>
      <c r="P20" s="2"/>
      <c r="Q20" s="2"/>
      <c r="S20" s="27">
        <f>S37</f>
        <v>0</v>
      </c>
    </row>
    <row r="21">
      <c r="A21" s="9"/>
      <c r="B21" s="36">
        <v>4</v>
      </c>
      <c r="C21" s="1"/>
      <c r="D21" s="1"/>
      <c r="E21" s="37" t="s">
        <v>605</v>
      </c>
      <c r="F21" s="1"/>
      <c r="G21" s="1"/>
      <c r="H21" s="1"/>
      <c r="I21" s="1"/>
      <c r="J21" s="1"/>
      <c r="K21" s="38">
        <f>H51</f>
        <v>0</v>
      </c>
      <c r="L21" s="38">
        <f>L51</f>
        <v>0</v>
      </c>
      <c r="M21" s="12"/>
      <c r="N21" s="2"/>
      <c r="O21" s="2"/>
      <c r="P21" s="2"/>
      <c r="Q21" s="2"/>
      <c r="S21" s="27">
        <f>S50</f>
        <v>0</v>
      </c>
    </row>
    <row r="22">
      <c r="A22" s="13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14"/>
      <c r="N22" s="2"/>
      <c r="O22" s="2"/>
      <c r="P22" s="2"/>
      <c r="Q22" s="2"/>
    </row>
    <row r="23" ht="14" customHeight="1">
      <c r="A23" s="4"/>
      <c r="B23" s="28" t="s">
        <v>37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2"/>
      <c r="O23" s="2"/>
      <c r="P23" s="2"/>
      <c r="Q23" s="2"/>
    </row>
    <row r="24" ht="18" customHeight="1">
      <c r="A24" s="6"/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8"/>
      <c r="N24" s="2"/>
      <c r="O24" s="2"/>
      <c r="P24" s="2"/>
      <c r="Q24" s="2"/>
    </row>
    <row r="25" ht="18" customHeight="1">
      <c r="A25" s="9"/>
      <c r="B25" s="34" t="s">
        <v>38</v>
      </c>
      <c r="C25" s="34" t="s">
        <v>35</v>
      </c>
      <c r="D25" s="34" t="s">
        <v>39</v>
      </c>
      <c r="E25" s="34" t="s">
        <v>36</v>
      </c>
      <c r="F25" s="34" t="s">
        <v>40</v>
      </c>
      <c r="G25" s="35" t="s">
        <v>41</v>
      </c>
      <c r="H25" s="22" t="s">
        <v>42</v>
      </c>
      <c r="I25" s="22" t="s">
        <v>43</v>
      </c>
      <c r="J25" s="22" t="s">
        <v>17</v>
      </c>
      <c r="K25" s="35" t="s">
        <v>44</v>
      </c>
      <c r="L25" s="22" t="s">
        <v>18</v>
      </c>
      <c r="M25" s="71"/>
      <c r="N25" s="2"/>
      <c r="O25" s="2"/>
      <c r="P25" s="2"/>
      <c r="Q25" s="2"/>
    </row>
    <row r="26" ht="40" customHeight="1">
      <c r="A26" s="9"/>
      <c r="B26" s="39" t="s">
        <v>606</v>
      </c>
      <c r="C26" s="1"/>
      <c r="D26" s="1"/>
      <c r="E26" s="1"/>
      <c r="F26" s="1"/>
      <c r="G26" s="1"/>
      <c r="H26" s="40"/>
      <c r="I26" s="1"/>
      <c r="J26" s="40"/>
      <c r="K26" s="1"/>
      <c r="L26" s="1"/>
      <c r="M26" s="12"/>
      <c r="N26" s="2"/>
      <c r="O26" s="2"/>
      <c r="P26" s="2"/>
      <c r="Q26" s="2"/>
    </row>
    <row r="27">
      <c r="A27" s="9"/>
      <c r="B27" s="41">
        <v>1</v>
      </c>
      <c r="C27" s="42" t="s">
        <v>607</v>
      </c>
      <c r="D27" s="42" t="s">
        <v>7</v>
      </c>
      <c r="E27" s="42" t="s">
        <v>608</v>
      </c>
      <c r="F27" s="42" t="s">
        <v>7</v>
      </c>
      <c r="G27" s="43" t="s">
        <v>130</v>
      </c>
      <c r="H27" s="44">
        <v>375</v>
      </c>
      <c r="I27" s="25">
        <f>ROUND(0,2)</f>
        <v>0</v>
      </c>
      <c r="J27" s="45">
        <f>ROUND(I27*H27,2)</f>
        <v>0</v>
      </c>
      <c r="K27" s="46">
        <v>0.20999999999999999</v>
      </c>
      <c r="L27" s="47">
        <f>IF(ISNUMBER(K27),ROUND(J27*(K27+1),2),0)</f>
        <v>0</v>
      </c>
      <c r="M27" s="12"/>
      <c r="N27" s="2"/>
      <c r="O27" s="2"/>
      <c r="P27" s="2"/>
      <c r="Q27" s="33">
        <f>IF(ISNUMBER(K27),IF(H27&gt;0,IF(I27&gt;0,J27,0),0),0)</f>
        <v>0</v>
      </c>
      <c r="R27" s="27">
        <f>IF(ISNUMBER(K27)=FALSE,J27,0)</f>
        <v>0</v>
      </c>
    </row>
    <row r="28">
      <c r="A28" s="9"/>
      <c r="B28" s="48" t="s">
        <v>49</v>
      </c>
      <c r="C28" s="1"/>
      <c r="D28" s="1"/>
      <c r="E28" s="49" t="s">
        <v>609</v>
      </c>
      <c r="F28" s="1"/>
      <c r="G28" s="1"/>
      <c r="H28" s="40"/>
      <c r="I28" s="1"/>
      <c r="J28" s="40"/>
      <c r="K28" s="1"/>
      <c r="L28" s="1"/>
      <c r="M28" s="12"/>
      <c r="N28" s="2"/>
      <c r="O28" s="2"/>
      <c r="P28" s="2"/>
      <c r="Q28" s="2"/>
    </row>
    <row r="29">
      <c r="A29" s="9"/>
      <c r="B29" s="48" t="s">
        <v>51</v>
      </c>
      <c r="C29" s="1"/>
      <c r="D29" s="1"/>
      <c r="E29" s="49" t="s">
        <v>610</v>
      </c>
      <c r="F29" s="1"/>
      <c r="G29" s="1"/>
      <c r="H29" s="40"/>
      <c r="I29" s="1"/>
      <c r="J29" s="40"/>
      <c r="K29" s="1"/>
      <c r="L29" s="1"/>
      <c r="M29" s="12"/>
      <c r="N29" s="2"/>
      <c r="O29" s="2"/>
      <c r="P29" s="2"/>
      <c r="Q29" s="2"/>
    </row>
    <row r="30">
      <c r="A30" s="9"/>
      <c r="B30" s="48" t="s">
        <v>53</v>
      </c>
      <c r="C30" s="1"/>
      <c r="D30" s="1"/>
      <c r="E30" s="49" t="s">
        <v>611</v>
      </c>
      <c r="F30" s="1"/>
      <c r="G30" s="1"/>
      <c r="H30" s="40"/>
      <c r="I30" s="1"/>
      <c r="J30" s="40"/>
      <c r="K30" s="1"/>
      <c r="L30" s="1"/>
      <c r="M30" s="12"/>
      <c r="N30" s="2"/>
      <c r="O30" s="2"/>
      <c r="P30" s="2"/>
      <c r="Q30" s="2"/>
    </row>
    <row r="31" thickBot="1">
      <c r="A31" s="9"/>
      <c r="B31" s="50" t="s">
        <v>55</v>
      </c>
      <c r="C31" s="51"/>
      <c r="D31" s="51"/>
      <c r="E31" s="52" t="s">
        <v>56</v>
      </c>
      <c r="F31" s="51"/>
      <c r="G31" s="51"/>
      <c r="H31" s="53"/>
      <c r="I31" s="51"/>
      <c r="J31" s="53"/>
      <c r="K31" s="51"/>
      <c r="L31" s="51"/>
      <c r="M31" s="12"/>
      <c r="N31" s="2"/>
      <c r="O31" s="2"/>
      <c r="P31" s="2"/>
      <c r="Q31" s="2"/>
    </row>
    <row r="32" thickTop="1">
      <c r="A32" s="9"/>
      <c r="B32" s="41">
        <v>2</v>
      </c>
      <c r="C32" s="42" t="s">
        <v>166</v>
      </c>
      <c r="D32" s="42" t="s">
        <v>7</v>
      </c>
      <c r="E32" s="42" t="s">
        <v>167</v>
      </c>
      <c r="F32" s="42" t="s">
        <v>7</v>
      </c>
      <c r="G32" s="43" t="s">
        <v>108</v>
      </c>
      <c r="H32" s="54">
        <v>1500</v>
      </c>
      <c r="I32" s="55">
        <f>ROUND(0,2)</f>
        <v>0</v>
      </c>
      <c r="J32" s="56">
        <f>ROUND(I32*H32,2)</f>
        <v>0</v>
      </c>
      <c r="K32" s="57">
        <v>0.20999999999999999</v>
      </c>
      <c r="L32" s="58">
        <f>IF(ISNUMBER(K32),ROUND(J32*(K32+1),2),0)</f>
        <v>0</v>
      </c>
      <c r="M32" s="12"/>
      <c r="N32" s="2"/>
      <c r="O32" s="2"/>
      <c r="P32" s="2"/>
      <c r="Q32" s="33">
        <f>IF(ISNUMBER(K32),IF(H32&gt;0,IF(I32&gt;0,J32,0),0),0)</f>
        <v>0</v>
      </c>
      <c r="R32" s="27">
        <f>IF(ISNUMBER(K32)=FALSE,J32,0)</f>
        <v>0</v>
      </c>
    </row>
    <row r="33">
      <c r="A33" s="9"/>
      <c r="B33" s="48" t="s">
        <v>49</v>
      </c>
      <c r="C33" s="1"/>
      <c r="D33" s="1"/>
      <c r="E33" s="49" t="s">
        <v>612</v>
      </c>
      <c r="F33" s="1"/>
      <c r="G33" s="1"/>
      <c r="H33" s="40"/>
      <c r="I33" s="1"/>
      <c r="J33" s="40"/>
      <c r="K33" s="1"/>
      <c r="L33" s="1"/>
      <c r="M33" s="12"/>
      <c r="N33" s="2"/>
      <c r="O33" s="2"/>
      <c r="P33" s="2"/>
      <c r="Q33" s="2"/>
    </row>
    <row r="34">
      <c r="A34" s="9"/>
      <c r="B34" s="48" t="s">
        <v>51</v>
      </c>
      <c r="C34" s="1"/>
      <c r="D34" s="1"/>
      <c r="E34" s="49" t="s">
        <v>613</v>
      </c>
      <c r="F34" s="1"/>
      <c r="G34" s="1"/>
      <c r="H34" s="40"/>
      <c r="I34" s="1"/>
      <c r="J34" s="40"/>
      <c r="K34" s="1"/>
      <c r="L34" s="1"/>
      <c r="M34" s="12"/>
      <c r="N34" s="2"/>
      <c r="O34" s="2"/>
      <c r="P34" s="2"/>
      <c r="Q34" s="2"/>
    </row>
    <row r="35">
      <c r="A35" s="9"/>
      <c r="B35" s="48" t="s">
        <v>53</v>
      </c>
      <c r="C35" s="1"/>
      <c r="D35" s="1"/>
      <c r="E35" s="49" t="s">
        <v>614</v>
      </c>
      <c r="F35" s="1"/>
      <c r="G35" s="1"/>
      <c r="H35" s="40"/>
      <c r="I35" s="1"/>
      <c r="J35" s="40"/>
      <c r="K35" s="1"/>
      <c r="L35" s="1"/>
      <c r="M35" s="12"/>
      <c r="N35" s="2"/>
      <c r="O35" s="2"/>
      <c r="P35" s="2"/>
      <c r="Q35" s="2"/>
    </row>
    <row r="36" thickBot="1">
      <c r="A36" s="9"/>
      <c r="B36" s="50" t="s">
        <v>55</v>
      </c>
      <c r="C36" s="51"/>
      <c r="D36" s="51"/>
      <c r="E36" s="52" t="s">
        <v>56</v>
      </c>
      <c r="F36" s="51"/>
      <c r="G36" s="51"/>
      <c r="H36" s="53"/>
      <c r="I36" s="51"/>
      <c r="J36" s="53"/>
      <c r="K36" s="51"/>
      <c r="L36" s="51"/>
      <c r="M36" s="12"/>
      <c r="N36" s="2"/>
      <c r="O36" s="2"/>
      <c r="P36" s="2"/>
      <c r="Q36" s="2"/>
    </row>
    <row r="37" thickTop="1" thickBot="1" ht="25" customHeight="1">
      <c r="A37" s="9"/>
      <c r="B37" s="1"/>
      <c r="C37" s="59">
        <v>1</v>
      </c>
      <c r="D37" s="1"/>
      <c r="E37" s="59" t="s">
        <v>604</v>
      </c>
      <c r="F37" s="1"/>
      <c r="G37" s="60" t="s">
        <v>81</v>
      </c>
      <c r="H37" s="61">
        <f>J27+J32</f>
        <v>0</v>
      </c>
      <c r="I37" s="60" t="s">
        <v>82</v>
      </c>
      <c r="J37" s="62">
        <f>(L37-H37)</f>
        <v>0</v>
      </c>
      <c r="K37" s="60" t="s">
        <v>83</v>
      </c>
      <c r="L37" s="63">
        <f>L27+L32</f>
        <v>0</v>
      </c>
      <c r="M37" s="12"/>
      <c r="N37" s="2"/>
      <c r="O37" s="2"/>
      <c r="P37" s="2"/>
      <c r="Q37" s="33">
        <f>0+Q27+Q32</f>
        <v>0</v>
      </c>
      <c r="R37" s="27">
        <f>0+R27+R32</f>
        <v>0</v>
      </c>
      <c r="S37" s="64">
        <f>Q37*(1+J37)+R37</f>
        <v>0</v>
      </c>
    </row>
    <row r="38" thickTop="1" thickBot="1" ht="25" customHeight="1">
      <c r="A38" s="9"/>
      <c r="B38" s="65"/>
      <c r="C38" s="65"/>
      <c r="D38" s="65"/>
      <c r="E38" s="65"/>
      <c r="F38" s="65"/>
      <c r="G38" s="66" t="s">
        <v>84</v>
      </c>
      <c r="H38" s="67">
        <f>J27+J32</f>
        <v>0</v>
      </c>
      <c r="I38" s="66" t="s">
        <v>85</v>
      </c>
      <c r="J38" s="68">
        <f>0+J37</f>
        <v>0</v>
      </c>
      <c r="K38" s="66" t="s">
        <v>86</v>
      </c>
      <c r="L38" s="69">
        <f>L27+L32</f>
        <v>0</v>
      </c>
      <c r="M38" s="12"/>
      <c r="N38" s="2"/>
      <c r="O38" s="2"/>
      <c r="P38" s="2"/>
      <c r="Q38" s="2"/>
    </row>
    <row r="39" ht="40" customHeight="1">
      <c r="A39" s="9"/>
      <c r="B39" s="74" t="s">
        <v>615</v>
      </c>
      <c r="C39" s="1"/>
      <c r="D39" s="1"/>
      <c r="E39" s="1"/>
      <c r="F39" s="1"/>
      <c r="G39" s="1"/>
      <c r="H39" s="40"/>
      <c r="I39" s="1"/>
      <c r="J39" s="40"/>
      <c r="K39" s="1"/>
      <c r="L39" s="1"/>
      <c r="M39" s="12"/>
      <c r="N39" s="2"/>
      <c r="O39" s="2"/>
      <c r="P39" s="2"/>
      <c r="Q39" s="2"/>
    </row>
    <row r="40">
      <c r="A40" s="9"/>
      <c r="B40" s="41">
        <v>3</v>
      </c>
      <c r="C40" s="42" t="s">
        <v>616</v>
      </c>
      <c r="D40" s="42" t="s">
        <v>7</v>
      </c>
      <c r="E40" s="42" t="s">
        <v>617</v>
      </c>
      <c r="F40" s="42" t="s">
        <v>7</v>
      </c>
      <c r="G40" s="43" t="s">
        <v>130</v>
      </c>
      <c r="H40" s="44">
        <v>308.55000000000001</v>
      </c>
      <c r="I40" s="25">
        <f>ROUND(0,2)</f>
        <v>0</v>
      </c>
      <c r="J40" s="45">
        <f>ROUND(I40*H40,2)</f>
        <v>0</v>
      </c>
      <c r="K40" s="46">
        <v>0.20999999999999999</v>
      </c>
      <c r="L40" s="47">
        <f>IF(ISNUMBER(K40),ROUND(J40*(K40+1),2),0)</f>
        <v>0</v>
      </c>
      <c r="M40" s="12"/>
      <c r="N40" s="2"/>
      <c r="O40" s="2"/>
      <c r="P40" s="2"/>
      <c r="Q40" s="33">
        <f>IF(ISNUMBER(K40),IF(H40&gt;0,IF(I40&gt;0,J40,0),0),0)</f>
        <v>0</v>
      </c>
      <c r="R40" s="27">
        <f>IF(ISNUMBER(K40)=FALSE,J40,0)</f>
        <v>0</v>
      </c>
    </row>
    <row r="41">
      <c r="A41" s="9"/>
      <c r="B41" s="48" t="s">
        <v>49</v>
      </c>
      <c r="C41" s="1"/>
      <c r="D41" s="1"/>
      <c r="E41" s="49" t="s">
        <v>618</v>
      </c>
      <c r="F41" s="1"/>
      <c r="G41" s="1"/>
      <c r="H41" s="40"/>
      <c r="I41" s="1"/>
      <c r="J41" s="40"/>
      <c r="K41" s="1"/>
      <c r="L41" s="1"/>
      <c r="M41" s="12"/>
      <c r="N41" s="2"/>
      <c r="O41" s="2"/>
      <c r="P41" s="2"/>
      <c r="Q41" s="2"/>
    </row>
    <row r="42">
      <c r="A42" s="9"/>
      <c r="B42" s="48" t="s">
        <v>51</v>
      </c>
      <c r="C42" s="1"/>
      <c r="D42" s="1"/>
      <c r="E42" s="49" t="s">
        <v>619</v>
      </c>
      <c r="F42" s="1"/>
      <c r="G42" s="1"/>
      <c r="H42" s="40"/>
      <c r="I42" s="1"/>
      <c r="J42" s="40"/>
      <c r="K42" s="1"/>
      <c r="L42" s="1"/>
      <c r="M42" s="12"/>
      <c r="N42" s="2"/>
      <c r="O42" s="2"/>
      <c r="P42" s="2"/>
      <c r="Q42" s="2"/>
    </row>
    <row r="43">
      <c r="A43" s="9"/>
      <c r="B43" s="48" t="s">
        <v>53</v>
      </c>
      <c r="C43" s="1"/>
      <c r="D43" s="1"/>
      <c r="E43" s="49" t="s">
        <v>620</v>
      </c>
      <c r="F43" s="1"/>
      <c r="G43" s="1"/>
      <c r="H43" s="40"/>
      <c r="I43" s="1"/>
      <c r="J43" s="40"/>
      <c r="K43" s="1"/>
      <c r="L43" s="1"/>
      <c r="M43" s="12"/>
      <c r="N43" s="2"/>
      <c r="O43" s="2"/>
      <c r="P43" s="2"/>
      <c r="Q43" s="2"/>
    </row>
    <row r="44" thickBot="1">
      <c r="A44" s="9"/>
      <c r="B44" s="50" t="s">
        <v>55</v>
      </c>
      <c r="C44" s="51"/>
      <c r="D44" s="51"/>
      <c r="E44" s="52" t="s">
        <v>56</v>
      </c>
      <c r="F44" s="51"/>
      <c r="G44" s="51"/>
      <c r="H44" s="53"/>
      <c r="I44" s="51"/>
      <c r="J44" s="53"/>
      <c r="K44" s="51"/>
      <c r="L44" s="51"/>
      <c r="M44" s="12"/>
      <c r="N44" s="2"/>
      <c r="O44" s="2"/>
      <c r="P44" s="2"/>
      <c r="Q44" s="2"/>
    </row>
    <row r="45" thickTop="1">
      <c r="A45" s="9"/>
      <c r="B45" s="41">
        <v>4</v>
      </c>
      <c r="C45" s="42" t="s">
        <v>621</v>
      </c>
      <c r="D45" s="42" t="s">
        <v>7</v>
      </c>
      <c r="E45" s="42" t="s">
        <v>622</v>
      </c>
      <c r="F45" s="42" t="s">
        <v>7</v>
      </c>
      <c r="G45" s="43" t="s">
        <v>130</v>
      </c>
      <c r="H45" s="54">
        <v>156</v>
      </c>
      <c r="I45" s="55">
        <f>ROUND(0,2)</f>
        <v>0</v>
      </c>
      <c r="J45" s="56">
        <f>ROUND(I45*H45,2)</f>
        <v>0</v>
      </c>
      <c r="K45" s="57">
        <v>0.20999999999999999</v>
      </c>
      <c r="L45" s="58">
        <f>IF(ISNUMBER(K45),ROUND(J45*(K45+1),2),0)</f>
        <v>0</v>
      </c>
      <c r="M45" s="12"/>
      <c r="N45" s="2"/>
      <c r="O45" s="2"/>
      <c r="P45" s="2"/>
      <c r="Q45" s="33">
        <f>IF(ISNUMBER(K45),IF(H45&gt;0,IF(I45&gt;0,J45,0),0),0)</f>
        <v>0</v>
      </c>
      <c r="R45" s="27">
        <f>IF(ISNUMBER(K45)=FALSE,J45,0)</f>
        <v>0</v>
      </c>
    </row>
    <row r="46">
      <c r="A46" s="9"/>
      <c r="B46" s="48" t="s">
        <v>49</v>
      </c>
      <c r="C46" s="1"/>
      <c r="D46" s="1"/>
      <c r="E46" s="49" t="s">
        <v>623</v>
      </c>
      <c r="F46" s="1"/>
      <c r="G46" s="1"/>
      <c r="H46" s="40"/>
      <c r="I46" s="1"/>
      <c r="J46" s="40"/>
      <c r="K46" s="1"/>
      <c r="L46" s="1"/>
      <c r="M46" s="12"/>
      <c r="N46" s="2"/>
      <c r="O46" s="2"/>
      <c r="P46" s="2"/>
      <c r="Q46" s="2"/>
    </row>
    <row r="47">
      <c r="A47" s="9"/>
      <c r="B47" s="48" t="s">
        <v>51</v>
      </c>
      <c r="C47" s="1"/>
      <c r="D47" s="1"/>
      <c r="E47" s="49" t="s">
        <v>624</v>
      </c>
      <c r="F47" s="1"/>
      <c r="G47" s="1"/>
      <c r="H47" s="40"/>
      <c r="I47" s="1"/>
      <c r="J47" s="40"/>
      <c r="K47" s="1"/>
      <c r="L47" s="1"/>
      <c r="M47" s="12"/>
      <c r="N47" s="2"/>
      <c r="O47" s="2"/>
      <c r="P47" s="2"/>
      <c r="Q47" s="2"/>
    </row>
    <row r="48">
      <c r="A48" s="9"/>
      <c r="B48" s="48" t="s">
        <v>53</v>
      </c>
      <c r="C48" s="1"/>
      <c r="D48" s="1"/>
      <c r="E48" s="49" t="s">
        <v>625</v>
      </c>
      <c r="F48" s="1"/>
      <c r="G48" s="1"/>
      <c r="H48" s="40"/>
      <c r="I48" s="1"/>
      <c r="J48" s="40"/>
      <c r="K48" s="1"/>
      <c r="L48" s="1"/>
      <c r="M48" s="12"/>
      <c r="N48" s="2"/>
      <c r="O48" s="2"/>
      <c r="P48" s="2"/>
      <c r="Q48" s="2"/>
    </row>
    <row r="49" thickBot="1">
      <c r="A49" s="9"/>
      <c r="B49" s="50" t="s">
        <v>55</v>
      </c>
      <c r="C49" s="51"/>
      <c r="D49" s="51"/>
      <c r="E49" s="52" t="s">
        <v>56</v>
      </c>
      <c r="F49" s="51"/>
      <c r="G49" s="51"/>
      <c r="H49" s="53"/>
      <c r="I49" s="51"/>
      <c r="J49" s="53"/>
      <c r="K49" s="51"/>
      <c r="L49" s="51"/>
      <c r="M49" s="12"/>
      <c r="N49" s="2"/>
      <c r="O49" s="2"/>
      <c r="P49" s="2"/>
      <c r="Q49" s="2"/>
    </row>
    <row r="50" thickTop="1" thickBot="1" ht="25" customHeight="1">
      <c r="A50" s="9"/>
      <c r="B50" s="1"/>
      <c r="C50" s="59">
        <v>4</v>
      </c>
      <c r="D50" s="1"/>
      <c r="E50" s="59" t="s">
        <v>605</v>
      </c>
      <c r="F50" s="1"/>
      <c r="G50" s="60" t="s">
        <v>81</v>
      </c>
      <c r="H50" s="61">
        <f>J40+J45</f>
        <v>0</v>
      </c>
      <c r="I50" s="60" t="s">
        <v>82</v>
      </c>
      <c r="J50" s="62">
        <f>(L50-H50)</f>
        <v>0</v>
      </c>
      <c r="K50" s="60" t="s">
        <v>83</v>
      </c>
      <c r="L50" s="63">
        <f>L40+L45</f>
        <v>0</v>
      </c>
      <c r="M50" s="12"/>
      <c r="N50" s="2"/>
      <c r="O50" s="2"/>
      <c r="P50" s="2"/>
      <c r="Q50" s="33">
        <f>0+Q40+Q45</f>
        <v>0</v>
      </c>
      <c r="R50" s="27">
        <f>0+R40+R45</f>
        <v>0</v>
      </c>
      <c r="S50" s="64">
        <f>Q50*(1+J50)+R50</f>
        <v>0</v>
      </c>
    </row>
    <row r="51" thickTop="1" thickBot="1" ht="25" customHeight="1">
      <c r="A51" s="9"/>
      <c r="B51" s="65"/>
      <c r="C51" s="65"/>
      <c r="D51" s="65"/>
      <c r="E51" s="65"/>
      <c r="F51" s="65"/>
      <c r="G51" s="66" t="s">
        <v>84</v>
      </c>
      <c r="H51" s="67">
        <f>J40+J45</f>
        <v>0</v>
      </c>
      <c r="I51" s="66" t="s">
        <v>85</v>
      </c>
      <c r="J51" s="68">
        <f>0+J50</f>
        <v>0</v>
      </c>
      <c r="K51" s="66" t="s">
        <v>86</v>
      </c>
      <c r="L51" s="69">
        <f>L40+L45</f>
        <v>0</v>
      </c>
      <c r="M51" s="12"/>
      <c r="N51" s="2"/>
      <c r="O51" s="2"/>
      <c r="P51" s="2"/>
      <c r="Q51" s="2"/>
    </row>
    <row r="52">
      <c r="A52" s="13"/>
      <c r="B52" s="4"/>
      <c r="C52" s="4"/>
      <c r="D52" s="4"/>
      <c r="E52" s="4"/>
      <c r="F52" s="4"/>
      <c r="G52" s="4"/>
      <c r="H52" s="70"/>
      <c r="I52" s="4"/>
      <c r="J52" s="70"/>
      <c r="K52" s="4"/>
      <c r="L52" s="4"/>
      <c r="M52" s="14"/>
      <c r="N52" s="2"/>
      <c r="O52" s="2"/>
      <c r="P52" s="2"/>
      <c r="Q52" s="2"/>
    </row>
    <row r="53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2"/>
      <c r="O53" s="2"/>
      <c r="P53" s="2"/>
      <c r="Q53" s="2"/>
    </row>
  </sheetData>
  <mergeCells count="33">
    <mergeCell ref="A1:A2"/>
    <mergeCell ref="A3:F3"/>
    <mergeCell ref="B4:C5"/>
    <mergeCell ref="B6:I6"/>
    <mergeCell ref="B8:C9"/>
    <mergeCell ref="A10:D10"/>
    <mergeCell ref="A11:G11"/>
    <mergeCell ref="A12:G12"/>
    <mergeCell ref="A13:G13"/>
    <mergeCell ref="B17:C18"/>
    <mergeCell ref="B19:D19"/>
    <mergeCell ref="E19:F19"/>
    <mergeCell ref="B23:C24"/>
    <mergeCell ref="B28:D28"/>
    <mergeCell ref="B29:D29"/>
    <mergeCell ref="B30:D30"/>
    <mergeCell ref="B31:D31"/>
    <mergeCell ref="B33:D33"/>
    <mergeCell ref="B34:D34"/>
    <mergeCell ref="B35:D35"/>
    <mergeCell ref="B36:D36"/>
    <mergeCell ref="B26:L26"/>
    <mergeCell ref="B20:D20"/>
    <mergeCell ref="B41:D41"/>
    <mergeCell ref="B42:D42"/>
    <mergeCell ref="B43:D43"/>
    <mergeCell ref="B44:D44"/>
    <mergeCell ref="B46:D46"/>
    <mergeCell ref="B47:D47"/>
    <mergeCell ref="B48:D48"/>
    <mergeCell ref="B49:D49"/>
    <mergeCell ref="B39:L39"/>
    <mergeCell ref="B21:D21"/>
  </mergeCells>
  <pageMargins left="0.39375" right="0.39375" top="0.5902778" bottom="0.39375" header="0.1965278" footer="0.1576389"/>
  <pageSetup paperSize="9" orientation="portrait" fitToHeight="0"/>
  <headerFooter>
    <oddFooter>&amp;LOTSKP 2024&amp;R&amp;P/&amp;N</oddFooter>
  </headerFooter>
  <drawing r:id="rId1"/>
</worksheet>
</file>

<file path=docProps/app.xml><?xml version="1.0" encoding="utf-8"?>
<Properties xmlns="http://schemas.openxmlformats.org/officeDocument/2006/extended-properties"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cp:lastModifiedBy>Kesl Tomáš</cp:lastModifiedBy>
  <dcterms:modified xsi:type="dcterms:W3CDTF">2024-11-07T08:26:17Z</dcterms:modified>
</cp:coreProperties>
</file>