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KrosData\Export\"/>
    </mc:Choice>
  </mc:AlternateContent>
  <xr:revisionPtr revIDLastSave="0" documentId="8_{C826E5DC-8816-4FE5-92E2-DBCCF7E1A2C4}" xr6:coauthVersionLast="47" xr6:coauthVersionMax="47" xr10:uidLastSave="{00000000-0000-0000-0000-000000000000}"/>
  <bookViews>
    <workbookView xWindow="28680" yWindow="-120" windowWidth="29040" windowHeight="15840" firstSheet="1" activeTab="1" xr2:uid="{00000000-000D-0000-FFFF-FFFF00000000}"/>
  </bookViews>
  <sheets>
    <sheet name="Rekapitulace stavby" sheetId="1" state="veryHidden" r:id="rId1"/>
    <sheet name="TZB - DOZP Mariánská" sheetId="2" r:id="rId2"/>
  </sheets>
  <definedNames>
    <definedName name="_xlnm._FilterDatabase" localSheetId="1" hidden="1">'TZB - DOZP Mariánská'!$C$129:$K$341</definedName>
    <definedName name="_xlnm.Print_Titles" localSheetId="0">'Rekapitulace stavby'!$92:$92</definedName>
    <definedName name="_xlnm.Print_Titles" localSheetId="1">'TZB - DOZP Mariánská'!$129:$129</definedName>
    <definedName name="_xlnm.Print_Area" localSheetId="0">'Rekapitulace stavby'!$D$4:$AO$76,'Rekapitulace stavby'!$C$82:$AQ$96</definedName>
    <definedName name="_xlnm.Print_Area" localSheetId="1">'TZB - DOZP Mariánská'!$C$4:$J$39,'TZB - DOZP Mariánská'!$C$50:$J$76,'TZB - DOZP Mariánská'!$C$82:$J$111,'TZB - DOZP Mariánská'!$C$117:$K$341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2" l="1"/>
  <c r="J36" i="2"/>
  <c r="AY95" i="1"/>
  <c r="J35" i="2"/>
  <c r="AX95" i="1" s="1"/>
  <c r="BI341" i="2"/>
  <c r="BH341" i="2"/>
  <c r="BG341" i="2"/>
  <c r="BE341" i="2"/>
  <c r="T341" i="2"/>
  <c r="R341" i="2"/>
  <c r="P341" i="2"/>
  <c r="BI339" i="2"/>
  <c r="BH339" i="2"/>
  <c r="BG339" i="2"/>
  <c r="BE339" i="2"/>
  <c r="T339" i="2"/>
  <c r="R339" i="2"/>
  <c r="P339" i="2"/>
  <c r="BI338" i="2"/>
  <c r="BH338" i="2"/>
  <c r="BG338" i="2"/>
  <c r="BE338" i="2"/>
  <c r="T338" i="2"/>
  <c r="R338" i="2"/>
  <c r="P338" i="2"/>
  <c r="BI336" i="2"/>
  <c r="BH336" i="2"/>
  <c r="BG336" i="2"/>
  <c r="BE336" i="2"/>
  <c r="T336" i="2"/>
  <c r="R336" i="2"/>
  <c r="P336" i="2"/>
  <c r="BI334" i="2"/>
  <c r="BH334" i="2"/>
  <c r="BG334" i="2"/>
  <c r="BE334" i="2"/>
  <c r="T334" i="2"/>
  <c r="R334" i="2"/>
  <c r="P334" i="2"/>
  <c r="BI332" i="2"/>
  <c r="BH332" i="2"/>
  <c r="BG332" i="2"/>
  <c r="BE332" i="2"/>
  <c r="T332" i="2"/>
  <c r="R332" i="2"/>
  <c r="P332" i="2"/>
  <c r="BI330" i="2"/>
  <c r="BH330" i="2"/>
  <c r="BG330" i="2"/>
  <c r="BE330" i="2"/>
  <c r="T330" i="2"/>
  <c r="R330" i="2"/>
  <c r="P330" i="2"/>
  <c r="BI329" i="2"/>
  <c r="BH329" i="2"/>
  <c r="BG329" i="2"/>
  <c r="BE329" i="2"/>
  <c r="T329" i="2"/>
  <c r="R329" i="2"/>
  <c r="P329" i="2"/>
  <c r="BI328" i="2"/>
  <c r="BH328" i="2"/>
  <c r="BG328" i="2"/>
  <c r="BE328" i="2"/>
  <c r="T328" i="2"/>
  <c r="R328" i="2"/>
  <c r="P328" i="2"/>
  <c r="BI327" i="2"/>
  <c r="BH327" i="2"/>
  <c r="BG327" i="2"/>
  <c r="BE327" i="2"/>
  <c r="T327" i="2"/>
  <c r="R327" i="2"/>
  <c r="P327" i="2"/>
  <c r="BI326" i="2"/>
  <c r="BH326" i="2"/>
  <c r="BG326" i="2"/>
  <c r="BE326" i="2"/>
  <c r="T326" i="2"/>
  <c r="R326" i="2"/>
  <c r="P326" i="2"/>
  <c r="BI325" i="2"/>
  <c r="BH325" i="2"/>
  <c r="BG325" i="2"/>
  <c r="BE325" i="2"/>
  <c r="T325" i="2"/>
  <c r="R325" i="2"/>
  <c r="P325" i="2"/>
  <c r="BI324" i="2"/>
  <c r="BH324" i="2"/>
  <c r="BG324" i="2"/>
  <c r="BE324" i="2"/>
  <c r="T324" i="2"/>
  <c r="R324" i="2"/>
  <c r="P324" i="2"/>
  <c r="BI323" i="2"/>
  <c r="BH323" i="2"/>
  <c r="BG323" i="2"/>
  <c r="BE323" i="2"/>
  <c r="T323" i="2"/>
  <c r="R323" i="2"/>
  <c r="P323" i="2"/>
  <c r="BI322" i="2"/>
  <c r="BH322" i="2"/>
  <c r="BG322" i="2"/>
  <c r="BE322" i="2"/>
  <c r="T322" i="2"/>
  <c r="R322" i="2"/>
  <c r="P322" i="2"/>
  <c r="BI321" i="2"/>
  <c r="BH321" i="2"/>
  <c r="BG321" i="2"/>
  <c r="BE321" i="2"/>
  <c r="T321" i="2"/>
  <c r="R321" i="2"/>
  <c r="P321" i="2"/>
  <c r="BI320" i="2"/>
  <c r="BH320" i="2"/>
  <c r="BG320" i="2"/>
  <c r="BE320" i="2"/>
  <c r="T320" i="2"/>
  <c r="R320" i="2"/>
  <c r="P320" i="2"/>
  <c r="BI318" i="2"/>
  <c r="BH318" i="2"/>
  <c r="BG318" i="2"/>
  <c r="BE318" i="2"/>
  <c r="T318" i="2"/>
  <c r="R318" i="2"/>
  <c r="P318" i="2"/>
  <c r="BI317" i="2"/>
  <c r="BH317" i="2"/>
  <c r="BG317" i="2"/>
  <c r="BE317" i="2"/>
  <c r="T317" i="2"/>
  <c r="R317" i="2"/>
  <c r="P317" i="2"/>
  <c r="BI316" i="2"/>
  <c r="BH316" i="2"/>
  <c r="BG316" i="2"/>
  <c r="BE316" i="2"/>
  <c r="T316" i="2"/>
  <c r="R316" i="2"/>
  <c r="P316" i="2"/>
  <c r="BI315" i="2"/>
  <c r="BH315" i="2"/>
  <c r="BG315" i="2"/>
  <c r="BE315" i="2"/>
  <c r="T315" i="2"/>
  <c r="R315" i="2"/>
  <c r="P315" i="2"/>
  <c r="BI313" i="2"/>
  <c r="BH313" i="2"/>
  <c r="BG313" i="2"/>
  <c r="BE313" i="2"/>
  <c r="T313" i="2"/>
  <c r="R313" i="2"/>
  <c r="P313" i="2"/>
  <c r="BI312" i="2"/>
  <c r="BH312" i="2"/>
  <c r="BG312" i="2"/>
  <c r="BE312" i="2"/>
  <c r="T312" i="2"/>
  <c r="R312" i="2"/>
  <c r="P312" i="2"/>
  <c r="BI311" i="2"/>
  <c r="BH311" i="2"/>
  <c r="BG311" i="2"/>
  <c r="BE311" i="2"/>
  <c r="T311" i="2"/>
  <c r="R311" i="2"/>
  <c r="P311" i="2"/>
  <c r="BI310" i="2"/>
  <c r="BH310" i="2"/>
  <c r="BG310" i="2"/>
  <c r="BE310" i="2"/>
  <c r="T310" i="2"/>
  <c r="R310" i="2"/>
  <c r="P310" i="2"/>
  <c r="BI309" i="2"/>
  <c r="BH309" i="2"/>
  <c r="BG309" i="2"/>
  <c r="BE309" i="2"/>
  <c r="T309" i="2"/>
  <c r="R309" i="2"/>
  <c r="P309" i="2"/>
  <c r="BI307" i="2"/>
  <c r="BH307" i="2"/>
  <c r="BG307" i="2"/>
  <c r="BE307" i="2"/>
  <c r="T307" i="2"/>
  <c r="R307" i="2"/>
  <c r="P307" i="2"/>
  <c r="BI306" i="2"/>
  <c r="BH306" i="2"/>
  <c r="BG306" i="2"/>
  <c r="BE306" i="2"/>
  <c r="T306" i="2"/>
  <c r="R306" i="2"/>
  <c r="P306" i="2"/>
  <c r="BI305" i="2"/>
  <c r="BH305" i="2"/>
  <c r="BG305" i="2"/>
  <c r="BE305" i="2"/>
  <c r="T305" i="2"/>
  <c r="R305" i="2"/>
  <c r="P305" i="2"/>
  <c r="BI303" i="2"/>
  <c r="BH303" i="2"/>
  <c r="BG303" i="2"/>
  <c r="BE303" i="2"/>
  <c r="T303" i="2"/>
  <c r="R303" i="2"/>
  <c r="P303" i="2"/>
  <c r="BI301" i="2"/>
  <c r="BH301" i="2"/>
  <c r="BG301" i="2"/>
  <c r="BE301" i="2"/>
  <c r="T301" i="2"/>
  <c r="R301" i="2"/>
  <c r="P301" i="2"/>
  <c r="BI299" i="2"/>
  <c r="BH299" i="2"/>
  <c r="BG299" i="2"/>
  <c r="BE299" i="2"/>
  <c r="T299" i="2"/>
  <c r="R299" i="2"/>
  <c r="P299" i="2"/>
  <c r="BI298" i="2"/>
  <c r="BH298" i="2"/>
  <c r="BG298" i="2"/>
  <c r="BE298" i="2"/>
  <c r="T298" i="2"/>
  <c r="R298" i="2"/>
  <c r="P298" i="2"/>
  <c r="BI297" i="2"/>
  <c r="BH297" i="2"/>
  <c r="BG297" i="2"/>
  <c r="BE297" i="2"/>
  <c r="T297" i="2"/>
  <c r="R297" i="2"/>
  <c r="P297" i="2"/>
  <c r="BI296" i="2"/>
  <c r="BH296" i="2"/>
  <c r="BG296" i="2"/>
  <c r="BE296" i="2"/>
  <c r="T296" i="2"/>
  <c r="R296" i="2"/>
  <c r="P296" i="2"/>
  <c r="BI295" i="2"/>
  <c r="BH295" i="2"/>
  <c r="BG295" i="2"/>
  <c r="BE295" i="2"/>
  <c r="T295" i="2"/>
  <c r="R295" i="2"/>
  <c r="P295" i="2"/>
  <c r="BI294" i="2"/>
  <c r="BH294" i="2"/>
  <c r="BG294" i="2"/>
  <c r="BE294" i="2"/>
  <c r="T294" i="2"/>
  <c r="R294" i="2"/>
  <c r="P294" i="2"/>
  <c r="BI293" i="2"/>
  <c r="BH293" i="2"/>
  <c r="BG293" i="2"/>
  <c r="BE293" i="2"/>
  <c r="T293" i="2"/>
  <c r="R293" i="2"/>
  <c r="P293" i="2"/>
  <c r="BI292" i="2"/>
  <c r="BH292" i="2"/>
  <c r="BG292" i="2"/>
  <c r="BE292" i="2"/>
  <c r="T292" i="2"/>
  <c r="R292" i="2"/>
  <c r="P292" i="2"/>
  <c r="BI291" i="2"/>
  <c r="BH291" i="2"/>
  <c r="BG291" i="2"/>
  <c r="BE291" i="2"/>
  <c r="T291" i="2"/>
  <c r="R291" i="2"/>
  <c r="P291" i="2"/>
  <c r="BI290" i="2"/>
  <c r="BH290" i="2"/>
  <c r="BG290" i="2"/>
  <c r="BE290" i="2"/>
  <c r="T290" i="2"/>
  <c r="R290" i="2"/>
  <c r="P290" i="2"/>
  <c r="BI289" i="2"/>
  <c r="BH289" i="2"/>
  <c r="BG289" i="2"/>
  <c r="BE289" i="2"/>
  <c r="T289" i="2"/>
  <c r="R289" i="2"/>
  <c r="P289" i="2"/>
  <c r="BI288" i="2"/>
  <c r="BH288" i="2"/>
  <c r="BG288" i="2"/>
  <c r="BE288" i="2"/>
  <c r="T288" i="2"/>
  <c r="R288" i="2"/>
  <c r="P288" i="2"/>
  <c r="BI287" i="2"/>
  <c r="BH287" i="2"/>
  <c r="BG287" i="2"/>
  <c r="BE287" i="2"/>
  <c r="T287" i="2"/>
  <c r="R287" i="2"/>
  <c r="P287" i="2"/>
  <c r="BI286" i="2"/>
  <c r="BH286" i="2"/>
  <c r="BG286" i="2"/>
  <c r="BE286" i="2"/>
  <c r="T286" i="2"/>
  <c r="R286" i="2"/>
  <c r="P286" i="2"/>
  <c r="BI285" i="2"/>
  <c r="BH285" i="2"/>
  <c r="BG285" i="2"/>
  <c r="BE285" i="2"/>
  <c r="T285" i="2"/>
  <c r="R285" i="2"/>
  <c r="P285" i="2"/>
  <c r="BI284" i="2"/>
  <c r="BH284" i="2"/>
  <c r="BG284" i="2"/>
  <c r="BE284" i="2"/>
  <c r="T284" i="2"/>
  <c r="R284" i="2"/>
  <c r="P284" i="2"/>
  <c r="BI283" i="2"/>
  <c r="BH283" i="2"/>
  <c r="BG283" i="2"/>
  <c r="BE283" i="2"/>
  <c r="T283" i="2"/>
  <c r="R283" i="2"/>
  <c r="P283" i="2"/>
  <c r="BI282" i="2"/>
  <c r="BH282" i="2"/>
  <c r="BG282" i="2"/>
  <c r="BE282" i="2"/>
  <c r="T282" i="2"/>
  <c r="R282" i="2"/>
  <c r="P282" i="2"/>
  <c r="BI281" i="2"/>
  <c r="BH281" i="2"/>
  <c r="BG281" i="2"/>
  <c r="BE281" i="2"/>
  <c r="T281" i="2"/>
  <c r="R281" i="2"/>
  <c r="P281" i="2"/>
  <c r="BI280" i="2"/>
  <c r="BH280" i="2"/>
  <c r="BG280" i="2"/>
  <c r="BE280" i="2"/>
  <c r="T280" i="2"/>
  <c r="R280" i="2"/>
  <c r="P280" i="2"/>
  <c r="BI279" i="2"/>
  <c r="BH279" i="2"/>
  <c r="BG279" i="2"/>
  <c r="BE279" i="2"/>
  <c r="T279" i="2"/>
  <c r="R279" i="2"/>
  <c r="P279" i="2"/>
  <c r="BI277" i="2"/>
  <c r="BH277" i="2"/>
  <c r="BG277" i="2"/>
  <c r="BE277" i="2"/>
  <c r="T277" i="2"/>
  <c r="R277" i="2"/>
  <c r="P277" i="2"/>
  <c r="BI276" i="2"/>
  <c r="BH276" i="2"/>
  <c r="BG276" i="2"/>
  <c r="BE276" i="2"/>
  <c r="T276" i="2"/>
  <c r="R276" i="2"/>
  <c r="P276" i="2"/>
  <c r="BI275" i="2"/>
  <c r="BH275" i="2"/>
  <c r="BG275" i="2"/>
  <c r="BE275" i="2"/>
  <c r="T275" i="2"/>
  <c r="R275" i="2"/>
  <c r="P275" i="2"/>
  <c r="BI274" i="2"/>
  <c r="BH274" i="2"/>
  <c r="BG274" i="2"/>
  <c r="BE274" i="2"/>
  <c r="T274" i="2"/>
  <c r="R274" i="2"/>
  <c r="P274" i="2"/>
  <c r="BI273" i="2"/>
  <c r="BH273" i="2"/>
  <c r="BG273" i="2"/>
  <c r="BE273" i="2"/>
  <c r="T273" i="2"/>
  <c r="R273" i="2"/>
  <c r="P273" i="2"/>
  <c r="BI272" i="2"/>
  <c r="BH272" i="2"/>
  <c r="BG272" i="2"/>
  <c r="BE272" i="2"/>
  <c r="T272" i="2"/>
  <c r="R272" i="2"/>
  <c r="P272" i="2"/>
  <c r="BI271" i="2"/>
  <c r="BH271" i="2"/>
  <c r="BG271" i="2"/>
  <c r="BE271" i="2"/>
  <c r="T271" i="2"/>
  <c r="R271" i="2"/>
  <c r="P271" i="2"/>
  <c r="BI269" i="2"/>
  <c r="BH269" i="2"/>
  <c r="BG269" i="2"/>
  <c r="BE269" i="2"/>
  <c r="T269" i="2"/>
  <c r="R269" i="2"/>
  <c r="P269" i="2"/>
  <c r="BI268" i="2"/>
  <c r="BH268" i="2"/>
  <c r="BG268" i="2"/>
  <c r="BE268" i="2"/>
  <c r="T268" i="2"/>
  <c r="R268" i="2"/>
  <c r="P268" i="2"/>
  <c r="BI267" i="2"/>
  <c r="BH267" i="2"/>
  <c r="BG267" i="2"/>
  <c r="BE267" i="2"/>
  <c r="T267" i="2"/>
  <c r="R267" i="2"/>
  <c r="P267" i="2"/>
  <c r="BI266" i="2"/>
  <c r="BH266" i="2"/>
  <c r="BG266" i="2"/>
  <c r="BE266" i="2"/>
  <c r="T266" i="2"/>
  <c r="R266" i="2"/>
  <c r="P266" i="2"/>
  <c r="BI265" i="2"/>
  <c r="BH265" i="2"/>
  <c r="BG265" i="2"/>
  <c r="BE265" i="2"/>
  <c r="T265" i="2"/>
  <c r="R265" i="2"/>
  <c r="P265" i="2"/>
  <c r="BI264" i="2"/>
  <c r="BH264" i="2"/>
  <c r="BG264" i="2"/>
  <c r="BE264" i="2"/>
  <c r="T264" i="2"/>
  <c r="R264" i="2"/>
  <c r="P264" i="2"/>
  <c r="BI263" i="2"/>
  <c r="BH263" i="2"/>
  <c r="BG263" i="2"/>
  <c r="BE263" i="2"/>
  <c r="T263" i="2"/>
  <c r="R263" i="2"/>
  <c r="P263" i="2"/>
  <c r="BI262" i="2"/>
  <c r="BH262" i="2"/>
  <c r="BG262" i="2"/>
  <c r="BE262" i="2"/>
  <c r="T262" i="2"/>
  <c r="R262" i="2"/>
  <c r="P262" i="2"/>
  <c r="BI261" i="2"/>
  <c r="BH261" i="2"/>
  <c r="BG261" i="2"/>
  <c r="BE261" i="2"/>
  <c r="T261" i="2"/>
  <c r="R261" i="2"/>
  <c r="P261" i="2"/>
  <c r="BI260" i="2"/>
  <c r="BH260" i="2"/>
  <c r="BG260" i="2"/>
  <c r="BE260" i="2"/>
  <c r="T260" i="2"/>
  <c r="R260" i="2"/>
  <c r="P260" i="2"/>
  <c r="BI259" i="2"/>
  <c r="BH259" i="2"/>
  <c r="BG259" i="2"/>
  <c r="BE259" i="2"/>
  <c r="T259" i="2"/>
  <c r="R259" i="2"/>
  <c r="P259" i="2"/>
  <c r="BI258" i="2"/>
  <c r="BH258" i="2"/>
  <c r="BG258" i="2"/>
  <c r="BE258" i="2"/>
  <c r="T258" i="2"/>
  <c r="R258" i="2"/>
  <c r="P258" i="2"/>
  <c r="BI257" i="2"/>
  <c r="BH257" i="2"/>
  <c r="BG257" i="2"/>
  <c r="BE257" i="2"/>
  <c r="T257" i="2"/>
  <c r="R257" i="2"/>
  <c r="P257" i="2"/>
  <c r="BI256" i="2"/>
  <c r="BH256" i="2"/>
  <c r="BG256" i="2"/>
  <c r="BE256" i="2"/>
  <c r="T256" i="2"/>
  <c r="R256" i="2"/>
  <c r="P256" i="2"/>
  <c r="BI255" i="2"/>
  <c r="BH255" i="2"/>
  <c r="BG255" i="2"/>
  <c r="BE255" i="2"/>
  <c r="T255" i="2"/>
  <c r="R255" i="2"/>
  <c r="P255" i="2"/>
  <c r="BI254" i="2"/>
  <c r="BH254" i="2"/>
  <c r="BG254" i="2"/>
  <c r="BE254" i="2"/>
  <c r="T254" i="2"/>
  <c r="R254" i="2"/>
  <c r="P254" i="2"/>
  <c r="BI253" i="2"/>
  <c r="BH253" i="2"/>
  <c r="BG253" i="2"/>
  <c r="BE253" i="2"/>
  <c r="T253" i="2"/>
  <c r="R253" i="2"/>
  <c r="P253" i="2"/>
  <c r="BI252" i="2"/>
  <c r="BH252" i="2"/>
  <c r="BG252" i="2"/>
  <c r="BE252" i="2"/>
  <c r="T252" i="2"/>
  <c r="R252" i="2"/>
  <c r="P252" i="2"/>
  <c r="BI251" i="2"/>
  <c r="BH251" i="2"/>
  <c r="BG251" i="2"/>
  <c r="BE251" i="2"/>
  <c r="T251" i="2"/>
  <c r="R251" i="2"/>
  <c r="P251" i="2"/>
  <c r="BI250" i="2"/>
  <c r="BH250" i="2"/>
  <c r="BG250" i="2"/>
  <c r="BE250" i="2"/>
  <c r="T250" i="2"/>
  <c r="R250" i="2"/>
  <c r="P250" i="2"/>
  <c r="BI249" i="2"/>
  <c r="BH249" i="2"/>
  <c r="BG249" i="2"/>
  <c r="BE249" i="2"/>
  <c r="T249" i="2"/>
  <c r="R249" i="2"/>
  <c r="P249" i="2"/>
  <c r="BI248" i="2"/>
  <c r="BH248" i="2"/>
  <c r="BG248" i="2"/>
  <c r="BE248" i="2"/>
  <c r="T248" i="2"/>
  <c r="R248" i="2"/>
  <c r="P248" i="2"/>
  <c r="BI247" i="2"/>
  <c r="BH247" i="2"/>
  <c r="BG247" i="2"/>
  <c r="BE247" i="2"/>
  <c r="T247" i="2"/>
  <c r="R247" i="2"/>
  <c r="P247" i="2"/>
  <c r="BI246" i="2"/>
  <c r="BH246" i="2"/>
  <c r="BG246" i="2"/>
  <c r="BE246" i="2"/>
  <c r="T246" i="2"/>
  <c r="R246" i="2"/>
  <c r="P246" i="2"/>
  <c r="BI245" i="2"/>
  <c r="BH245" i="2"/>
  <c r="BG245" i="2"/>
  <c r="BE245" i="2"/>
  <c r="T245" i="2"/>
  <c r="R245" i="2"/>
  <c r="P245" i="2"/>
  <c r="BI244" i="2"/>
  <c r="BH244" i="2"/>
  <c r="BG244" i="2"/>
  <c r="BE244" i="2"/>
  <c r="T244" i="2"/>
  <c r="R244" i="2"/>
  <c r="P244" i="2"/>
  <c r="BI243" i="2"/>
  <c r="BH243" i="2"/>
  <c r="BG243" i="2"/>
  <c r="BE243" i="2"/>
  <c r="T243" i="2"/>
  <c r="R243" i="2"/>
  <c r="P243" i="2"/>
  <c r="BI242" i="2"/>
  <c r="BH242" i="2"/>
  <c r="BG242" i="2"/>
  <c r="BE242" i="2"/>
  <c r="T242" i="2"/>
  <c r="R242" i="2"/>
  <c r="P242" i="2"/>
  <c r="BI241" i="2"/>
  <c r="BH241" i="2"/>
  <c r="BG241" i="2"/>
  <c r="BE241" i="2"/>
  <c r="T241" i="2"/>
  <c r="R241" i="2"/>
  <c r="P241" i="2"/>
  <c r="BI240" i="2"/>
  <c r="BH240" i="2"/>
  <c r="BG240" i="2"/>
  <c r="BE240" i="2"/>
  <c r="T240" i="2"/>
  <c r="R240" i="2"/>
  <c r="P240" i="2"/>
  <c r="BI239" i="2"/>
  <c r="BH239" i="2"/>
  <c r="BG239" i="2"/>
  <c r="BE239" i="2"/>
  <c r="T239" i="2"/>
  <c r="R239" i="2"/>
  <c r="P239" i="2"/>
  <c r="BI238" i="2"/>
  <c r="BH238" i="2"/>
  <c r="BG238" i="2"/>
  <c r="BE238" i="2"/>
  <c r="T238" i="2"/>
  <c r="R238" i="2"/>
  <c r="P238" i="2"/>
  <c r="BI236" i="2"/>
  <c r="BH236" i="2"/>
  <c r="BG236" i="2"/>
  <c r="BE236" i="2"/>
  <c r="T236" i="2"/>
  <c r="R236" i="2"/>
  <c r="P236" i="2"/>
  <c r="BI235" i="2"/>
  <c r="BH235" i="2"/>
  <c r="BG235" i="2"/>
  <c r="BE235" i="2"/>
  <c r="T235" i="2"/>
  <c r="R235" i="2"/>
  <c r="P235" i="2"/>
  <c r="BI234" i="2"/>
  <c r="BH234" i="2"/>
  <c r="BG234" i="2"/>
  <c r="BE234" i="2"/>
  <c r="T234" i="2"/>
  <c r="R234" i="2"/>
  <c r="P234" i="2"/>
  <c r="BI233" i="2"/>
  <c r="BH233" i="2"/>
  <c r="BG233" i="2"/>
  <c r="BE233" i="2"/>
  <c r="T233" i="2"/>
  <c r="R233" i="2"/>
  <c r="P233" i="2"/>
  <c r="BI232" i="2"/>
  <c r="BH232" i="2"/>
  <c r="BG232" i="2"/>
  <c r="BE232" i="2"/>
  <c r="T232" i="2"/>
  <c r="R232" i="2"/>
  <c r="P232" i="2"/>
  <c r="BI231" i="2"/>
  <c r="BH231" i="2"/>
  <c r="BG231" i="2"/>
  <c r="BE231" i="2"/>
  <c r="T231" i="2"/>
  <c r="R231" i="2"/>
  <c r="P231" i="2"/>
  <c r="BI230" i="2"/>
  <c r="BH230" i="2"/>
  <c r="BG230" i="2"/>
  <c r="BE230" i="2"/>
  <c r="T230" i="2"/>
  <c r="R230" i="2"/>
  <c r="P230" i="2"/>
  <c r="BI229" i="2"/>
  <c r="BH229" i="2"/>
  <c r="BG229" i="2"/>
  <c r="BE229" i="2"/>
  <c r="T229" i="2"/>
  <c r="R229" i="2"/>
  <c r="P229" i="2"/>
  <c r="BI228" i="2"/>
  <c r="BH228" i="2"/>
  <c r="BG228" i="2"/>
  <c r="BE228" i="2"/>
  <c r="T228" i="2"/>
  <c r="R228" i="2"/>
  <c r="P228" i="2"/>
  <c r="BI227" i="2"/>
  <c r="BH227" i="2"/>
  <c r="BG227" i="2"/>
  <c r="BE227" i="2"/>
  <c r="T227" i="2"/>
  <c r="R227" i="2"/>
  <c r="P227" i="2"/>
  <c r="BI226" i="2"/>
  <c r="BH226" i="2"/>
  <c r="BG226" i="2"/>
  <c r="BE226" i="2"/>
  <c r="T226" i="2"/>
  <c r="R226" i="2"/>
  <c r="P226" i="2"/>
  <c r="BI225" i="2"/>
  <c r="BH225" i="2"/>
  <c r="BG225" i="2"/>
  <c r="BE225" i="2"/>
  <c r="T225" i="2"/>
  <c r="R225" i="2"/>
  <c r="P225" i="2"/>
  <c r="BI224" i="2"/>
  <c r="BH224" i="2"/>
  <c r="BG224" i="2"/>
  <c r="BE224" i="2"/>
  <c r="T224" i="2"/>
  <c r="R224" i="2"/>
  <c r="P224" i="2"/>
  <c r="BI223" i="2"/>
  <c r="BH223" i="2"/>
  <c r="BG223" i="2"/>
  <c r="BE223" i="2"/>
  <c r="T223" i="2"/>
  <c r="R223" i="2"/>
  <c r="P223" i="2"/>
  <c r="BI222" i="2"/>
  <c r="BH222" i="2"/>
  <c r="BG222" i="2"/>
  <c r="BE222" i="2"/>
  <c r="T222" i="2"/>
  <c r="R222" i="2"/>
  <c r="P222" i="2"/>
  <c r="BI221" i="2"/>
  <c r="BH221" i="2"/>
  <c r="BG221" i="2"/>
  <c r="BE221" i="2"/>
  <c r="T221" i="2"/>
  <c r="R221" i="2"/>
  <c r="P221" i="2"/>
  <c r="BI220" i="2"/>
  <c r="BH220" i="2"/>
  <c r="BG220" i="2"/>
  <c r="BE220" i="2"/>
  <c r="T220" i="2"/>
  <c r="R220" i="2"/>
  <c r="P220" i="2"/>
  <c r="BI219" i="2"/>
  <c r="BH219" i="2"/>
  <c r="BG219" i="2"/>
  <c r="BE219" i="2"/>
  <c r="T219" i="2"/>
  <c r="R219" i="2"/>
  <c r="P219" i="2"/>
  <c r="BI218" i="2"/>
  <c r="BH218" i="2"/>
  <c r="BG218" i="2"/>
  <c r="BE218" i="2"/>
  <c r="T218" i="2"/>
  <c r="R218" i="2"/>
  <c r="P218" i="2"/>
  <c r="BI217" i="2"/>
  <c r="BH217" i="2"/>
  <c r="BG217" i="2"/>
  <c r="BE217" i="2"/>
  <c r="T217" i="2"/>
  <c r="R217" i="2"/>
  <c r="P217" i="2"/>
  <c r="BI216" i="2"/>
  <c r="BH216" i="2"/>
  <c r="BG216" i="2"/>
  <c r="BE216" i="2"/>
  <c r="T216" i="2"/>
  <c r="R216" i="2"/>
  <c r="P216" i="2"/>
  <c r="BI215" i="2"/>
  <c r="BH215" i="2"/>
  <c r="BG215" i="2"/>
  <c r="BE215" i="2"/>
  <c r="T215" i="2"/>
  <c r="R215" i="2"/>
  <c r="P215" i="2"/>
  <c r="BI214" i="2"/>
  <c r="BH214" i="2"/>
  <c r="BG214" i="2"/>
  <c r="BE214" i="2"/>
  <c r="T214" i="2"/>
  <c r="R214" i="2"/>
  <c r="P214" i="2"/>
  <c r="BI213" i="2"/>
  <c r="BH213" i="2"/>
  <c r="BG213" i="2"/>
  <c r="BE213" i="2"/>
  <c r="T213" i="2"/>
  <c r="R213" i="2"/>
  <c r="P213" i="2"/>
  <c r="BI212" i="2"/>
  <c r="BH212" i="2"/>
  <c r="BG212" i="2"/>
  <c r="BE212" i="2"/>
  <c r="T212" i="2"/>
  <c r="R212" i="2"/>
  <c r="P212" i="2"/>
  <c r="BI211" i="2"/>
  <c r="BH211" i="2"/>
  <c r="BG211" i="2"/>
  <c r="BE211" i="2"/>
  <c r="T211" i="2"/>
  <c r="R211" i="2"/>
  <c r="P211" i="2"/>
  <c r="BI209" i="2"/>
  <c r="BH209" i="2"/>
  <c r="BG209" i="2"/>
  <c r="BE209" i="2"/>
  <c r="T209" i="2"/>
  <c r="R209" i="2"/>
  <c r="P209" i="2"/>
  <c r="BI208" i="2"/>
  <c r="BH208" i="2"/>
  <c r="BG208" i="2"/>
  <c r="BE208" i="2"/>
  <c r="T208" i="2"/>
  <c r="R208" i="2"/>
  <c r="P208" i="2"/>
  <c r="BI207" i="2"/>
  <c r="BH207" i="2"/>
  <c r="BG207" i="2"/>
  <c r="BE207" i="2"/>
  <c r="T207" i="2"/>
  <c r="R207" i="2"/>
  <c r="P207" i="2"/>
  <c r="BI205" i="2"/>
  <c r="BH205" i="2"/>
  <c r="BG205" i="2"/>
  <c r="BE205" i="2"/>
  <c r="T205" i="2"/>
  <c r="R205" i="2"/>
  <c r="P205" i="2"/>
  <c r="BI204" i="2"/>
  <c r="BH204" i="2"/>
  <c r="BG204" i="2"/>
  <c r="BE204" i="2"/>
  <c r="T204" i="2"/>
  <c r="R204" i="2"/>
  <c r="P204" i="2"/>
  <c r="BI203" i="2"/>
  <c r="BH203" i="2"/>
  <c r="BG203" i="2"/>
  <c r="BE203" i="2"/>
  <c r="T203" i="2"/>
  <c r="R203" i="2"/>
  <c r="P203" i="2"/>
  <c r="BI202" i="2"/>
  <c r="BH202" i="2"/>
  <c r="BG202" i="2"/>
  <c r="BE202" i="2"/>
  <c r="T202" i="2"/>
  <c r="R202" i="2"/>
  <c r="P202" i="2"/>
  <c r="BI201" i="2"/>
  <c r="BH201" i="2"/>
  <c r="BG201" i="2"/>
  <c r="BE201" i="2"/>
  <c r="T201" i="2"/>
  <c r="R201" i="2"/>
  <c r="P201" i="2"/>
  <c r="BI200" i="2"/>
  <c r="BH200" i="2"/>
  <c r="BG200" i="2"/>
  <c r="BE200" i="2"/>
  <c r="T200" i="2"/>
  <c r="R200" i="2"/>
  <c r="P200" i="2"/>
  <c r="BI198" i="2"/>
  <c r="BH198" i="2"/>
  <c r="BG198" i="2"/>
  <c r="BE198" i="2"/>
  <c r="T198" i="2"/>
  <c r="R198" i="2"/>
  <c r="P198" i="2"/>
  <c r="BI196" i="2"/>
  <c r="BH196" i="2"/>
  <c r="BG196" i="2"/>
  <c r="BE196" i="2"/>
  <c r="T196" i="2"/>
  <c r="R196" i="2"/>
  <c r="P196" i="2"/>
  <c r="BI194" i="2"/>
  <c r="BH194" i="2"/>
  <c r="BG194" i="2"/>
  <c r="BE194" i="2"/>
  <c r="T194" i="2"/>
  <c r="R194" i="2"/>
  <c r="P194" i="2"/>
  <c r="BI192" i="2"/>
  <c r="BH192" i="2"/>
  <c r="BG192" i="2"/>
  <c r="BE192" i="2"/>
  <c r="T192" i="2"/>
  <c r="R192" i="2"/>
  <c r="P192" i="2"/>
  <c r="BI191" i="2"/>
  <c r="BH191" i="2"/>
  <c r="BG191" i="2"/>
  <c r="BE191" i="2"/>
  <c r="T191" i="2"/>
  <c r="R191" i="2"/>
  <c r="P191" i="2"/>
  <c r="BI190" i="2"/>
  <c r="BH190" i="2"/>
  <c r="BG190" i="2"/>
  <c r="BE190" i="2"/>
  <c r="T190" i="2"/>
  <c r="R190" i="2"/>
  <c r="P190" i="2"/>
  <c r="BI189" i="2"/>
  <c r="BH189" i="2"/>
  <c r="BG189" i="2"/>
  <c r="BE189" i="2"/>
  <c r="T189" i="2"/>
  <c r="R189" i="2"/>
  <c r="P189" i="2"/>
  <c r="BI188" i="2"/>
  <c r="BH188" i="2"/>
  <c r="BG188" i="2"/>
  <c r="BE188" i="2"/>
  <c r="T188" i="2"/>
  <c r="R188" i="2"/>
  <c r="P188" i="2"/>
  <c r="BI187" i="2"/>
  <c r="BH187" i="2"/>
  <c r="BG187" i="2"/>
  <c r="BE187" i="2"/>
  <c r="T187" i="2"/>
  <c r="R187" i="2"/>
  <c r="P187" i="2"/>
  <c r="BI186" i="2"/>
  <c r="BH186" i="2"/>
  <c r="BG186" i="2"/>
  <c r="BE186" i="2"/>
  <c r="T186" i="2"/>
  <c r="R186" i="2"/>
  <c r="P186" i="2"/>
  <c r="BI185" i="2"/>
  <c r="BH185" i="2"/>
  <c r="BG185" i="2"/>
  <c r="BE185" i="2"/>
  <c r="T185" i="2"/>
  <c r="R185" i="2"/>
  <c r="P185" i="2"/>
  <c r="BI183" i="2"/>
  <c r="BH183" i="2"/>
  <c r="BG183" i="2"/>
  <c r="BE183" i="2"/>
  <c r="T183" i="2"/>
  <c r="R183" i="2"/>
  <c r="P183" i="2"/>
  <c r="BI182" i="2"/>
  <c r="BH182" i="2"/>
  <c r="BG182" i="2"/>
  <c r="BE182" i="2"/>
  <c r="T182" i="2"/>
  <c r="R182" i="2"/>
  <c r="P182" i="2"/>
  <c r="BI181" i="2"/>
  <c r="BH181" i="2"/>
  <c r="BG181" i="2"/>
  <c r="BE181" i="2"/>
  <c r="T181" i="2"/>
  <c r="R181" i="2"/>
  <c r="P181" i="2"/>
  <c r="BI180" i="2"/>
  <c r="BH180" i="2"/>
  <c r="BG180" i="2"/>
  <c r="BE180" i="2"/>
  <c r="T180" i="2"/>
  <c r="R180" i="2"/>
  <c r="P180" i="2"/>
  <c r="BI179" i="2"/>
  <c r="BH179" i="2"/>
  <c r="BG179" i="2"/>
  <c r="BE179" i="2"/>
  <c r="T179" i="2"/>
  <c r="R179" i="2"/>
  <c r="P179" i="2"/>
  <c r="BI178" i="2"/>
  <c r="BH178" i="2"/>
  <c r="BG178" i="2"/>
  <c r="BE178" i="2"/>
  <c r="T178" i="2"/>
  <c r="R178" i="2"/>
  <c r="P178" i="2"/>
  <c r="BI177" i="2"/>
  <c r="BH177" i="2"/>
  <c r="BG177" i="2"/>
  <c r="BE177" i="2"/>
  <c r="T177" i="2"/>
  <c r="R177" i="2"/>
  <c r="P177" i="2"/>
  <c r="BI176" i="2"/>
  <c r="BH176" i="2"/>
  <c r="BG176" i="2"/>
  <c r="BE176" i="2"/>
  <c r="T176" i="2"/>
  <c r="R176" i="2"/>
  <c r="P176" i="2"/>
  <c r="BI175" i="2"/>
  <c r="BH175" i="2"/>
  <c r="BG175" i="2"/>
  <c r="BE175" i="2"/>
  <c r="T175" i="2"/>
  <c r="R175" i="2"/>
  <c r="P175" i="2"/>
  <c r="BI174" i="2"/>
  <c r="BH174" i="2"/>
  <c r="BG174" i="2"/>
  <c r="BE174" i="2"/>
  <c r="T174" i="2"/>
  <c r="R174" i="2"/>
  <c r="P174" i="2"/>
  <c r="BI173" i="2"/>
  <c r="BH173" i="2"/>
  <c r="BG173" i="2"/>
  <c r="BE173" i="2"/>
  <c r="T173" i="2"/>
  <c r="R173" i="2"/>
  <c r="P173" i="2"/>
  <c r="BI172" i="2"/>
  <c r="BH172" i="2"/>
  <c r="BG172" i="2"/>
  <c r="BE172" i="2"/>
  <c r="T172" i="2"/>
  <c r="R172" i="2"/>
  <c r="P172" i="2"/>
  <c r="BI171" i="2"/>
  <c r="BH171" i="2"/>
  <c r="BG171" i="2"/>
  <c r="BE171" i="2"/>
  <c r="T171" i="2"/>
  <c r="R171" i="2"/>
  <c r="P171" i="2"/>
  <c r="BI170" i="2"/>
  <c r="BH170" i="2"/>
  <c r="BG170" i="2"/>
  <c r="BE170" i="2"/>
  <c r="T170" i="2"/>
  <c r="R170" i="2"/>
  <c r="P170" i="2"/>
  <c r="BI169" i="2"/>
  <c r="BH169" i="2"/>
  <c r="BG169" i="2"/>
  <c r="BE169" i="2"/>
  <c r="T169" i="2"/>
  <c r="R169" i="2"/>
  <c r="P169" i="2"/>
  <c r="BI168" i="2"/>
  <c r="BH168" i="2"/>
  <c r="BG168" i="2"/>
  <c r="BE168" i="2"/>
  <c r="T168" i="2"/>
  <c r="R168" i="2"/>
  <c r="P168" i="2"/>
  <c r="BI166" i="2"/>
  <c r="BH166" i="2"/>
  <c r="BG166" i="2"/>
  <c r="BE166" i="2"/>
  <c r="T166" i="2"/>
  <c r="R166" i="2"/>
  <c r="P166" i="2"/>
  <c r="BI165" i="2"/>
  <c r="BH165" i="2"/>
  <c r="BG165" i="2"/>
  <c r="BE165" i="2"/>
  <c r="T165" i="2"/>
  <c r="R165" i="2"/>
  <c r="P165" i="2"/>
  <c r="BI164" i="2"/>
  <c r="BH164" i="2"/>
  <c r="BG164" i="2"/>
  <c r="BE164" i="2"/>
  <c r="T164" i="2"/>
  <c r="R164" i="2"/>
  <c r="P164" i="2"/>
  <c r="BI162" i="2"/>
  <c r="BH162" i="2"/>
  <c r="BG162" i="2"/>
  <c r="BE162" i="2"/>
  <c r="T162" i="2"/>
  <c r="R162" i="2"/>
  <c r="P162" i="2"/>
  <c r="BI160" i="2"/>
  <c r="BH160" i="2"/>
  <c r="BG160" i="2"/>
  <c r="BE160" i="2"/>
  <c r="T160" i="2"/>
  <c r="R160" i="2"/>
  <c r="P160" i="2"/>
  <c r="BI158" i="2"/>
  <c r="BH158" i="2"/>
  <c r="BG158" i="2"/>
  <c r="BE158" i="2"/>
  <c r="T158" i="2"/>
  <c r="R158" i="2"/>
  <c r="P158" i="2"/>
  <c r="BI156" i="2"/>
  <c r="BH156" i="2"/>
  <c r="BG156" i="2"/>
  <c r="BE156" i="2"/>
  <c r="T156" i="2"/>
  <c r="R156" i="2"/>
  <c r="P156" i="2"/>
  <c r="BI155" i="2"/>
  <c r="BH155" i="2"/>
  <c r="BG155" i="2"/>
  <c r="BE155" i="2"/>
  <c r="T155" i="2"/>
  <c r="R155" i="2"/>
  <c r="P155" i="2"/>
  <c r="BI154" i="2"/>
  <c r="BH154" i="2"/>
  <c r="BG154" i="2"/>
  <c r="BE154" i="2"/>
  <c r="T154" i="2"/>
  <c r="R154" i="2"/>
  <c r="P154" i="2"/>
  <c r="BI153" i="2"/>
  <c r="BH153" i="2"/>
  <c r="BG153" i="2"/>
  <c r="BE153" i="2"/>
  <c r="T153" i="2"/>
  <c r="R153" i="2"/>
  <c r="P153" i="2"/>
  <c r="BI151" i="2"/>
  <c r="BH151" i="2"/>
  <c r="BG151" i="2"/>
  <c r="BE151" i="2"/>
  <c r="T151" i="2"/>
  <c r="R151" i="2"/>
  <c r="P151" i="2"/>
  <c r="BI150" i="2"/>
  <c r="BH150" i="2"/>
  <c r="BG150" i="2"/>
  <c r="BE150" i="2"/>
  <c r="T150" i="2"/>
  <c r="R150" i="2"/>
  <c r="P150" i="2"/>
  <c r="BI149" i="2"/>
  <c r="BH149" i="2"/>
  <c r="BG149" i="2"/>
  <c r="BE149" i="2"/>
  <c r="T149" i="2"/>
  <c r="R149" i="2"/>
  <c r="P149" i="2"/>
  <c r="BI148" i="2"/>
  <c r="BH148" i="2"/>
  <c r="BG148" i="2"/>
  <c r="BE148" i="2"/>
  <c r="T148" i="2"/>
  <c r="R148" i="2"/>
  <c r="P148" i="2"/>
  <c r="BI147" i="2"/>
  <c r="BH147" i="2"/>
  <c r="BG147" i="2"/>
  <c r="BE147" i="2"/>
  <c r="T147" i="2"/>
  <c r="R147" i="2"/>
  <c r="P147" i="2"/>
  <c r="BI145" i="2"/>
  <c r="BH145" i="2"/>
  <c r="BG145" i="2"/>
  <c r="BE145" i="2"/>
  <c r="T145" i="2"/>
  <c r="R145" i="2"/>
  <c r="P145" i="2"/>
  <c r="BI144" i="2"/>
  <c r="BH144" i="2"/>
  <c r="BG144" i="2"/>
  <c r="BE144" i="2"/>
  <c r="T144" i="2"/>
  <c r="R144" i="2"/>
  <c r="P144" i="2"/>
  <c r="BI143" i="2"/>
  <c r="BH143" i="2"/>
  <c r="BG143" i="2"/>
  <c r="BE143" i="2"/>
  <c r="T143" i="2"/>
  <c r="R143" i="2"/>
  <c r="P143" i="2"/>
  <c r="BI142" i="2"/>
  <c r="BH142" i="2"/>
  <c r="BG142" i="2"/>
  <c r="BE142" i="2"/>
  <c r="T142" i="2"/>
  <c r="R142" i="2"/>
  <c r="P142" i="2"/>
  <c r="BI141" i="2"/>
  <c r="BH141" i="2"/>
  <c r="BG141" i="2"/>
  <c r="BE141" i="2"/>
  <c r="T141" i="2"/>
  <c r="R141" i="2"/>
  <c r="P141" i="2"/>
  <c r="BI140" i="2"/>
  <c r="BH140" i="2"/>
  <c r="BG140" i="2"/>
  <c r="BE140" i="2"/>
  <c r="T140" i="2"/>
  <c r="R140" i="2"/>
  <c r="P140" i="2"/>
  <c r="BI139" i="2"/>
  <c r="BH139" i="2"/>
  <c r="BG139" i="2"/>
  <c r="BE139" i="2"/>
  <c r="T139" i="2"/>
  <c r="R139" i="2"/>
  <c r="P139" i="2"/>
  <c r="BI138" i="2"/>
  <c r="BH138" i="2"/>
  <c r="BG138" i="2"/>
  <c r="BE138" i="2"/>
  <c r="T138" i="2"/>
  <c r="R138" i="2"/>
  <c r="P138" i="2"/>
  <c r="BI137" i="2"/>
  <c r="BH137" i="2"/>
  <c r="BG137" i="2"/>
  <c r="BE137" i="2"/>
  <c r="T137" i="2"/>
  <c r="R137" i="2"/>
  <c r="P137" i="2"/>
  <c r="BI136" i="2"/>
  <c r="BH136" i="2"/>
  <c r="BG136" i="2"/>
  <c r="BE136" i="2"/>
  <c r="T136" i="2"/>
  <c r="R136" i="2"/>
  <c r="P136" i="2"/>
  <c r="BI135" i="2"/>
  <c r="BH135" i="2"/>
  <c r="BG135" i="2"/>
  <c r="BE135" i="2"/>
  <c r="T135" i="2"/>
  <c r="R135" i="2"/>
  <c r="P135" i="2"/>
  <c r="BI134" i="2"/>
  <c r="BH134" i="2"/>
  <c r="BG134" i="2"/>
  <c r="BE134" i="2"/>
  <c r="T134" i="2"/>
  <c r="R134" i="2"/>
  <c r="P134" i="2"/>
  <c r="BI133" i="2"/>
  <c r="BH133" i="2"/>
  <c r="BG133" i="2"/>
  <c r="BE133" i="2"/>
  <c r="T133" i="2"/>
  <c r="R133" i="2"/>
  <c r="P133" i="2"/>
  <c r="J126" i="2"/>
  <c r="F126" i="2"/>
  <c r="F124" i="2"/>
  <c r="E122" i="2"/>
  <c r="J91" i="2"/>
  <c r="F91" i="2"/>
  <c r="F89" i="2"/>
  <c r="E87" i="2"/>
  <c r="J24" i="2"/>
  <c r="E24" i="2"/>
  <c r="J127" i="2"/>
  <c r="J23" i="2"/>
  <c r="J18" i="2"/>
  <c r="E18" i="2"/>
  <c r="F127" i="2"/>
  <c r="J17" i="2"/>
  <c r="J12" i="2"/>
  <c r="J124" i="2"/>
  <c r="E7" i="2"/>
  <c r="E85" i="2"/>
  <c r="L90" i="1"/>
  <c r="AM90" i="1"/>
  <c r="AM89" i="1"/>
  <c r="L89" i="1"/>
  <c r="AM87" i="1"/>
  <c r="L87" i="1"/>
  <c r="L85" i="1"/>
  <c r="L84" i="1"/>
  <c r="BK341" i="2"/>
  <c r="J327" i="2"/>
  <c r="J324" i="2"/>
  <c r="J322" i="2"/>
  <c r="BK320" i="2"/>
  <c r="J318" i="2"/>
  <c r="J315" i="2"/>
  <c r="BK310" i="2"/>
  <c r="BK307" i="2"/>
  <c r="J336" i="2"/>
  <c r="BK328" i="2"/>
  <c r="BK325" i="2"/>
  <c r="BK322" i="2"/>
  <c r="J321" i="2"/>
  <c r="J320" i="2"/>
  <c r="BK317" i="2"/>
  <c r="BK313" i="2"/>
  <c r="BK311" i="2"/>
  <c r="J309" i="2"/>
  <c r="J329" i="2"/>
  <c r="BK326" i="2"/>
  <c r="J323" i="2"/>
  <c r="BK321" i="2"/>
  <c r="BK318" i="2"/>
  <c r="J316" i="2"/>
  <c r="J312" i="2"/>
  <c r="J305" i="2"/>
  <c r="J297" i="2"/>
  <c r="BK296" i="2"/>
  <c r="J295" i="2"/>
  <c r="BK294" i="2"/>
  <c r="J292" i="2"/>
  <c r="J289" i="2"/>
  <c r="BK285" i="2"/>
  <c r="BK280" i="2"/>
  <c r="BK275" i="2"/>
  <c r="J271" i="2"/>
  <c r="J266" i="2"/>
  <c r="BK264" i="2"/>
  <c r="BK262" i="2"/>
  <c r="BK257" i="2"/>
  <c r="BK254" i="2"/>
  <c r="J246" i="2"/>
  <c r="J244" i="2"/>
  <c r="BK238" i="2"/>
  <c r="BK235" i="2"/>
  <c r="BK232" i="2"/>
  <c r="J230" i="2"/>
  <c r="BK228" i="2"/>
  <c r="BK225" i="2"/>
  <c r="J222" i="2"/>
  <c r="J220" i="2"/>
  <c r="BK218" i="2"/>
  <c r="J213" i="2"/>
  <c r="BK209" i="2"/>
  <c r="J207" i="2"/>
  <c r="BK203" i="2"/>
  <c r="BK201" i="2"/>
  <c r="BK196" i="2"/>
  <c r="J190" i="2"/>
  <c r="BK186" i="2"/>
  <c r="BK182" i="2"/>
  <c r="J179" i="2"/>
  <c r="BK173" i="2"/>
  <c r="J169" i="2"/>
  <c r="J166" i="2"/>
  <c r="BK164" i="2"/>
  <c r="J160" i="2"/>
  <c r="J155" i="2"/>
  <c r="J153" i="2"/>
  <c r="J150" i="2"/>
  <c r="BK145" i="2"/>
  <c r="BK143" i="2"/>
  <c r="J141" i="2"/>
  <c r="J138" i="2"/>
  <c r="J135" i="2"/>
  <c r="J341" i="2"/>
  <c r="J339" i="2"/>
  <c r="J338" i="2"/>
  <c r="J307" i="2"/>
  <c r="BK305" i="2"/>
  <c r="BK303" i="2"/>
  <c r="BK297" i="2"/>
  <c r="BK292" i="2"/>
  <c r="BK288" i="2"/>
  <c r="J284" i="2"/>
  <c r="BK283" i="2"/>
  <c r="BK282" i="2"/>
  <c r="J280" i="2"/>
  <c r="BK276" i="2"/>
  <c r="BK274" i="2"/>
  <c r="J272" i="2"/>
  <c r="J269" i="2"/>
  <c r="BK266" i="2"/>
  <c r="J262" i="2"/>
  <c r="J260" i="2"/>
  <c r="J258" i="2"/>
  <c r="J255" i="2"/>
  <c r="BK252" i="2"/>
  <c r="BK250" i="2"/>
  <c r="BK247" i="2"/>
  <c r="J243" i="2"/>
  <c r="BK241" i="2"/>
  <c r="J239" i="2"/>
  <c r="J236" i="2"/>
  <c r="J234" i="2"/>
  <c r="BK229" i="2"/>
  <c r="J227" i="2"/>
  <c r="J223" i="2"/>
  <c r="J218" i="2"/>
  <c r="BK216" i="2"/>
  <c r="J215" i="2"/>
  <c r="J212" i="2"/>
  <c r="J200" i="2"/>
  <c r="J196" i="2"/>
  <c r="BK191" i="2"/>
  <c r="J188" i="2"/>
  <c r="BK183" i="2"/>
  <c r="BK179" i="2"/>
  <c r="J177" i="2"/>
  <c r="J175" i="2"/>
  <c r="BK172" i="2"/>
  <c r="BK169" i="2"/>
  <c r="BK162" i="2"/>
  <c r="BK153" i="2"/>
  <c r="BK147" i="2"/>
  <c r="BK141" i="2"/>
  <c r="J137" i="2"/>
  <c r="J134" i="2"/>
  <c r="BK334" i="2"/>
  <c r="J334" i="2"/>
  <c r="J332" i="2"/>
  <c r="J330" i="2"/>
  <c r="J328" i="2"/>
  <c r="BK316" i="2"/>
  <c r="J313" i="2"/>
  <c r="BK312" i="2"/>
  <c r="J310" i="2"/>
  <c r="J303" i="2"/>
  <c r="J299" i="2"/>
  <c r="J296" i="2"/>
  <c r="J294" i="2"/>
  <c r="J290" i="2"/>
  <c r="J288" i="2"/>
  <c r="J286" i="2"/>
  <c r="BK284" i="2"/>
  <c r="J282" i="2"/>
  <c r="J276" i="2"/>
  <c r="J273" i="2"/>
  <c r="BK268" i="2"/>
  <c r="J265" i="2"/>
  <c r="BK261" i="2"/>
  <c r="BK258" i="2"/>
  <c r="J256" i="2"/>
  <c r="J253" i="2"/>
  <c r="BK251" i="2"/>
  <c r="J250" i="2"/>
  <c r="BK248" i="2"/>
  <c r="J325" i="2"/>
  <c r="BK323" i="2"/>
  <c r="BK244" i="2"/>
  <c r="BK242" i="2"/>
  <c r="BK239" i="2"/>
  <c r="BK233" i="2"/>
  <c r="BK230" i="2"/>
  <c r="BK226" i="2"/>
  <c r="BK224" i="2"/>
  <c r="BK220" i="2"/>
  <c r="J216" i="2"/>
  <c r="J214" i="2"/>
  <c r="J211" i="2"/>
  <c r="BK208" i="2"/>
  <c r="BK204" i="2"/>
  <c r="BK202" i="2"/>
  <c r="BK200" i="2"/>
  <c r="BK192" i="2"/>
  <c r="BK190" i="2"/>
  <c r="BK187" i="2"/>
  <c r="BK185" i="2"/>
  <c r="J182" i="2"/>
  <c r="J180" i="2"/>
  <c r="BK176" i="2"/>
  <c r="J174" i="2"/>
  <c r="J172" i="2"/>
  <c r="BK168" i="2"/>
  <c r="J164" i="2"/>
  <c r="BK158" i="2"/>
  <c r="BK155" i="2"/>
  <c r="J151" i="2"/>
  <c r="BK149" i="2"/>
  <c r="J145" i="2"/>
  <c r="J143" i="2"/>
  <c r="J139" i="2"/>
  <c r="BK137" i="2"/>
  <c r="BK133" i="2"/>
  <c r="AS94" i="1"/>
  <c r="J298" i="2"/>
  <c r="BK293" i="2"/>
  <c r="J291" i="2"/>
  <c r="BK286" i="2"/>
  <c r="J281" i="2"/>
  <c r="BK279" i="2"/>
  <c r="BK272" i="2"/>
  <c r="J267" i="2"/>
  <c r="BK265" i="2"/>
  <c r="BK263" i="2"/>
  <c r="BK260" i="2"/>
  <c r="BK255" i="2"/>
  <c r="BK249" i="2"/>
  <c r="J245" i="2"/>
  <c r="BK240" i="2"/>
  <c r="BK236" i="2"/>
  <c r="J233" i="2"/>
  <c r="J231" i="2"/>
  <c r="J229" i="2"/>
  <c r="J226" i="2"/>
  <c r="BK223" i="2"/>
  <c r="J221" i="2"/>
  <c r="BK219" i="2"/>
  <c r="BK217" i="2"/>
  <c r="BK211" i="2"/>
  <c r="J208" i="2"/>
  <c r="BK205" i="2"/>
  <c r="J202" i="2"/>
  <c r="BK198" i="2"/>
  <c r="BK194" i="2"/>
  <c r="BK188" i="2"/>
  <c r="J185" i="2"/>
  <c r="BK181" i="2"/>
  <c r="BK180" i="2"/>
  <c r="BK178" i="2"/>
  <c r="J171" i="2"/>
  <c r="J168" i="2"/>
  <c r="BK165" i="2"/>
  <c r="J162" i="2"/>
  <c r="J158" i="2"/>
  <c r="BK154" i="2"/>
  <c r="BK151" i="2"/>
  <c r="J149" i="2"/>
  <c r="J144" i="2"/>
  <c r="BK142" i="2"/>
  <c r="BK139" i="2"/>
  <c r="J136" i="2"/>
  <c r="BK134" i="2"/>
  <c r="J133" i="2"/>
  <c r="BK339" i="2"/>
  <c r="BK338" i="2"/>
  <c r="BK336" i="2"/>
  <c r="J306" i="2"/>
  <c r="BK301" i="2"/>
  <c r="BK299" i="2"/>
  <c r="J293" i="2"/>
  <c r="BK290" i="2"/>
  <c r="BK287" i="2"/>
  <c r="BK281" i="2"/>
  <c r="J279" i="2"/>
  <c r="J277" i="2"/>
  <c r="J275" i="2"/>
  <c r="BK273" i="2"/>
  <c r="BK271" i="2"/>
  <c r="J268" i="2"/>
  <c r="J263" i="2"/>
  <c r="J261" i="2"/>
  <c r="J259" i="2"/>
  <c r="BK256" i="2"/>
  <c r="BK253" i="2"/>
  <c r="J251" i="2"/>
  <c r="J248" i="2"/>
  <c r="BK245" i="2"/>
  <c r="J242" i="2"/>
  <c r="J240" i="2"/>
  <c r="J238" i="2"/>
  <c r="J235" i="2"/>
  <c r="J232" i="2"/>
  <c r="J228" i="2"/>
  <c r="J224" i="2"/>
  <c r="BK222" i="2"/>
  <c r="J219" i="2"/>
  <c r="J217" i="2"/>
  <c r="BK214" i="2"/>
  <c r="BK213" i="2"/>
  <c r="J204" i="2"/>
  <c r="J198" i="2"/>
  <c r="J192" i="2"/>
  <c r="J189" i="2"/>
  <c r="J187" i="2"/>
  <c r="J178" i="2"/>
  <c r="J176" i="2"/>
  <c r="BK174" i="2"/>
  <c r="J170" i="2"/>
  <c r="J165" i="2"/>
  <c r="BK156" i="2"/>
  <c r="J148" i="2"/>
  <c r="J142" i="2"/>
  <c r="J140" i="2"/>
  <c r="BK136" i="2"/>
  <c r="BK332" i="2"/>
  <c r="BK330" i="2"/>
  <c r="BK329" i="2"/>
  <c r="BK327" i="2"/>
  <c r="J317" i="2"/>
  <c r="BK315" i="2"/>
  <c r="J311" i="2"/>
  <c r="BK309" i="2"/>
  <c r="BK306" i="2"/>
  <c r="J301" i="2"/>
  <c r="BK298" i="2"/>
  <c r="BK295" i="2"/>
  <c r="BK291" i="2"/>
  <c r="BK289" i="2"/>
  <c r="J287" i="2"/>
  <c r="J285" i="2"/>
  <c r="J283" i="2"/>
  <c r="BK277" i="2"/>
  <c r="J274" i="2"/>
  <c r="BK269" i="2"/>
  <c r="BK267" i="2"/>
  <c r="J264" i="2"/>
  <c r="BK259" i="2"/>
  <c r="J257" i="2"/>
  <c r="J254" i="2"/>
  <c r="J252" i="2"/>
  <c r="J249" i="2"/>
  <c r="J247" i="2"/>
  <c r="J326" i="2"/>
  <c r="BK324" i="2"/>
  <c r="BK246" i="2"/>
  <c r="BK243" i="2"/>
  <c r="J241" i="2"/>
  <c r="BK234" i="2"/>
  <c r="BK231" i="2"/>
  <c r="BK227" i="2"/>
  <c r="J225" i="2"/>
  <c r="BK221" i="2"/>
  <c r="BK215" i="2"/>
  <c r="BK212" i="2"/>
  <c r="J209" i="2"/>
  <c r="BK207" i="2"/>
  <c r="J205" i="2"/>
  <c r="J203" i="2"/>
  <c r="J201" i="2"/>
  <c r="J194" i="2"/>
  <c r="J191" i="2"/>
  <c r="BK189" i="2"/>
  <c r="J186" i="2"/>
  <c r="J183" i="2"/>
  <c r="J181" i="2"/>
  <c r="BK177" i="2"/>
  <c r="BK175" i="2"/>
  <c r="J173" i="2"/>
  <c r="BK171" i="2"/>
  <c r="BK170" i="2"/>
  <c r="BK166" i="2"/>
  <c r="BK160" i="2"/>
  <c r="J156" i="2"/>
  <c r="J154" i="2"/>
  <c r="BK150" i="2"/>
  <c r="BK148" i="2"/>
  <c r="J147" i="2"/>
  <c r="BK144" i="2"/>
  <c r="BK140" i="2"/>
  <c r="BK138" i="2"/>
  <c r="BK135" i="2"/>
  <c r="R132" i="2" l="1"/>
  <c r="P146" i="2"/>
  <c r="T146" i="2"/>
  <c r="R152" i="2"/>
  <c r="P167" i="2"/>
  <c r="T167" i="2"/>
  <c r="R184" i="2"/>
  <c r="BK206" i="2"/>
  <c r="J206" i="2" s="1"/>
  <c r="J103" i="2" s="1"/>
  <c r="P206" i="2"/>
  <c r="P210" i="2"/>
  <c r="T210" i="2"/>
  <c r="R237" i="2"/>
  <c r="P278" i="2"/>
  <c r="BK300" i="2"/>
  <c r="J300" i="2" s="1"/>
  <c r="J107" i="2" s="1"/>
  <c r="BK314" i="2"/>
  <c r="J314" i="2"/>
  <c r="J109" i="2" s="1"/>
  <c r="P132" i="2"/>
  <c r="BK146" i="2"/>
  <c r="J146" i="2"/>
  <c r="J99" i="2" s="1"/>
  <c r="R146" i="2"/>
  <c r="P152" i="2"/>
  <c r="BK167" i="2"/>
  <c r="J167" i="2" s="1"/>
  <c r="J101" i="2" s="1"/>
  <c r="R167" i="2"/>
  <c r="P184" i="2"/>
  <c r="BK210" i="2"/>
  <c r="J210" i="2"/>
  <c r="J104" i="2"/>
  <c r="BK237" i="2"/>
  <c r="J237" i="2" s="1"/>
  <c r="J105" i="2" s="1"/>
  <c r="T237" i="2"/>
  <c r="R278" i="2"/>
  <c r="P300" i="2"/>
  <c r="BK308" i="2"/>
  <c r="J308" i="2"/>
  <c r="J108" i="2"/>
  <c r="R314" i="2"/>
  <c r="BK132" i="2"/>
  <c r="J132" i="2"/>
  <c r="J98" i="2"/>
  <c r="T132" i="2"/>
  <c r="BK152" i="2"/>
  <c r="J152" i="2"/>
  <c r="J100" i="2"/>
  <c r="T152" i="2"/>
  <c r="BK184" i="2"/>
  <c r="J184" i="2"/>
  <c r="J102" i="2"/>
  <c r="T184" i="2"/>
  <c r="R206" i="2"/>
  <c r="T206" i="2"/>
  <c r="R210" i="2"/>
  <c r="P237" i="2"/>
  <c r="BK278" i="2"/>
  <c r="J278" i="2"/>
  <c r="J106" i="2"/>
  <c r="T278" i="2"/>
  <c r="R300" i="2"/>
  <c r="T300" i="2"/>
  <c r="P308" i="2"/>
  <c r="R308" i="2"/>
  <c r="T308" i="2"/>
  <c r="P314" i="2"/>
  <c r="T314" i="2"/>
  <c r="BK331" i="2"/>
  <c r="J331" i="2"/>
  <c r="J110" i="2"/>
  <c r="P331" i="2"/>
  <c r="R331" i="2"/>
  <c r="T331" i="2"/>
  <c r="J89" i="2"/>
  <c r="E120" i="2"/>
  <c r="BF133" i="2"/>
  <c r="BF135" i="2"/>
  <c r="BF137" i="2"/>
  <c r="BF140" i="2"/>
  <c r="BF141" i="2"/>
  <c r="BF160" i="2"/>
  <c r="BF164" i="2"/>
  <c r="BF168" i="2"/>
  <c r="BF174" i="2"/>
  <c r="BF177" i="2"/>
  <c r="BF187" i="2"/>
  <c r="BF188" i="2"/>
  <c r="BF189" i="2"/>
  <c r="BF192" i="2"/>
  <c r="BF194" i="2"/>
  <c r="BF196" i="2"/>
  <c r="BF205" i="2"/>
  <c r="BF212" i="2"/>
  <c r="BF216" i="2"/>
  <c r="BF217" i="2"/>
  <c r="BF221" i="2"/>
  <c r="BF228" i="2"/>
  <c r="BF231" i="2"/>
  <c r="BF234" i="2"/>
  <c r="BF235" i="2"/>
  <c r="BF239" i="2"/>
  <c r="BF323" i="2"/>
  <c r="BF324" i="2"/>
  <c r="BF325" i="2"/>
  <c r="BF330" i="2"/>
  <c r="BF247" i="2"/>
  <c r="BF254" i="2"/>
  <c r="BF259" i="2"/>
  <c r="BF261" i="2"/>
  <c r="BF265" i="2"/>
  <c r="BF269" i="2"/>
  <c r="BF274" i="2"/>
  <c r="BF277" i="2"/>
  <c r="BF279" i="2"/>
  <c r="BF284" i="2"/>
  <c r="BF286" i="2"/>
  <c r="BF290" i="2"/>
  <c r="BF291" i="2"/>
  <c r="BF292" i="2"/>
  <c r="BF296" i="2"/>
  <c r="BF303" i="2"/>
  <c r="BF306" i="2"/>
  <c r="BF309" i="2"/>
  <c r="BF310" i="2"/>
  <c r="BF313" i="2"/>
  <c r="BF326" i="2"/>
  <c r="BF329" i="2"/>
  <c r="BF332" i="2"/>
  <c r="J92" i="2"/>
  <c r="BF134" i="2"/>
  <c r="BF138" i="2"/>
  <c r="BF142" i="2"/>
  <c r="BF143" i="2"/>
  <c r="BF144" i="2"/>
  <c r="BF148" i="2"/>
  <c r="BF149" i="2"/>
  <c r="BF150" i="2"/>
  <c r="BF151" i="2"/>
  <c r="BF153" i="2"/>
  <c r="BF154" i="2"/>
  <c r="BF155" i="2"/>
  <c r="BF158" i="2"/>
  <c r="BF162" i="2"/>
  <c r="BF165" i="2"/>
  <c r="BF170" i="2"/>
  <c r="BF172" i="2"/>
  <c r="BF179" i="2"/>
  <c r="BF181" i="2"/>
  <c r="BF183" i="2"/>
  <c r="BF185" i="2"/>
  <c r="BF190" i="2"/>
  <c r="BF200" i="2"/>
  <c r="BF201" i="2"/>
  <c r="BF202" i="2"/>
  <c r="BF204" i="2"/>
  <c r="BF207" i="2"/>
  <c r="BF208" i="2"/>
  <c r="BF209" i="2"/>
  <c r="BF213" i="2"/>
  <c r="BF214" i="2"/>
  <c r="BF219" i="2"/>
  <c r="BF220" i="2"/>
  <c r="BF225" i="2"/>
  <c r="BF229" i="2"/>
  <c r="BF230" i="2"/>
  <c r="BF232" i="2"/>
  <c r="BF233" i="2"/>
  <c r="BF240" i="2"/>
  <c r="BF243" i="2"/>
  <c r="BF251" i="2"/>
  <c r="BF253" i="2"/>
  <c r="BF256" i="2"/>
  <c r="BF262" i="2"/>
  <c r="BF263" i="2"/>
  <c r="BF264" i="2"/>
  <c r="BF266" i="2"/>
  <c r="BF271" i="2"/>
  <c r="BF285" i="2"/>
  <c r="BF288" i="2"/>
  <c r="BF293" i="2"/>
  <c r="BF294" i="2"/>
  <c r="BF295" i="2"/>
  <c r="BF307" i="2"/>
  <c r="BF334" i="2"/>
  <c r="BF336" i="2"/>
  <c r="BF338" i="2"/>
  <c r="BF339" i="2"/>
  <c r="BF341" i="2"/>
  <c r="F92" i="2"/>
  <c r="BF136" i="2"/>
  <c r="BF139" i="2"/>
  <c r="BF145" i="2"/>
  <c r="BF147" i="2"/>
  <c r="BF156" i="2"/>
  <c r="BF166" i="2"/>
  <c r="BF169" i="2"/>
  <c r="BF171" i="2"/>
  <c r="BF173" i="2"/>
  <c r="BF175" i="2"/>
  <c r="BF176" i="2"/>
  <c r="BF178" i="2"/>
  <c r="BF180" i="2"/>
  <c r="BF182" i="2"/>
  <c r="BF186" i="2"/>
  <c r="BF191" i="2"/>
  <c r="BF198" i="2"/>
  <c r="BF203" i="2"/>
  <c r="BF211" i="2"/>
  <c r="BF215" i="2"/>
  <c r="BF218" i="2"/>
  <c r="BF222" i="2"/>
  <c r="BF223" i="2"/>
  <c r="BF224" i="2"/>
  <c r="BF226" i="2"/>
  <c r="BF227" i="2"/>
  <c r="BF236" i="2"/>
  <c r="BF238" i="2"/>
  <c r="BF241" i="2"/>
  <c r="BF242" i="2"/>
  <c r="BF244" i="2"/>
  <c r="BF245" i="2"/>
  <c r="BF246" i="2"/>
  <c r="BF248" i="2"/>
  <c r="BF249" i="2"/>
  <c r="BF250" i="2"/>
  <c r="BF252" i="2"/>
  <c r="BF255" i="2"/>
  <c r="BF257" i="2"/>
  <c r="BF258" i="2"/>
  <c r="BF260" i="2"/>
  <c r="BF267" i="2"/>
  <c r="BF268" i="2"/>
  <c r="BF272" i="2"/>
  <c r="BF273" i="2"/>
  <c r="BF275" i="2"/>
  <c r="BF276" i="2"/>
  <c r="BF280" i="2"/>
  <c r="BF281" i="2"/>
  <c r="BF282" i="2"/>
  <c r="BF283" i="2"/>
  <c r="BF287" i="2"/>
  <c r="BF289" i="2"/>
  <c r="BF297" i="2"/>
  <c r="BF298" i="2"/>
  <c r="BF299" i="2"/>
  <c r="BF301" i="2"/>
  <c r="BF305" i="2"/>
  <c r="BF311" i="2"/>
  <c r="BF312" i="2"/>
  <c r="BF315" i="2"/>
  <c r="BF316" i="2"/>
  <c r="BF317" i="2"/>
  <c r="BF318" i="2"/>
  <c r="BF320" i="2"/>
  <c r="BF321" i="2"/>
  <c r="BF322" i="2"/>
  <c r="BF327" i="2"/>
  <c r="BF328" i="2"/>
  <c r="F37" i="2"/>
  <c r="BD95" i="1" s="1"/>
  <c r="BD94" i="1" s="1"/>
  <c r="W33" i="1" s="1"/>
  <c r="F36" i="2"/>
  <c r="BC95" i="1" s="1"/>
  <c r="BC94" i="1" s="1"/>
  <c r="W32" i="1" s="1"/>
  <c r="J33" i="2"/>
  <c r="AV95" i="1" s="1"/>
  <c r="F33" i="2"/>
  <c r="AZ95" i="1"/>
  <c r="AZ94" i="1"/>
  <c r="W29" i="1" s="1"/>
  <c r="F35" i="2"/>
  <c r="BB95" i="1"/>
  <c r="BB94" i="1"/>
  <c r="W31" i="1" s="1"/>
  <c r="P131" i="2" l="1"/>
  <c r="P130" i="2"/>
  <c r="AU95" i="1"/>
  <c r="T131" i="2"/>
  <c r="T130" i="2" s="1"/>
  <c r="R131" i="2"/>
  <c r="R130" i="2"/>
  <c r="BK131" i="2"/>
  <c r="BK130" i="2" s="1"/>
  <c r="J130" i="2" s="1"/>
  <c r="J96" i="2" s="1"/>
  <c r="AU94" i="1"/>
  <c r="AX94" i="1"/>
  <c r="F34" i="2"/>
  <c r="BA95" i="1"/>
  <c r="BA94" i="1"/>
  <c r="W30" i="1" s="1"/>
  <c r="AV94" i="1"/>
  <c r="AK29" i="1"/>
  <c r="AY94" i="1"/>
  <c r="J34" i="2"/>
  <c r="AW95" i="1"/>
  <c r="AT95" i="1"/>
  <c r="J131" i="2" l="1"/>
  <c r="J97" i="2"/>
  <c r="J30" i="2"/>
  <c r="AG95" i="1"/>
  <c r="AG94" i="1" s="1"/>
  <c r="AK26" i="1" s="1"/>
  <c r="AK35" i="1" s="1"/>
  <c r="AW94" i="1"/>
  <c r="AK30" i="1"/>
  <c r="J39" i="2" l="1"/>
  <c r="AN95" i="1"/>
  <c r="AT94" i="1"/>
  <c r="AN94" i="1" l="1"/>
</calcChain>
</file>

<file path=xl/sharedStrings.xml><?xml version="1.0" encoding="utf-8"?>
<sst xmlns="http://schemas.openxmlformats.org/spreadsheetml/2006/main" count="3134" uniqueCount="821">
  <si>
    <t>Export Komplet</t>
  </si>
  <si>
    <t/>
  </si>
  <si>
    <t>2.0</t>
  </si>
  <si>
    <t>ZAMOK</t>
  </si>
  <si>
    <t>False</t>
  </si>
  <si>
    <t>{98cbd2c2-2251-4330-8292-d77b513e453b}</t>
  </si>
  <si>
    <t>0,01</t>
  </si>
  <si>
    <t>21</t>
  </si>
  <si>
    <t>12</t>
  </si>
  <si>
    <t>REKAPITULACE STAVBY</t>
  </si>
  <si>
    <t>v ---  níže se nacházejí doplnkové a pomocné údaje k sestavám  --- v</t>
  </si>
  <si>
    <t>Návod na vyplnění</t>
  </si>
  <si>
    <t>0,001</t>
  </si>
  <si>
    <t>Kód:</t>
  </si>
  <si>
    <t>DOZP1842024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</si>
  <si>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</si>
  <si>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</si>
  <si>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VÝMĚNA KOTLŮ A ROZVODŮ V KOTELNĚ - Domov pro osoby se zdravotním postižením v Mariánské</t>
  </si>
  <si>
    <t>KSO:</t>
  </si>
  <si>
    <t>CC-CZ:</t>
  </si>
  <si>
    <t>Místo:</t>
  </si>
  <si>
    <t>Jáchymov, část Mariánská č.p.161, 363 01 Ostrov</t>
  </si>
  <si>
    <t>Datum:</t>
  </si>
  <si>
    <t>18. 4. 2024</t>
  </si>
  <si>
    <t>Zadavatel:</t>
  </si>
  <si>
    <t>IČ:</t>
  </si>
  <si>
    <t>DOZP v Mariánské, p.o.</t>
  </si>
  <si>
    <t>DIČ:</t>
  </si>
  <si>
    <t>Uchazeč:</t>
  </si>
  <si>
    <t>Vyplň údaj</t>
  </si>
  <si>
    <t>Projektant:</t>
  </si>
  <si>
    <t>Unitherm-KV spol. s.r.o.</t>
  </si>
  <si>
    <t>True</t>
  </si>
  <si>
    <t>Zpracovatel:</t>
  </si>
  <si>
    <t xml:space="preserve"> </t>
  </si>
  <si>
    <t>Poznámka:</t>
  </si>
  <si>
    <t>Soupis prací je sestaven s využitím položek Cenové soustavy ÚRS. Cenové a technické podmínky položek Cenové soustavy ÚRS, které nejsou uvedeny v soupisu prací (informace  tzv. úvodních částí katalogů) jsou neomezeně dálkově k dispozici na ww.cs-urs.cz. Položky soupisu prací, které nemají ve sloupci „Cenová soustava“ uveden žádný údaj, nepochází z Cenové soustavy ÚRS. Soupis prací je zpracován v rozsahu a podrobnosti projektu. Součástí položek uvedených ve výkazu výměr jsou veškeré s nimi spojené práce, které jsou zapotřebí pro provedení kompletní dodávky díla, a to i když nejsou zvlášť  uvedeny ve výkazu výměr. To znamená, že veškeré položky patrné z výkazů, výkresů a technických zpráv je třeba v nabídkové ceně doplnit a ocenit jako kompletně vykonané práce vč materiálu, nářadí a strojů nutných k práci, i když tyto nejsou ve výkazu výměr vypsány zvlášť. V případě, že má zhotovitel pochyby ohledně plánovaných položek ve výkazech, výkresech a technických zprávách, má za povinnost toto sdělit před odevzdáním nabídkové ceny. Veškeré výrobky, pokud jsou uvedeny, jsou uvedeny pouze jako referenční, obecně určující standard, technické parametry, požadované vlastnosti.</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</si>
  <si>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</si>
  <si>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</si>
  <si>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</si>
  <si>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</si>
  <si>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</si>
  <si>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</si>
  <si>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</si>
  <si>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</si>
  <si>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</si>
  <si>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</si>
  <si>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</si>
  <si>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</si>
  <si>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</si>
  <si>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</si>
  <si>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</si>
  <si>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</si>
  <si>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</si>
  <si>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</si>
  <si>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</si>
  <si>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</si>
  <si>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</si>
  <si>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</si>
  <si>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</si>
  <si>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</si>
  <si>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</si>
  <si>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</si>
  <si>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</si>
  <si>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</si>
  <si>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</si>
  <si>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</si>
  <si>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</si>
  <si>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</si>
  <si>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</si>
  <si>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</si>
  <si>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</si>
  <si>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</si>
  <si>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</si>
  <si>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</si>
  <si>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</si>
  <si>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</si>
  <si>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</si>
  <si>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</si>
  <si>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</si>
  <si>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</si>
  <si>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</si>
  <si>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TZB</t>
  </si>
  <si>
    <t>DOZP Mariánská</t>
  </si>
  <si>
    <t>STA</t>
  </si>
  <si>
    <t>1</t>
  </si>
  <si>
    <t>{c882730c-15cc-4f73-9ac8-ae56a9470f1f}</t>
  </si>
  <si>
    <t>KRYCÍ LIST SOUPISU PRACÍ</t>
  </si>
  <si>
    <t>Objekt:</t>
  </si>
  <si>
    <t>TZB - DOZP Mariánská</t>
  </si>
  <si>
    <t>REKAPITULACE ČLENĚNÍ SOUPISU PRACÍ</t>
  </si>
  <si>
    <t>Kód dílu - Popis</t>
  </si>
  <si>
    <t>Cena celkem [CZK]</t>
  </si>
  <si>
    <t>Náklady ze soupisu prací</t>
  </si>
  <si>
    <t>-1</t>
  </si>
  <si>
    <t xml:space="preserve">PSV - Práce a dodávky PSV   </t>
  </si>
  <si>
    <t xml:space="preserve">    713 - Izolace tepelné   </t>
  </si>
  <si>
    <t xml:space="preserve">    721 - Zdravotechnika - vnitřní kanalizace   </t>
  </si>
  <si>
    <t xml:space="preserve">    722 - Zdravotechnika - vnitřní vodovod   </t>
  </si>
  <si>
    <t xml:space="preserve">    723 - Zdravotechnika - vnitřní plynovod</t>
  </si>
  <si>
    <t xml:space="preserve">    731 - Ústřední vytápění - kotelny</t>
  </si>
  <si>
    <t xml:space="preserve">    732 - Ústřední vytápění - strojovny   </t>
  </si>
  <si>
    <t xml:space="preserve">    733 - Ústřední vytápění - rozvodné potrubí   </t>
  </si>
  <si>
    <t xml:space="preserve">    734 - Ústřední vytápění - armatury</t>
  </si>
  <si>
    <t xml:space="preserve">    737 - Vzduchospalinová cesta - Přetlakový provoz   </t>
  </si>
  <si>
    <t xml:space="preserve">    740 - Elektroinstalace a MaR   </t>
  </si>
  <si>
    <t xml:space="preserve">    750 - Stavební přípomoce   </t>
  </si>
  <si>
    <t xml:space="preserve">    800 - Ostatní - obecné požadavky   </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</si>
  <si>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</si>
  <si>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</si>
  <si>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</si>
  <si>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</si>
  <si>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</si>
  <si>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</si>
  <si>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</si>
  <si>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</si>
  <si>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</si>
  <si>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</si>
  <si>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</si>
  <si>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</si>
  <si>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</si>
  <si>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</si>
  <si>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</si>
  <si>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 xml:space="preserve">Práce a dodávky PSV   </t>
  </si>
  <si>
    <t>2</t>
  </si>
  <si>
    <t>ROZPOCET</t>
  </si>
  <si>
    <t>713</t>
  </si>
  <si>
    <t xml:space="preserve">Izolace tepelné   </t>
  </si>
  <si>
    <t>K</t>
  </si>
  <si>
    <t>713470831</t>
  </si>
  <si>
    <t>Odstanění izolace tepelné potrubí snímatelnými pouzdry</t>
  </si>
  <si>
    <t>m</t>
  </si>
  <si>
    <t>CS ÚRS 2024 01</t>
  </si>
  <si>
    <t>16</t>
  </si>
  <si>
    <t>M</t>
  </si>
  <si>
    <t>999713R11</t>
  </si>
  <si>
    <t>Izolace potrubí z PE DN50 tl. 30 mm</t>
  </si>
  <si>
    <t>32</t>
  </si>
  <si>
    <t>4</t>
  </si>
  <si>
    <t>3</t>
  </si>
  <si>
    <t>999713R12</t>
  </si>
  <si>
    <t>Izolace potrubí z MV DN25 tl. 50 mm</t>
  </si>
  <si>
    <t>6</t>
  </si>
  <si>
    <t>999713R13</t>
  </si>
  <si>
    <t>Izolace potrubí z MV DN40 tl. 50 mm</t>
  </si>
  <si>
    <t>8</t>
  </si>
  <si>
    <t>5</t>
  </si>
  <si>
    <t>999713R14</t>
  </si>
  <si>
    <t>Izolace potrubí z MV DN50 tl. 50 mm</t>
  </si>
  <si>
    <t>10</t>
  </si>
  <si>
    <t>999713R15</t>
  </si>
  <si>
    <t>Izolace potrubí z MV DN65 tl. 50 mm</t>
  </si>
  <si>
    <t>7</t>
  </si>
  <si>
    <t>999713R16</t>
  </si>
  <si>
    <t>Izolace potrubí z MV DN80 tl. 50 mm</t>
  </si>
  <si>
    <t>14</t>
  </si>
  <si>
    <t>999713R17</t>
  </si>
  <si>
    <t>Izolace potrubí z MV DN100 tl. 60 mm</t>
  </si>
  <si>
    <t>9</t>
  </si>
  <si>
    <t>999713R18</t>
  </si>
  <si>
    <t>Izolace potrubí z MV DN200 tl. 100 mm</t>
  </si>
  <si>
    <t>18</t>
  </si>
  <si>
    <t>999713R19</t>
  </si>
  <si>
    <t>Izolace potrubí z MV DN400 tl. 100 mm</t>
  </si>
  <si>
    <t>20</t>
  </si>
  <si>
    <t>11</t>
  </si>
  <si>
    <t>713463111</t>
  </si>
  <si>
    <t>Montáž izolace tepelné potrubí potrubními pouzdry D do 100 mm</t>
  </si>
  <si>
    <t>22</t>
  </si>
  <si>
    <t>713463112</t>
  </si>
  <si>
    <t>Montáž izolace tepelné potrubí potrubními pouzdry bez úpravy přes 100 mm</t>
  </si>
  <si>
    <t>24</t>
  </si>
  <si>
    <t>13</t>
  </si>
  <si>
    <t>998713101</t>
  </si>
  <si>
    <t>Přesun hmot tonážní pro izolace tepelné v objektech v do 6 m</t>
  </si>
  <si>
    <t>t</t>
  </si>
  <si>
    <t>26</t>
  </si>
  <si>
    <t>721</t>
  </si>
  <si>
    <t xml:space="preserve">Zdravotechnika - vnitřní kanalizace   </t>
  </si>
  <si>
    <t>721174042</t>
  </si>
  <si>
    <t>Potrubí kanalizační z PP připojovací DN 40</t>
  </si>
  <si>
    <t>-793914852</t>
  </si>
  <si>
    <t>15</t>
  </si>
  <si>
    <t>721175R11</t>
  </si>
  <si>
    <t>Neutralizační box vč. granulátu a připojovací hadice (příslušenství kotle)</t>
  </si>
  <si>
    <t>kus</t>
  </si>
  <si>
    <t>218509725</t>
  </si>
  <si>
    <t>721226R12</t>
  </si>
  <si>
    <t xml:space="preserve">Kondenzační sifon  </t>
  </si>
  <si>
    <t>32784264</t>
  </si>
  <si>
    <t>17</t>
  </si>
  <si>
    <t>721290111</t>
  </si>
  <si>
    <t>Zkouška těsnosti potrubí kanalizace vodou do DN 125</t>
  </si>
  <si>
    <t>34</t>
  </si>
  <si>
    <t>998721101</t>
  </si>
  <si>
    <t>Přesun hmot tonážní pro vnitřní kanalizace v objektech v do 6 m</t>
  </si>
  <si>
    <t>36</t>
  </si>
  <si>
    <t>722</t>
  </si>
  <si>
    <t xml:space="preserve">Zdravotechnika - vnitřní vodovod   </t>
  </si>
  <si>
    <t>19</t>
  </si>
  <si>
    <t>722174003</t>
  </si>
  <si>
    <t>Potrubí vodovodní plastové PPR svar polyfuze PN 16 D 25 x 3,5 mm</t>
  </si>
  <si>
    <t>38</t>
  </si>
  <si>
    <t>722190401</t>
  </si>
  <si>
    <t>Vyvedení a upevnění výpustku do DN 25</t>
  </si>
  <si>
    <t>40</t>
  </si>
  <si>
    <t>722220111</t>
  </si>
  <si>
    <t>Nástěnka pro výtokový ventil G 1/2 s jedním závitem</t>
  </si>
  <si>
    <t>42</t>
  </si>
  <si>
    <t>722225R20</t>
  </si>
  <si>
    <t>Demineralizační jednotka napouštěcí vody - pro trvalou instalaci</t>
  </si>
  <si>
    <t>44</t>
  </si>
  <si>
    <t>P</t>
  </si>
  <si>
    <t>Poznámka k položce:_x000D_
Poznámka k položce: Pozn. Demineralizační soustava řady pro úpravu topné vody k permanentní instalaci. Splňuje ČSN 14868 Výbava: – regulátor tlaku – filtr mechanických nečistot – potrubní oddělovač/zpětná klapka – impulsní vodoměr – demineralizační jednotka – obtokový bypass – vestavěným konduktometr – automatické doplňovací zařízení – dávkovací čerpadlo pro aplikaci chemických přípravků – kapacita 1 000 l při vstupní tvrdosti vody 15 °dH – prvonáplň – připojovací hadice 3/4" - nástěnný rám nebo rám samonosný UPOZORNĚNÍ: Zařízení vyžaduje odborné spuštění úpravny vody do provozu. Uvedení do provozu není součástí ceny výrobku. Zařízení podléhá pravidelnému ročnímu servisu. Pravidelný servis není součástí ceny výrobku.</t>
  </si>
  <si>
    <t>23</t>
  </si>
  <si>
    <t>722225R21</t>
  </si>
  <si>
    <t>Zápůjčka přenosné demineralizační jednotky</t>
  </si>
  <si>
    <t>46</t>
  </si>
  <si>
    <t>Poznámka k položce:_x000D_
Poznámka k položce: Pozn. Zapůjčení přenosné demineralizační jednotky, s obdobnnými parametry jako u v případě jednotky pro trvalou instalaci Základní sazba standardní pronájem na 5 kal. dnů. Další započatý týden se účtuje plnou sazbou pronájmu. Při půjčení kauce ve výši 15 tis. Kč, po vrácení se a kontrole se vrátí kauce snížená o cenu pronájmu. Cena neobsahuje náklady na dopravu. Zápůjčka neobsahuje demineralizační náplň.</t>
  </si>
  <si>
    <t>722225R23</t>
  </si>
  <si>
    <t>Sada náhradních náplní pro demineralizační jednotky - pro úvodní plnění</t>
  </si>
  <si>
    <t>48</t>
  </si>
  <si>
    <t>Poznámka k položce:_x000D_
Poznámka k položce: Pozn. Sada 2 ks náhradních náplní pro deminieralizační jednotky, nádoba na vyčerpanou náplň 30 litrů. Splňuje ČSN 14868. Cena obsahuje poplatek za ekologickou likvidaci použité demineralizační náplně. Cena neobsahuje náklady na přepravu použité demineralizační náplně pro likvidaci.  V případě vrácení sudu s použitou náplní a zakoupením nové sady bude cena nové sady ponížena o 10% ze základní ceny.</t>
  </si>
  <si>
    <t>25</t>
  </si>
  <si>
    <t>722225R24</t>
  </si>
  <si>
    <t>Kontrolní analýza provozní vody - cca 4 týdny po uvedení do provozu dle TZ. D.1.4.1.01</t>
  </si>
  <si>
    <t>50</t>
  </si>
  <si>
    <t>Poznámka k položce:_x000D_
Poznámka k položce: Pozn. Plná analýza vody (pro technické účely) – pH – vodivost – tvrdost vody – TDS (celkové rozpuštěné látky) – TSS  (celkové nerozpuštěné látky) – anorganické parametry – korozní indexy – podíl ostatních látek – přítomnost aerobních bakterií</t>
  </si>
  <si>
    <t>722290226</t>
  </si>
  <si>
    <t>Zkouška těsnosti vodovodního potrubí závitového DN do 50</t>
  </si>
  <si>
    <t>52</t>
  </si>
  <si>
    <t>27</t>
  </si>
  <si>
    <t>722290234</t>
  </si>
  <si>
    <t>Proplach a dezinfekce vodovodního potrubí do DN 80</t>
  </si>
  <si>
    <t>54</t>
  </si>
  <si>
    <t>28</t>
  </si>
  <si>
    <t>998722101</t>
  </si>
  <si>
    <t>Přesun hmot tonážní pro vnitřní vodovod v objektech</t>
  </si>
  <si>
    <t>56</t>
  </si>
  <si>
    <t>723</t>
  </si>
  <si>
    <t>Zdravotechnika - vnitřní plynovod</t>
  </si>
  <si>
    <t>29</t>
  </si>
  <si>
    <t>723111203</t>
  </si>
  <si>
    <t>Potrubí ocelové závitové černé bezešvé svařované běžné DN 20</t>
  </si>
  <si>
    <t>58</t>
  </si>
  <si>
    <t>30</t>
  </si>
  <si>
    <t>723111206</t>
  </si>
  <si>
    <t>Potrubí ocelové závitové černé bezešvé svařované běžné DN 50</t>
  </si>
  <si>
    <t>60</t>
  </si>
  <si>
    <t>31</t>
  </si>
  <si>
    <t>723150313</t>
  </si>
  <si>
    <t>Potrubí ocelové hladké černé bezešvé spojované svařováním tvářené za tepla D 76x3,2 mm</t>
  </si>
  <si>
    <t>62</t>
  </si>
  <si>
    <t>723150314</t>
  </si>
  <si>
    <t>Potrubí ocelové hladké černé bezešvé spojované svařováním tvářené za tepla D 89x3,6 mm</t>
  </si>
  <si>
    <t>64</t>
  </si>
  <si>
    <t>33</t>
  </si>
  <si>
    <t>723150317</t>
  </si>
  <si>
    <t>Potrubí ocelové hladké černé bezešvé spojované svařováním tvářené za tepla D 159x4,5 mm</t>
  </si>
  <si>
    <t>66</t>
  </si>
  <si>
    <t>723190203</t>
  </si>
  <si>
    <t>Přípojka plynovodní ocelová závitová černá bezešvá spojovaná na závit běžná DN 20</t>
  </si>
  <si>
    <t>soubor</t>
  </si>
  <si>
    <t>68</t>
  </si>
  <si>
    <t>35</t>
  </si>
  <si>
    <t>723190207</t>
  </si>
  <si>
    <t>Přípojka plynovodní ocelová závitová černá bezešvá spojovaná na závit běžná DN 50</t>
  </si>
  <si>
    <t>70</t>
  </si>
  <si>
    <t>723221304</t>
  </si>
  <si>
    <t>Ventil vzorkovací plynový G 1/2 - přímý</t>
  </si>
  <si>
    <t>72</t>
  </si>
  <si>
    <t>37</t>
  </si>
  <si>
    <t>723231163</t>
  </si>
  <si>
    <t>Kohout kulový přímý G 3/4 PN 42 do 185°C plnoprůtokový s koulí DADO vnitřní závit těžká řada</t>
  </si>
  <si>
    <t>74</t>
  </si>
  <si>
    <t>723231167</t>
  </si>
  <si>
    <t>Kohout kulový přímý G 2 PN 42 do 185°C plnoprůtokový s koulí DADO vnitřní závit těžká řada</t>
  </si>
  <si>
    <t>76</t>
  </si>
  <si>
    <t>39</t>
  </si>
  <si>
    <t>723232R11</t>
  </si>
  <si>
    <t>Plynový ventil DN50, G2“</t>
  </si>
  <si>
    <t>-181095198</t>
  </si>
  <si>
    <t>723234R12</t>
  </si>
  <si>
    <t>Manometr d160, 0-16 kPa, M20x1,5 mm, Kohout taloměrový M20x1,5mm, kondenzační smyčka</t>
  </si>
  <si>
    <t>soub</t>
  </si>
  <si>
    <t>919338470</t>
  </si>
  <si>
    <t>41</t>
  </si>
  <si>
    <t>723234R25</t>
  </si>
  <si>
    <t>Kotvící a spúojovací materiál</t>
  </si>
  <si>
    <t>82</t>
  </si>
  <si>
    <t>723234R26</t>
  </si>
  <si>
    <t>Odplynění stávajícího plynovodu</t>
  </si>
  <si>
    <t>84</t>
  </si>
  <si>
    <t>43</t>
  </si>
  <si>
    <t>723234R27</t>
  </si>
  <si>
    <t>Tlaková a pevnostní zkouška plynovodu</t>
  </si>
  <si>
    <t>86</t>
  </si>
  <si>
    <t>998723101</t>
  </si>
  <si>
    <t>Přesun hmot tonážní pro vnitřní plynovod v objektech v do 6 m</t>
  </si>
  <si>
    <t>692667825</t>
  </si>
  <si>
    <t>731</t>
  </si>
  <si>
    <t>Ústřední vytápění - kotelny</t>
  </si>
  <si>
    <t>45</t>
  </si>
  <si>
    <t>731391812</t>
  </si>
  <si>
    <t>Vypuštění vody z kotle samospádem pl kotle přes 5 do 10 m2</t>
  </si>
  <si>
    <t>90</t>
  </si>
  <si>
    <t>731201825</t>
  </si>
  <si>
    <t>Demontáž kotle ocelového automatického výkon přes 1160 do 1860 kW</t>
  </si>
  <si>
    <t>92</t>
  </si>
  <si>
    <t>47</t>
  </si>
  <si>
    <t>731202840</t>
  </si>
  <si>
    <t>Rozřezání kotle ocelového demontovaného hmotnosti přes 2500 do 4000 kg</t>
  </si>
  <si>
    <t>94</t>
  </si>
  <si>
    <t>731890R28</t>
  </si>
  <si>
    <t>Přemístění demontovaných kotelen umístěných ve výšce nebo hloubce objektu do 6 m</t>
  </si>
  <si>
    <t>96</t>
  </si>
  <si>
    <t>49</t>
  </si>
  <si>
    <t>731110R29</t>
  </si>
  <si>
    <t>Doprava mobilní kotelny (dovoz / odvoz)</t>
  </si>
  <si>
    <t>98</t>
  </si>
  <si>
    <t>731110R30</t>
  </si>
  <si>
    <t>Instalace, uvedení do provozu, zaškolení obsluhy a následná demontáž</t>
  </si>
  <si>
    <t>100</t>
  </si>
  <si>
    <t>51</t>
  </si>
  <si>
    <t>731110R31</t>
  </si>
  <si>
    <t>Pronájem 4 ks. mobilních hadic DN50 délky 10 m</t>
  </si>
  <si>
    <t>den</t>
  </si>
  <si>
    <t>102</t>
  </si>
  <si>
    <t>731110R32</t>
  </si>
  <si>
    <t>Pronájem mobilní kotelny na LTO s minimálním výkonem 150 kW</t>
  </si>
  <si>
    <t>104</t>
  </si>
  <si>
    <t>Poznámka k položce:_x000D_
Poznámka k položce: Pozn. Tepelný výkon 40-170 kW Rozměry (D x Š x V) 3100 x 2000 x 1900 mm Hmotnost cca 1500kg (bez paliva) Médium Vytápění 90/70°C, teplá úžitková voda 60/45°C Bezpečnostní ventily Vytápění 3 bar, teplá užitková voda 10 bar Provedení Podle DIN EN 12828 Průtok hlavního čerpadla 4,5 m³/h, 4-7m vodního sloupce Průtok teplé vody 45° 2580 l/h Obsah interní nádrže topného oleje 720 l Palivo Topný olej, EL (volitelný zemní plyn / kapalný plyn) Ochrana před mrazem Ano Elektrická přípojka 230V / 16A Mobilní spojovací připojení přívod / zpátečka / TV / SV / cirk. HVDT a expazní nádoba 50 litrů jsou součástí kotelny. Pro připojení flexibilními hadicemi je  vyžadována rozhraní ukončené uzávěry s napjením napojení vnější závity 2´´</t>
  </si>
  <si>
    <t>53</t>
  </si>
  <si>
    <t>731110R33</t>
  </si>
  <si>
    <t>Náklady na  palivo LTO po dobu chodu náhradního zdroje</t>
  </si>
  <si>
    <t>litr</t>
  </si>
  <si>
    <t>106</t>
  </si>
  <si>
    <t>Poznámka k položce:_x000D_
Poznámka k položce: Předpokládaná spotřeba 210 litrů děnně viz technická zpráva D.1.4.1. Dle harmonorgamu uvedeného v části E.2 je předpokladem chod náhradního zdroje 40 dní. V případě kratšího nebo naopak delšího provozu budou rozdíl od skutečnosti řešeny formou víceprací / méněprací. Případný provoz náhradního zdroje delší než 40 dní musí být zhotovitelem řádně zdůvodněn a objednatelem schválen.</t>
  </si>
  <si>
    <t>731110R34</t>
  </si>
  <si>
    <t>Autodoprava, doplňování paliva</t>
  </si>
  <si>
    <t>komp</t>
  </si>
  <si>
    <t>108</t>
  </si>
  <si>
    <t>Poznámka k položce:_x000D_
Poznámka k položce: Předpokladem je doplňování paliva autocisternou s předpokládanou frekvencí každé 3 dny (dle velikosti nádrže použitého náhradního zdroje a reálné spotřeby).</t>
  </si>
  <si>
    <t>55</t>
  </si>
  <si>
    <t>731241R35</t>
  </si>
  <si>
    <t>KN1-KN2 Plynový kondenzační kotel stacionární min. 580 kW</t>
  </si>
  <si>
    <t>110</t>
  </si>
  <si>
    <t>Poznámka k položce:_x000D_
Poznámka k položce: Pozn. Velkoobjemové plynové kondenzační kotle s nerezovými výměníky - modulačmí výkon každého kotle 125-580kW (80-60°C). Normový stupeň využití při 30 % zatížení podle EN 303 [%] &gt; 107,0. Normovaný emisní faktor NOx  dle EN 483   6.třída. Podrobné paramtery viz TZ.</t>
  </si>
  <si>
    <t>731239R36</t>
  </si>
  <si>
    <t>Montáž kotle ocelového na kapalná nebo plynná paliva do 1000 kW</t>
  </si>
  <si>
    <t>112</t>
  </si>
  <si>
    <t>57</t>
  </si>
  <si>
    <t>731320R37</t>
  </si>
  <si>
    <t>Odlučovač kalů s magnetickým filtrem DN200</t>
  </si>
  <si>
    <t>114</t>
  </si>
  <si>
    <t>731320R38</t>
  </si>
  <si>
    <t>Ventiátor potrubní  DN250 s návrhovým průtokem Q=800 m3/h při Pext. 100Pa</t>
  </si>
  <si>
    <t>116</t>
  </si>
  <si>
    <t>59</t>
  </si>
  <si>
    <t>731320R39</t>
  </si>
  <si>
    <t>Potrubí spiro DN 250 včetně tvarovek</t>
  </si>
  <si>
    <t>118</t>
  </si>
  <si>
    <t>731320R40</t>
  </si>
  <si>
    <t>Větrácí mřížka 315x315 se síťkou proti vniku drboných živočichů</t>
  </si>
  <si>
    <t>120</t>
  </si>
  <si>
    <t>61</t>
  </si>
  <si>
    <t>731320R41</t>
  </si>
  <si>
    <t>Pružné manžety pro připojení ventilátoru</t>
  </si>
  <si>
    <t>122</t>
  </si>
  <si>
    <t>732</t>
  </si>
  <si>
    <t xml:space="preserve">Ústřední vytápění - strojovny   </t>
  </si>
  <si>
    <t>732421R11</t>
  </si>
  <si>
    <t>Čerpadlo teplovodní mokroběžné závitové oběhové DN 32 výtlak do 8,0 m průtok 10,0 m3/h pro vytápění (Č17 -spotřebitelská větev 2xRD)</t>
  </si>
  <si>
    <t>375383601</t>
  </si>
  <si>
    <t>63</t>
  </si>
  <si>
    <t>732421R12</t>
  </si>
  <si>
    <t>Čerpadlo teplovodní mokroběžné závitové oběhové DN 40 výtlak do 12,0 m průtok 24 m3/h pro vytápění (Č6 - spotřebitelská větev - Objekt C)</t>
  </si>
  <si>
    <t>1237258983</t>
  </si>
  <si>
    <t>998732101</t>
  </si>
  <si>
    <t>Přesun hmot tonážní pro strojovny v objektech v do 6 m</t>
  </si>
  <si>
    <t>128</t>
  </si>
  <si>
    <t>733</t>
  </si>
  <si>
    <t xml:space="preserve">Ústřední vytápění - rozvodné potrubí   </t>
  </si>
  <si>
    <t>65</t>
  </si>
  <si>
    <t>733120819</t>
  </si>
  <si>
    <t>Demontáž potrubí ocelového hladkého do D 60,3</t>
  </si>
  <si>
    <t>130</t>
  </si>
  <si>
    <t>733120826</t>
  </si>
  <si>
    <t>Demontáž potrubí ocelového hladkého do D 89</t>
  </si>
  <si>
    <t>132</t>
  </si>
  <si>
    <t>67</t>
  </si>
  <si>
    <t>733120832</t>
  </si>
  <si>
    <t>Demontáž potrubí ocelového hladkého do D 108</t>
  </si>
  <si>
    <t>134</t>
  </si>
  <si>
    <t>733120836</t>
  </si>
  <si>
    <t>Demontáž potrubí ocelového hladkého do D 200</t>
  </si>
  <si>
    <t>136</t>
  </si>
  <si>
    <t>69</t>
  </si>
  <si>
    <t>733890R42</t>
  </si>
  <si>
    <t>Přemístění potrubí demontovaného vodorovně do 100 m v objektech výšky do 6 m</t>
  </si>
  <si>
    <t>138</t>
  </si>
  <si>
    <t>733222R43</t>
  </si>
  <si>
    <t>Potrubí měděné polotvrdé spojované měkkým pájením D 28x1 mm</t>
  </si>
  <si>
    <t>140</t>
  </si>
  <si>
    <t>71</t>
  </si>
  <si>
    <t>733122225</t>
  </si>
  <si>
    <t>Potrubí z uhlíkové oceli tenkostěnné vně pozink spojované lisováním D 28x1,5 mm</t>
  </si>
  <si>
    <t>737594567</t>
  </si>
  <si>
    <t>733111113</t>
  </si>
  <si>
    <t>Potrubí ocelové závitové bezešvé běžné v kotelnách nebo strojovnách DN 15</t>
  </si>
  <si>
    <t>142</t>
  </si>
  <si>
    <t>73</t>
  </si>
  <si>
    <t>733111117</t>
  </si>
  <si>
    <t>Potrubí ocelové závitové bezešvé běžné v kotelnách nebo strojovnách DN 40</t>
  </si>
  <si>
    <t>144</t>
  </si>
  <si>
    <t>733111118</t>
  </si>
  <si>
    <t>Potrubí ocelové závitové bezešvé běžné v kotelnách nebo strojovnách DN 50</t>
  </si>
  <si>
    <t>146</t>
  </si>
  <si>
    <t>75</t>
  </si>
  <si>
    <t>733121222</t>
  </si>
  <si>
    <t>Potrubí ocelové hladké bezešvé v kotelnách nebo strojovnách D 76x3,2</t>
  </si>
  <si>
    <t>148</t>
  </si>
  <si>
    <t>733121225</t>
  </si>
  <si>
    <t>Potrubí ocelové hladké bezešvé v kotelnách nebo strojovnách D 89x3,6</t>
  </si>
  <si>
    <t>150</t>
  </si>
  <si>
    <t>77</t>
  </si>
  <si>
    <t>733121228</t>
  </si>
  <si>
    <t>Potrubí ocelové hladké bezešvé v kotelnách nebo strojovnách D 108x4,0</t>
  </si>
  <si>
    <t>152</t>
  </si>
  <si>
    <t>78</t>
  </si>
  <si>
    <t>733121239</t>
  </si>
  <si>
    <t>Potrubí ocelové hladké bezešvé v kotelnách nebo strojovnách D 219x6,3</t>
  </si>
  <si>
    <t>154</t>
  </si>
  <si>
    <t>79</t>
  </si>
  <si>
    <t>733124119</t>
  </si>
  <si>
    <t>Příplatek k potrubí ocelovému hladkému za zhotovení přechodů z trubek hladkých kováním DN 65/40</t>
  </si>
  <si>
    <t>156</t>
  </si>
  <si>
    <t>80</t>
  </si>
  <si>
    <t>733124121</t>
  </si>
  <si>
    <t>Příplatek k potrubí ocelovému hladkému za zhotovení přechodů z trubek hladkých kováním DN 65/50</t>
  </si>
  <si>
    <t>158</t>
  </si>
  <si>
    <t>81</t>
  </si>
  <si>
    <t>733124123</t>
  </si>
  <si>
    <t>Příplatek k potrubí ocelovému hladkému za zhotovení přechodů z trubek hladkých kováním DN 80/40</t>
  </si>
  <si>
    <t>160</t>
  </si>
  <si>
    <t>733191R11</t>
  </si>
  <si>
    <t>Navaření odbočky na potrubí ocelové závitové DN 40 (T-kus 80-40-80)</t>
  </si>
  <si>
    <t>562942528</t>
  </si>
  <si>
    <t>83</t>
  </si>
  <si>
    <t>733191R12</t>
  </si>
  <si>
    <t>Navaření odbočky na potrubí ocelové závitové DN 50 (T-kus 80-50-80)</t>
  </si>
  <si>
    <t>1812349929</t>
  </si>
  <si>
    <t>733190107</t>
  </si>
  <si>
    <t>Zkouška těsnosti potrubí ocelové závitové do DN 40</t>
  </si>
  <si>
    <t>166</t>
  </si>
  <si>
    <t>85</t>
  </si>
  <si>
    <t>733190108</t>
  </si>
  <si>
    <t>Zkouška těsnosti potrubí ocelové závitové do DN 50</t>
  </si>
  <si>
    <t>168</t>
  </si>
  <si>
    <t>733190225</t>
  </si>
  <si>
    <t>Zkouška těsnosti potrubí ocelové hladké přes D 60,3x2,9 do D 89x5,0</t>
  </si>
  <si>
    <t>170</t>
  </si>
  <si>
    <t>87</t>
  </si>
  <si>
    <t>733190232</t>
  </si>
  <si>
    <t>Zkouška těsnosti potrubí ocelové hladké přes D 89x5,0 do D 133x5,0</t>
  </si>
  <si>
    <t>172</t>
  </si>
  <si>
    <t>88</t>
  </si>
  <si>
    <t>733190239</t>
  </si>
  <si>
    <t>Zkouška těsnosti potrubí ocelové hladké přes D 159x6,3 do D 219x6,3</t>
  </si>
  <si>
    <t>174</t>
  </si>
  <si>
    <t>89</t>
  </si>
  <si>
    <t>733291101</t>
  </si>
  <si>
    <t>Zkouška těsnosti potrubí měděné D do 35x1,5</t>
  </si>
  <si>
    <t>176</t>
  </si>
  <si>
    <t>998733101</t>
  </si>
  <si>
    <t>Přesun hmot tonážní pro rozvody potrubí v objektech v do 6 m</t>
  </si>
  <si>
    <t>178</t>
  </si>
  <si>
    <t>734</t>
  </si>
  <si>
    <t>Ústřední vytápění - armatury</t>
  </si>
  <si>
    <t>91</t>
  </si>
  <si>
    <t>734173213</t>
  </si>
  <si>
    <t>Spoj přírubový PN 6/I do 200°C DN 40</t>
  </si>
  <si>
    <t>180</t>
  </si>
  <si>
    <t>734173216</t>
  </si>
  <si>
    <t>Spoj přírubový PN 6/I do 200°C DN 65</t>
  </si>
  <si>
    <t>182</t>
  </si>
  <si>
    <t>93</t>
  </si>
  <si>
    <t>734173217</t>
  </si>
  <si>
    <t>Spoj přírubový PN 6/I do 200°C DN 80</t>
  </si>
  <si>
    <t>184</t>
  </si>
  <si>
    <t>734173218</t>
  </si>
  <si>
    <t>Spoj přírubový PN 6/I do 200°C DN 100</t>
  </si>
  <si>
    <t>186</t>
  </si>
  <si>
    <t>95</t>
  </si>
  <si>
    <t>734173223</t>
  </si>
  <si>
    <t>Spoj přírubový PN 6/I do 200°C DN 200</t>
  </si>
  <si>
    <t>188</t>
  </si>
  <si>
    <t>734173R44</t>
  </si>
  <si>
    <t>Spoj přírubový PN 6/I do 200°C DN 400</t>
  </si>
  <si>
    <t>190</t>
  </si>
  <si>
    <t>97</t>
  </si>
  <si>
    <t>734192316</t>
  </si>
  <si>
    <t>Klapka přírubová zpětná DN 65 PN 16 do 100°C samočinná</t>
  </si>
  <si>
    <t>192</t>
  </si>
  <si>
    <t>734192317</t>
  </si>
  <si>
    <t>Klapka přírubová zpětná DN 80 PN 16 do 100°C samočinná</t>
  </si>
  <si>
    <t>194</t>
  </si>
  <si>
    <t>99</t>
  </si>
  <si>
    <t>734192318</t>
  </si>
  <si>
    <t>Klapka přírubová zpětná DN 100 PN 16 do 100°C samočinná</t>
  </si>
  <si>
    <t>196</t>
  </si>
  <si>
    <t>734193120</t>
  </si>
  <si>
    <t>Klapka mezipřírubová uzavírací DN 200 PN 16 do 120°C disk tvárná litina</t>
  </si>
  <si>
    <t>198</t>
  </si>
  <si>
    <t>101</t>
  </si>
  <si>
    <t>734193R45</t>
  </si>
  <si>
    <t>Klapka mezipřírubová uzavírací DN400/PN16/10/6 vč. převodovky - disk poniklovaná litina</t>
  </si>
  <si>
    <t>200</t>
  </si>
  <si>
    <t>734242416</t>
  </si>
  <si>
    <t>Ventil závitový zpětný přímý G 6/4</t>
  </si>
  <si>
    <t>202</t>
  </si>
  <si>
    <t>103</t>
  </si>
  <si>
    <t>734291276</t>
  </si>
  <si>
    <t>Filtr závitový pro topné a chladicí systémy přímý G 1 1/2 PN 30 do 110°C s vnitřními závity a integrovaným magnetem</t>
  </si>
  <si>
    <t>204</t>
  </si>
  <si>
    <t>734292713</t>
  </si>
  <si>
    <t>Kohout kulový přímý G 1/2</t>
  </si>
  <si>
    <t>206</t>
  </si>
  <si>
    <t>105</t>
  </si>
  <si>
    <t>734292715</t>
  </si>
  <si>
    <t xml:space="preserve">Kohout kulový přímý G 1 </t>
  </si>
  <si>
    <t>124499707</t>
  </si>
  <si>
    <t>734292717</t>
  </si>
  <si>
    <t>Kohout kulový přímý G 1 1/2</t>
  </si>
  <si>
    <t>208</t>
  </si>
  <si>
    <t>107</t>
  </si>
  <si>
    <t>734292718</t>
  </si>
  <si>
    <t>Kohout kulový přímý G 2</t>
  </si>
  <si>
    <t>210</t>
  </si>
  <si>
    <t>734291123</t>
  </si>
  <si>
    <t>Kohout plnící a vypouštěcí G 1/2</t>
  </si>
  <si>
    <t>212</t>
  </si>
  <si>
    <t>109</t>
  </si>
  <si>
    <t>734211120</t>
  </si>
  <si>
    <t>Ventil závitový odvzdušňovací G 1/2 automatický</t>
  </si>
  <si>
    <t>214</t>
  </si>
  <si>
    <t>734134632</t>
  </si>
  <si>
    <t>Ventil závitový pojistný 2"x21/2", 4 bary</t>
  </si>
  <si>
    <t>216</t>
  </si>
  <si>
    <t>111</t>
  </si>
  <si>
    <t>734220103</t>
  </si>
  <si>
    <t>Ventil závitový regulační přímý G 5/4 vyvažovací</t>
  </si>
  <si>
    <t>218</t>
  </si>
  <si>
    <t>734220104</t>
  </si>
  <si>
    <t>Ventil závitový regulační přímý G 6/4  vyvažovací</t>
  </si>
  <si>
    <t>220</t>
  </si>
  <si>
    <t>113</t>
  </si>
  <si>
    <t>734220105</t>
  </si>
  <si>
    <t>Ventil závitový regulační přímý G 2 vyvažovací</t>
  </si>
  <si>
    <t>222</t>
  </si>
  <si>
    <t>734220R46</t>
  </si>
  <si>
    <t>Tlakově nezávislý ventil DN25</t>
  </si>
  <si>
    <t>224</t>
  </si>
  <si>
    <t>115</t>
  </si>
  <si>
    <t>734220111</t>
  </si>
  <si>
    <t>Šroubení pro tlakově nezávislý ventil DN25 - G1"xG11/4"</t>
  </si>
  <si>
    <t>226</t>
  </si>
  <si>
    <t>734295013</t>
  </si>
  <si>
    <t>Směšovací armatura závitová trojcestná DN 32</t>
  </si>
  <si>
    <t>228</t>
  </si>
  <si>
    <t>117</t>
  </si>
  <si>
    <t>734295015</t>
  </si>
  <si>
    <t>Směšovací armatura závitová trojcestná DN 50</t>
  </si>
  <si>
    <t>230</t>
  </si>
  <si>
    <t>734295R47</t>
  </si>
  <si>
    <t>Servopohon tříbodový, napětí 230V</t>
  </si>
  <si>
    <t>232</t>
  </si>
  <si>
    <t>119</t>
  </si>
  <si>
    <t>734295R48</t>
  </si>
  <si>
    <t>234</t>
  </si>
  <si>
    <t>734411101</t>
  </si>
  <si>
    <t>Teploměr technický s pevným stonkem a jímkou zadní připojení průměr 63 mm délky 50 mm, 0-120°C</t>
  </si>
  <si>
    <t>236</t>
  </si>
  <si>
    <t>121</t>
  </si>
  <si>
    <t>734421101</t>
  </si>
  <si>
    <t>Tlakoměr s pevným stonkem a zpětnou klapkou tlak 0-6 bar průměr 63 mm spodní připojení</t>
  </si>
  <si>
    <t>238</t>
  </si>
  <si>
    <t>734261337</t>
  </si>
  <si>
    <t>Šroubení topenářské rohové G 6/4 PN 16 do 120°C</t>
  </si>
  <si>
    <t>240</t>
  </si>
  <si>
    <t xml:space="preserve">Poznámka k položce:_x000D_
Šroubení k čerpadlu G 6/4"x2"   </t>
  </si>
  <si>
    <t>123</t>
  </si>
  <si>
    <t>734261R49</t>
  </si>
  <si>
    <t>Přechod Cu 28x6/4" vnější</t>
  </si>
  <si>
    <t>242</t>
  </si>
  <si>
    <t>124</t>
  </si>
  <si>
    <t>734494213</t>
  </si>
  <si>
    <t>Návarek s trubkovým závitem G 1/2</t>
  </si>
  <si>
    <t>244</t>
  </si>
  <si>
    <t>125</t>
  </si>
  <si>
    <t>734494215</t>
  </si>
  <si>
    <t>Návarek s trubkovým závitem G 1</t>
  </si>
  <si>
    <t>246</t>
  </si>
  <si>
    <t>126</t>
  </si>
  <si>
    <t>734494217</t>
  </si>
  <si>
    <t>Návarek s trubkovým závitem G 6/4</t>
  </si>
  <si>
    <t>248</t>
  </si>
  <si>
    <t>127</t>
  </si>
  <si>
    <t>734494218</t>
  </si>
  <si>
    <t>Návarek s trubkovým závitem G 2</t>
  </si>
  <si>
    <t>250</t>
  </si>
  <si>
    <t>734494R50</t>
  </si>
  <si>
    <t>Návarek s trubkovým závitem G 2 1/2"</t>
  </si>
  <si>
    <t>252</t>
  </si>
  <si>
    <t>129</t>
  </si>
  <si>
    <t>998734101</t>
  </si>
  <si>
    <t>Přesun hmot tonážní pro armatury v objektech v do 6 m</t>
  </si>
  <si>
    <t>2010600116</t>
  </si>
  <si>
    <t>737</t>
  </si>
  <si>
    <t xml:space="preserve">Vzduchospalinová cesta - Přetlakový provoz   </t>
  </si>
  <si>
    <t>737101R51</t>
  </si>
  <si>
    <t>Přípojka kotle pro přívod spalovacího vzduchu DN250 (příslušenství zdroje)</t>
  </si>
  <si>
    <t>256</t>
  </si>
  <si>
    <t>131</t>
  </si>
  <si>
    <t>737101R52</t>
  </si>
  <si>
    <t>DN250 Redukce O 300 mm - O 250 mm</t>
  </si>
  <si>
    <t>258</t>
  </si>
  <si>
    <t>737101R53</t>
  </si>
  <si>
    <t>DN 250 Koleno pevné 45°</t>
  </si>
  <si>
    <t>260</t>
  </si>
  <si>
    <t>133</t>
  </si>
  <si>
    <t>737101R54</t>
  </si>
  <si>
    <t>DN250 Čistící prvek kulatý</t>
  </si>
  <si>
    <t>262</t>
  </si>
  <si>
    <t>737101R55</t>
  </si>
  <si>
    <t>Nerez DN 250 Koleno 87° s podpěrou</t>
  </si>
  <si>
    <t>264</t>
  </si>
  <si>
    <t>135</t>
  </si>
  <si>
    <t>737101R56</t>
  </si>
  <si>
    <t>Nerez DN 300 Prodloužení 1000 mm</t>
  </si>
  <si>
    <t>266</t>
  </si>
  <si>
    <t>737101R57</t>
  </si>
  <si>
    <t>Nerez DN 250 Prodloužení 1000 mm</t>
  </si>
  <si>
    <t>268</t>
  </si>
  <si>
    <t>137</t>
  </si>
  <si>
    <t>737101R58</t>
  </si>
  <si>
    <t>Nerez DN250 Prodloužení 500 mm</t>
  </si>
  <si>
    <t>270</t>
  </si>
  <si>
    <t>737101R59</t>
  </si>
  <si>
    <t>Nerez DN250 Prodloužení 250 mm</t>
  </si>
  <si>
    <t>272</t>
  </si>
  <si>
    <t>139</t>
  </si>
  <si>
    <t>737101R60</t>
  </si>
  <si>
    <t>Spona s 2x spouštěcími poutky</t>
  </si>
  <si>
    <t>274</t>
  </si>
  <si>
    <t>737101R61</t>
  </si>
  <si>
    <t>Distanční objímka 250</t>
  </si>
  <si>
    <t>276</t>
  </si>
  <si>
    <t>141</t>
  </si>
  <si>
    <t>737101R62</t>
  </si>
  <si>
    <t>Kryt hlavice pro DN250 s límcem</t>
  </si>
  <si>
    <t>278</t>
  </si>
  <si>
    <t>737101R63</t>
  </si>
  <si>
    <t>Nerez koleno 250 Koleno pevné 87°</t>
  </si>
  <si>
    <t>280</t>
  </si>
  <si>
    <t>143</t>
  </si>
  <si>
    <t>737101R64</t>
  </si>
  <si>
    <t>Nerez DN250 Koleno pevné 87° s čistícím otvorem do 400°C</t>
  </si>
  <si>
    <t>282</t>
  </si>
  <si>
    <t>737101R65</t>
  </si>
  <si>
    <t>Šachetní mřížka 300 x 300 mm pro přívod vzduchu</t>
  </si>
  <si>
    <t>284</t>
  </si>
  <si>
    <t>145</t>
  </si>
  <si>
    <t>737101R66</t>
  </si>
  <si>
    <t>Upevňovací spojka</t>
  </si>
  <si>
    <t>286</t>
  </si>
  <si>
    <t>737101R67</t>
  </si>
  <si>
    <t>Vnitřní těsnění silikonové šedé</t>
  </si>
  <si>
    <t>288</t>
  </si>
  <si>
    <t>147</t>
  </si>
  <si>
    <t>737101R68</t>
  </si>
  <si>
    <t>SONDER Lepení těsnění</t>
  </si>
  <si>
    <t>290</t>
  </si>
  <si>
    <t>737101R69</t>
  </si>
  <si>
    <t>Izolace přívodu vzduchu DN250, MW tl. 25 mm s Al. fol.</t>
  </si>
  <si>
    <t>292</t>
  </si>
  <si>
    <t>149</t>
  </si>
  <si>
    <t>737101R70</t>
  </si>
  <si>
    <t>Izolace svislého kouřovodu v kotelně DN250, MW tl. 25 mm s Al. fol.</t>
  </si>
  <si>
    <t>294</t>
  </si>
  <si>
    <t>737101R71</t>
  </si>
  <si>
    <t>Ostatní drobný montážní materiál</t>
  </si>
  <si>
    <t>296</t>
  </si>
  <si>
    <t>740</t>
  </si>
  <si>
    <t xml:space="preserve">Elektroinstalace a MaR   </t>
  </si>
  <si>
    <t>151</t>
  </si>
  <si>
    <t>740101R72</t>
  </si>
  <si>
    <t>RK1 - Nově vystrojený rozvadeč MaR kotelny</t>
  </si>
  <si>
    <t>298</t>
  </si>
  <si>
    <t>Poznámka k položce:_x000D_
 MaR bude řešena dle zvyklostí vybraného zhotovitele s vazbou na konrétně zvoleného výrobce zdroje tepla. Lze užít volně programovatelný PLC nebo předprogramovaný regulátor. S ohledem na nutnost obecné specifikace pro VŘ bude k profesi MaR a elektroinstalaci kotelny  vytvořena dílenská dokumentace zhotovitelem. Předpokladem je kompletní dodávka včetně ovládácích panelu a rozšiřujících modulů, čidel, prokabelování. Požadované funkce MaR pro řízení 9 směšovaných okruhů ÚT, 3 nesměšovaných okruhů VZT+TV, kaskádní regulace zdrojů jsou popsány v kap. 7 a 12.6 technické zprávy D.1.4.1.01.</t>
  </si>
  <si>
    <t>740101R73</t>
  </si>
  <si>
    <t>Sada poruchové signalizace s externím displejem</t>
  </si>
  <si>
    <t>300</t>
  </si>
  <si>
    <t>Poznámka k položce:_x000D_
Zajistí detekci, signalizaci, odstavení kotelny, uzavření přívodu plynu dle požadavků kap. 7 a 12.6 TZ  - D.1.4.1.01</t>
  </si>
  <si>
    <t>153</t>
  </si>
  <si>
    <t>740101R74</t>
  </si>
  <si>
    <t>Web server pro dálkový přístup</t>
  </si>
  <si>
    <t>302</t>
  </si>
  <si>
    <t>740101R75</t>
  </si>
  <si>
    <t>Kabely, lišty žlaby, drobný montážní materiál</t>
  </si>
  <si>
    <t>kpl</t>
  </si>
  <si>
    <t>304</t>
  </si>
  <si>
    <t>155</t>
  </si>
  <si>
    <t>740101R76</t>
  </si>
  <si>
    <t>Montážní práce</t>
  </si>
  <si>
    <t>306</t>
  </si>
  <si>
    <t>750</t>
  </si>
  <si>
    <t xml:space="preserve">Stavební přípomoce   </t>
  </si>
  <si>
    <t>750101R77</t>
  </si>
  <si>
    <t>Demontáž části betonového soklu</t>
  </si>
  <si>
    <t>308</t>
  </si>
  <si>
    <t>157</t>
  </si>
  <si>
    <t>750101R78</t>
  </si>
  <si>
    <t>Stavební přímoce, začištění prostupů</t>
  </si>
  <si>
    <t>310</t>
  </si>
  <si>
    <t>750101R79</t>
  </si>
  <si>
    <t>Lokální opravy povrchů stěn</t>
  </si>
  <si>
    <t>312</t>
  </si>
  <si>
    <t>159</t>
  </si>
  <si>
    <t>750101R80</t>
  </si>
  <si>
    <t>Výmalba kotelny</t>
  </si>
  <si>
    <t>314</t>
  </si>
  <si>
    <t>750101R81</t>
  </si>
  <si>
    <t>Ucpávka prostupu potrubí DN40 v požárně dělící konstrukci s pož. odolností EI30</t>
  </si>
  <si>
    <t>316</t>
  </si>
  <si>
    <t>800</t>
  </si>
  <si>
    <t xml:space="preserve">Ostatní - obecné požadavky   </t>
  </si>
  <si>
    <t>161</t>
  </si>
  <si>
    <t>800101R83</t>
  </si>
  <si>
    <t>Nátěry potrubí ve třech vrstvách základovou barvou</t>
  </si>
  <si>
    <t>320</t>
  </si>
  <si>
    <t>162</t>
  </si>
  <si>
    <t>800101R84</t>
  </si>
  <si>
    <t>Značení, popisy potrubí, armatur</t>
  </si>
  <si>
    <t>322</t>
  </si>
  <si>
    <t>163</t>
  </si>
  <si>
    <t>800101R85</t>
  </si>
  <si>
    <t>Drobný instalační a kotevní materiál</t>
  </si>
  <si>
    <t>324</t>
  </si>
  <si>
    <t>164</t>
  </si>
  <si>
    <t>800101R86</t>
  </si>
  <si>
    <t>Topné zkoušky, zkoušky těsnosti</t>
  </si>
  <si>
    <t>326</t>
  </si>
  <si>
    <t xml:space="preserve">Poznámka k položce:_x000D_
Zkoušky těsnosti a provozní zkoušky jsou součásti dodávky dodavatele. Zkoušky se provádějí za účasti zástupce investora a musí být potvrzeny protokolem o zkoušce._x000D_
Zkouškou bude prokázána:_x000D_
-	správná funkce armatur,_x000D_
-	těsnost systému,_x000D_
-	dosažení technických předpokladů,_x000D_
-	správná funkce měřících a regulačních zařízení_x000D_
</t>
  </si>
  <si>
    <t>165</t>
  </si>
  <si>
    <t>800101R87</t>
  </si>
  <si>
    <t>Servisní uvedení zdrojů do provozu</t>
  </si>
  <si>
    <t>328</t>
  </si>
  <si>
    <t>800101R88</t>
  </si>
  <si>
    <t>Zaškolení obsluhy</t>
  </si>
  <si>
    <t>330</t>
  </si>
  <si>
    <t>167</t>
  </si>
  <si>
    <t>800101R89</t>
  </si>
  <si>
    <t>Vypracování provozního řádu, plánu pro  provoz, údržbu a užívání, provozní kniha kotelny</t>
  </si>
  <si>
    <t>332</t>
  </si>
  <si>
    <t>800101R90</t>
  </si>
  <si>
    <t>Revizní kniha spotřebičů nad 50 kW</t>
  </si>
  <si>
    <t>334</t>
  </si>
  <si>
    <t>169</t>
  </si>
  <si>
    <t>800101R92</t>
  </si>
  <si>
    <t>Dílenská dokumentace elektroinstalace a MaR kotelny (zajistí zhotovitel)</t>
  </si>
  <si>
    <t>338</t>
  </si>
  <si>
    <t>800101R92.1</t>
  </si>
  <si>
    <t>Revize upravovaných částí vnitřního STL/NTL plynovoudu</t>
  </si>
  <si>
    <t>340</t>
  </si>
  <si>
    <t>171</t>
  </si>
  <si>
    <t>800101R93</t>
  </si>
  <si>
    <t>Revize elektroinstalace</t>
  </si>
  <si>
    <t>342</t>
  </si>
  <si>
    <t>800101R94</t>
  </si>
  <si>
    <t>Revize spalinových cest</t>
  </si>
  <si>
    <t>344</t>
  </si>
  <si>
    <t>173</t>
  </si>
  <si>
    <t>800101R96</t>
  </si>
  <si>
    <t>Uložení veškerýc odpadů (skládkovné)</t>
  </si>
  <si>
    <t>348</t>
  </si>
  <si>
    <t>800101R97</t>
  </si>
  <si>
    <t>Úklid dokončené stavby</t>
  </si>
  <si>
    <t>350</t>
  </si>
  <si>
    <t>175</t>
  </si>
  <si>
    <t>800101R98</t>
  </si>
  <si>
    <t>Vybavení kotelny II. kategorie</t>
  </si>
  <si>
    <t>352</t>
  </si>
  <si>
    <t>VRN</t>
  </si>
  <si>
    <t>Vedlejší rozpočtové náklady</t>
  </si>
  <si>
    <t>013254000</t>
  </si>
  <si>
    <t>Dokumentace skutečného provedení stavby</t>
  </si>
  <si>
    <t>1024</t>
  </si>
  <si>
    <t>158143511</t>
  </si>
  <si>
    <t>Poznámka k položce:_x000D_
Dokumentace skutečného provedení stavby  - Náklady na vyhotovení dokumentace skutečného provedení stavby a její předání objednateli v požadované formě a požadovaném počtu.</t>
  </si>
  <si>
    <t>177</t>
  </si>
  <si>
    <t>020001000</t>
  </si>
  <si>
    <t>Příprava staveniště</t>
  </si>
  <si>
    <t>100637367</t>
  </si>
  <si>
    <t xml:space="preserve">Poznámka k položce:_x000D_
Zaměření a vytýčení stávajících sítí v místě stavby z hlediska jejich ochrany při provádění stavby a ochrana stávajících vedení a zařízení před poškozením_x000D_
</t>
  </si>
  <si>
    <t>034002000</t>
  </si>
  <si>
    <t>Zabezpečení staveniště</t>
  </si>
  <si>
    <t>-1625686597</t>
  </si>
  <si>
    <t>Poznámka k položce:_x000D_
Náklady na ochranu staveniště před vstupem nepovolaných osob, včetně příslušného značení, náklady na osvětlení staveniště.</t>
  </si>
  <si>
    <t>179</t>
  </si>
  <si>
    <t>034103000</t>
  </si>
  <si>
    <t>Oplocení staveniště</t>
  </si>
  <si>
    <t>-316310101</t>
  </si>
  <si>
    <t>030001000</t>
  </si>
  <si>
    <t>Zařízení staveniště</t>
  </si>
  <si>
    <t>-2092373815</t>
  </si>
  <si>
    <t>Poznámka k položce:_x000D_
Veškeré náklady spojené s vybudováním, provozem a odstraněním zařízení staveniště.</t>
  </si>
  <si>
    <t>181</t>
  </si>
  <si>
    <t>065002000</t>
  </si>
  <si>
    <t>Mimostaveništní doprava materiálů</t>
  </si>
  <si>
    <t>-1306564378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</si>
</sst>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19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4"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9" fillId="4"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Alignment="1">
      <alignment vertical="center"/>
    </xf>
    <xf numFmtId="166" fontId="17" fillId="0" borderId="0" xfId="0" applyNumberFormat="1" applyFont="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0" fillId="0" borderId="3" xfId="0" applyBorder="1" applyAlignment="1">
      <alignment vertical="center" wrapText="1"/>
    </xf>
    <xf numFmtId="0" fontId="14"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4" fontId="21" fillId="0" borderId="0" xfId="0" applyNumberFormat="1" applyFont="1"/>
    <xf numFmtId="166" fontId="29" fillId="0" borderId="12" xfId="0" applyNumberFormat="1" applyFont="1" applyBorder="1"/>
    <xf numFmtId="166" fontId="29" fillId="0" borderId="13"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19" fillId="0" borderId="22" xfId="0" applyFont="1" applyBorder="1" applyAlignment="1">
      <alignment horizontal="center" vertical="center"/>
    </xf>
    <xf numFmtId="49" fontId="19" fillId="0" borderId="22" xfId="0" applyNumberFormat="1" applyFont="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Border="1" applyAlignment="1">
      <alignment horizontal="center" vertical="center" wrapText="1"/>
    </xf>
    <xf numFmtId="167" fontId="19" fillId="0" borderId="22" xfId="0" applyNumberFormat="1" applyFont="1" applyBorder="1" applyAlignment="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lignment vertical="center"/>
    </xf>
    <xf numFmtId="0" fontId="20" fillId="2" borderId="14" xfId="0" applyFont="1" applyFill="1" applyBorder="1" applyAlignment="1" applyProtection="1">
      <alignment horizontal="left" vertical="center"/>
      <protection locked="0"/>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1" fillId="0" borderId="22" xfId="0" applyFont="1" applyBorder="1" applyAlignment="1">
      <alignment horizontal="center" vertical="center"/>
    </xf>
    <xf numFmtId="49" fontId="31" fillId="0" borderId="22" xfId="0" applyNumberFormat="1" applyFont="1" applyBorder="1" applyAlignment="1">
      <alignment horizontal="left" vertical="center" wrapText="1"/>
    </xf>
    <xf numFmtId="0" fontId="31" fillId="0" borderId="22" xfId="0" applyFont="1" applyBorder="1" applyAlignment="1">
      <alignment horizontal="left" vertical="center" wrapText="1"/>
    </xf>
    <xf numFmtId="0" fontId="31" fillId="0" borderId="22" xfId="0" applyFont="1" applyBorder="1" applyAlignment="1">
      <alignment horizontal="center" vertical="center" wrapText="1"/>
    </xf>
    <xf numFmtId="167" fontId="31" fillId="0" borderId="22" xfId="0" applyNumberFormat="1" applyFont="1" applyBorder="1" applyAlignment="1">
      <alignment vertical="center"/>
    </xf>
    <xf numFmtId="4" fontId="31" fillId="2" borderId="22" xfId="0" applyNumberFormat="1" applyFont="1" applyFill="1" applyBorder="1" applyAlignment="1" applyProtection="1">
      <alignment vertical="center"/>
      <protection locked="0"/>
    </xf>
    <xf numFmtId="4" fontId="31" fillId="0" borderId="22" xfId="0" applyNumberFormat="1" applyFont="1" applyBorder="1" applyAlignment="1">
      <alignment vertical="center"/>
    </xf>
    <xf numFmtId="0" fontId="32" fillId="0" borderId="3" xfId="0" applyFont="1" applyBorder="1" applyAlignment="1">
      <alignment vertical="center"/>
    </xf>
    <xf numFmtId="0" fontId="31" fillId="2" borderId="14" xfId="0" applyFont="1" applyFill="1" applyBorder="1" applyAlignment="1" applyProtection="1">
      <alignment horizontal="left" vertical="center"/>
      <protection locked="0"/>
    </xf>
    <xf numFmtId="0" fontId="31"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20" fillId="2" borderId="19" xfId="0" applyFont="1" applyFill="1" applyBorder="1" applyAlignment="1" applyProtection="1">
      <alignment horizontal="left" vertical="center"/>
      <protection locked="0"/>
    </xf>
    <xf numFmtId="0" fontId="20" fillId="0" borderId="20" xfId="0" applyFont="1" applyBorder="1" applyAlignment="1">
      <alignment horizontal="center" vertical="center"/>
    </xf>
    <xf numFmtId="0" fontId="0" fillId="0" borderId="20" xfId="0" applyBorder="1" applyAlignment="1">
      <alignment vertical="center"/>
    </xf>
    <xf numFmtId="166" fontId="20" fillId="0" borderId="20" xfId="0" applyNumberFormat="1" applyFont="1" applyBorder="1" applyAlignment="1">
      <alignment vertical="center"/>
    </xf>
    <xf numFmtId="166" fontId="20" fillId="0" borderId="21" xfId="0" applyNumberFormat="1" applyFont="1" applyBorder="1" applyAlignment="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4"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0" fontId="19" fillId="4" borderId="6" xfId="0" applyFont="1" applyFill="1" applyBorder="1" applyAlignment="1">
      <alignment horizontal="center" vertical="center"/>
    </xf>
    <xf numFmtId="0" fontId="19" fillId="4" borderId="7" xfId="0" applyFont="1" applyFill="1" applyBorder="1" applyAlignment="1">
      <alignment horizontal="left" vertical="center"/>
    </xf>
    <xf numFmtId="0" fontId="19" fillId="4" borderId="7" xfId="0" applyFont="1" applyFill="1" applyBorder="1" applyAlignment="1">
      <alignment horizontal="center" vertical="center"/>
    </xf>
    <xf numFmtId="0" fontId="19" fillId="4" borderId="7" xfId="0" applyFont="1" applyFill="1" applyBorder="1" applyAlignment="1">
      <alignment horizontal="right" vertical="center"/>
    </xf>
    <xf numFmtId="0" fontId="19" fillId="4" borderId="8" xfId="0" applyFont="1" applyFill="1" applyBorder="1" applyAlignment="1">
      <alignment horizontal="lef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1" fillId="0" borderId="0" xfId="0" applyNumberFormat="1" applyFont="1" applyAlignment="1">
      <alignment horizontal="right" vertical="center"/>
    </xf>
    <xf numFmtId="4" fontId="21"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2" t="s">
        <v>0</v>
      </c>
      <c r="AZ1" s="12" t="s">
        <v>1</v>
      </c>
      <c r="BA1" s="12" t="s">
        <v>2</v>
      </c>
      <c r="BB1" s="12" t="s">
        <v>3</v>
      </c>
      <c r="BT1" s="12" t="s">
        <v>4</v>
      </c>
      <c r="BU1" s="12" t="s">
        <v>4</v>
      </c>
      <c r="BV1" s="12" t="s">
        <v>5</v>
      </c>
    </row>
    <row r="2" spans="1:74" ht="36.950000000000003" customHeight="1">
      <c r="AR2" s="160"/>
      <c r="AS2" s="160"/>
      <c r="AT2" s="160"/>
      <c r="AU2" s="160"/>
      <c r="AV2" s="160"/>
      <c r="AW2" s="160"/>
      <c r="AX2" s="160"/>
      <c r="AY2" s="160"/>
      <c r="AZ2" s="160"/>
      <c r="BA2" s="160"/>
      <c r="BB2" s="160"/>
      <c r="BC2" s="160"/>
      <c r="BD2" s="160"/>
      <c r="BE2" s="160"/>
      <c r="BS2" s="13" t="s">
        <v>6</v>
      </c>
      <c r="BT2" s="13" t="s">
        <v>7</v>
      </c>
    </row>
    <row r="3" spans="1:74"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ht="24.95" customHeight="1">
      <c r="B4" s="16"/>
      <c r="D4" s="17" t="s">
        <v>9</v>
      </c>
      <c r="AR4" s="16"/>
      <c r="AS4" s="18" t="s">
        <v>10</v>
      </c>
      <c r="BE4" s="19" t="s">
        <v>11</v>
      </c>
      <c r="BS4" s="13" t="s">
        <v>12</v>
      </c>
    </row>
    <row r="5" spans="1:74" ht="12" customHeight="1">
      <c r="B5" s="16"/>
      <c r="D5" s="20" t="s">
        <v>13</v>
      </c>
      <c r="K5" s="159" t="s">
        <v>14</v>
      </c>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R5" s="16"/>
      <c r="BE5" s="156" t="s">
        <v>15</v>
      </c>
      <c r="BS5" s="13" t="s">
        <v>6</v>
      </c>
    </row>
    <row r="6" spans="1:74" ht="36.950000000000003" customHeight="1">
      <c r="B6" s="16"/>
      <c r="D6" s="22" t="s">
        <v>16</v>
      </c>
      <c r="K6" s="161" t="s">
        <v>17</v>
      </c>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R6" s="16"/>
      <c r="BE6" s="157"/>
      <c r="BS6" s="13" t="s">
        <v>6</v>
      </c>
    </row>
    <row r="7" spans="1:74" ht="12" customHeight="1">
      <c r="B7" s="16"/>
      <c r="D7" s="23" t="s">
        <v>18</v>
      </c>
      <c r="K7" s="21" t="s">
        <v>1</v>
      </c>
      <c r="AK7" s="23" t="s">
        <v>19</v>
      </c>
      <c r="AN7" s="21" t="s">
        <v>1</v>
      </c>
      <c r="AR7" s="16"/>
      <c r="BE7" s="157"/>
      <c r="BS7" s="13" t="s">
        <v>6</v>
      </c>
    </row>
    <row r="8" spans="1:74" ht="12" customHeight="1">
      <c r="B8" s="16"/>
      <c r="D8" s="23" t="s">
        <v>20</v>
      </c>
      <c r="K8" s="21" t="s">
        <v>21</v>
      </c>
      <c r="AK8" s="23" t="s">
        <v>22</v>
      </c>
      <c r="AN8" s="24" t="s">
        <v>23</v>
      </c>
      <c r="AR8" s="16"/>
      <c r="BE8" s="157"/>
      <c r="BS8" s="13" t="s">
        <v>6</v>
      </c>
    </row>
    <row r="9" spans="1:74" ht="14.45" customHeight="1">
      <c r="B9" s="16"/>
      <c r="AR9" s="16"/>
      <c r="BE9" s="157"/>
      <c r="BS9" s="13" t="s">
        <v>6</v>
      </c>
    </row>
    <row r="10" spans="1:74" ht="12" customHeight="1">
      <c r="B10" s="16"/>
      <c r="D10" s="23" t="s">
        <v>24</v>
      </c>
      <c r="AK10" s="23" t="s">
        <v>25</v>
      </c>
      <c r="AN10" s="21" t="s">
        <v>1</v>
      </c>
      <c r="AR10" s="16"/>
      <c r="BE10" s="157"/>
      <c r="BS10" s="13" t="s">
        <v>6</v>
      </c>
    </row>
    <row r="11" spans="1:74" ht="18.399999999999999" customHeight="1">
      <c r="B11" s="16"/>
      <c r="E11" s="21" t="s">
        <v>26</v>
      </c>
      <c r="AK11" s="23" t="s">
        <v>27</v>
      </c>
      <c r="AN11" s="21" t="s">
        <v>1</v>
      </c>
      <c r="AR11" s="16"/>
      <c r="BE11" s="157"/>
      <c r="BS11" s="13" t="s">
        <v>6</v>
      </c>
    </row>
    <row r="12" spans="1:74" ht="6.95" customHeight="1">
      <c r="B12" s="16"/>
      <c r="AR12" s="16"/>
      <c r="BE12" s="157"/>
      <c r="BS12" s="13" t="s">
        <v>6</v>
      </c>
    </row>
    <row r="13" spans="1:74" ht="12" customHeight="1">
      <c r="B13" s="16"/>
      <c r="D13" s="23" t="s">
        <v>28</v>
      </c>
      <c r="AK13" s="23" t="s">
        <v>25</v>
      </c>
      <c r="AN13" s="25" t="s">
        <v>29</v>
      </c>
      <c r="AR13" s="16"/>
      <c r="BE13" s="157"/>
      <c r="BS13" s="13" t="s">
        <v>6</v>
      </c>
    </row>
    <row r="14" spans="1:74" ht="12.75">
      <c r="B14" s="16"/>
      <c r="E14" s="162" t="s">
        <v>29</v>
      </c>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23" t="s">
        <v>27</v>
      </c>
      <c r="AN14" s="25" t="s">
        <v>29</v>
      </c>
      <c r="AR14" s="16"/>
      <c r="BE14" s="157"/>
      <c r="BS14" s="13" t="s">
        <v>6</v>
      </c>
    </row>
    <row r="15" spans="1:74" ht="6.95" customHeight="1">
      <c r="B15" s="16"/>
      <c r="AR15" s="16"/>
      <c r="BE15" s="157"/>
      <c r="BS15" s="13" t="s">
        <v>4</v>
      </c>
    </row>
    <row r="16" spans="1:74" ht="12" customHeight="1">
      <c r="B16" s="16"/>
      <c r="D16" s="23" t="s">
        <v>30</v>
      </c>
      <c r="AK16" s="23" t="s">
        <v>25</v>
      </c>
      <c r="AN16" s="21" t="s">
        <v>1</v>
      </c>
      <c r="AR16" s="16"/>
      <c r="BE16" s="157"/>
      <c r="BS16" s="13" t="s">
        <v>4</v>
      </c>
    </row>
    <row r="17" spans="2:71" ht="18.399999999999999" customHeight="1">
      <c r="B17" s="16"/>
      <c r="E17" s="21" t="s">
        <v>31</v>
      </c>
      <c r="AK17" s="23" t="s">
        <v>27</v>
      </c>
      <c r="AN17" s="21" t="s">
        <v>1</v>
      </c>
      <c r="AR17" s="16"/>
      <c r="BE17" s="157"/>
      <c r="BS17" s="13" t="s">
        <v>32</v>
      </c>
    </row>
    <row r="18" spans="2:71" ht="6.95" customHeight="1">
      <c r="B18" s="16"/>
      <c r="AR18" s="16"/>
      <c r="BE18" s="157"/>
      <c r="BS18" s="13" t="s">
        <v>6</v>
      </c>
    </row>
    <row r="19" spans="2:71" ht="12" customHeight="1">
      <c r="B19" s="16"/>
      <c r="D19" s="23" t="s">
        <v>33</v>
      </c>
      <c r="AK19" s="23" t="s">
        <v>25</v>
      </c>
      <c r="AN19" s="21" t="s">
        <v>1</v>
      </c>
      <c r="AR19" s="16"/>
      <c r="BE19" s="157"/>
      <c r="BS19" s="13" t="s">
        <v>6</v>
      </c>
    </row>
    <row r="20" spans="2:71" ht="18.399999999999999" customHeight="1">
      <c r="B20" s="16"/>
      <c r="E20" s="21" t="s">
        <v>34</v>
      </c>
      <c r="AK20" s="23" t="s">
        <v>27</v>
      </c>
      <c r="AN20" s="21" t="s">
        <v>1</v>
      </c>
      <c r="AR20" s="16"/>
      <c r="BE20" s="157"/>
      <c r="BS20" s="13" t="s">
        <v>32</v>
      </c>
    </row>
    <row r="21" spans="2:71" ht="6.95" customHeight="1">
      <c r="B21" s="16"/>
      <c r="AR21" s="16"/>
      <c r="BE21" s="157"/>
    </row>
    <row r="22" spans="2:71" ht="12" customHeight="1">
      <c r="B22" s="16"/>
      <c r="D22" s="23" t="s">
        <v>35</v>
      </c>
      <c r="AR22" s="16"/>
      <c r="BE22" s="157"/>
    </row>
    <row r="23" spans="2:71" ht="119.25" customHeight="1">
      <c r="B23" s="16"/>
      <c r="E23" s="164" t="s">
        <v>36</v>
      </c>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R23" s="16"/>
      <c r="BE23" s="157"/>
    </row>
    <row r="24" spans="2:71" ht="6.95" customHeight="1">
      <c r="B24" s="16"/>
      <c r="AR24" s="16"/>
      <c r="BE24" s="157"/>
    </row>
    <row r="25" spans="2:71" ht="6.95" customHeight="1">
      <c r="B25" s="16"/>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6"/>
      <c r="BE25" s="157"/>
    </row>
    <row r="26" spans="2:71" s="1" customFormat="1" ht="25.9" customHeight="1">
      <c r="B26" s="28"/>
      <c r="D26" s="29" t="s">
        <v>37</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165">
        <f>ROUND(AG94,2)</f>
        <v>0</v>
      </c>
      <c r="AL26" s="166"/>
      <c r="AM26" s="166"/>
      <c r="AN26" s="166"/>
      <c r="AO26" s="166"/>
      <c r="AR26" s="28"/>
      <c r="BE26" s="157"/>
    </row>
    <row r="27" spans="2:71" s="1" customFormat="1" ht="6.95" customHeight="1">
      <c r="B27" s="28"/>
      <c r="AR27" s="28"/>
      <c r="BE27" s="157"/>
    </row>
    <row r="28" spans="2:71" s="1" customFormat="1" ht="12.75">
      <c r="B28" s="28"/>
      <c r="L28" s="167" t="s">
        <v>38</v>
      </c>
      <c r="M28" s="167"/>
      <c r="N28" s="167"/>
      <c r="O28" s="167"/>
      <c r="P28" s="167"/>
      <c r="W28" s="167" t="s">
        <v>39</v>
      </c>
      <c r="X28" s="167"/>
      <c r="Y28" s="167"/>
      <c r="Z28" s="167"/>
      <c r="AA28" s="167"/>
      <c r="AB28" s="167"/>
      <c r="AC28" s="167"/>
      <c r="AD28" s="167"/>
      <c r="AE28" s="167"/>
      <c r="AK28" s="167" t="s">
        <v>40</v>
      </c>
      <c r="AL28" s="167"/>
      <c r="AM28" s="167"/>
      <c r="AN28" s="167"/>
      <c r="AO28" s="167"/>
      <c r="AR28" s="28"/>
      <c r="BE28" s="157"/>
    </row>
    <row r="29" spans="2:71" s="2" customFormat="1" ht="14.45" customHeight="1">
      <c r="B29" s="32"/>
      <c r="D29" s="23" t="s">
        <v>41</v>
      </c>
      <c r="F29" s="23" t="s">
        <v>42</v>
      </c>
      <c r="L29" s="170">
        <v>0.21</v>
      </c>
      <c r="M29" s="169"/>
      <c r="N29" s="169"/>
      <c r="O29" s="169"/>
      <c r="P29" s="169"/>
      <c r="W29" s="168">
        <f>ROUND(AZ94, 2)</f>
        <v>0</v>
      </c>
      <c r="X29" s="169"/>
      <c r="Y29" s="169"/>
      <c r="Z29" s="169"/>
      <c r="AA29" s="169"/>
      <c r="AB29" s="169"/>
      <c r="AC29" s="169"/>
      <c r="AD29" s="169"/>
      <c r="AE29" s="169"/>
      <c r="AK29" s="168">
        <f>ROUND(AV94, 2)</f>
        <v>0</v>
      </c>
      <c r="AL29" s="169"/>
      <c r="AM29" s="169"/>
      <c r="AN29" s="169"/>
      <c r="AO29" s="169"/>
      <c r="AR29" s="32"/>
      <c r="BE29" s="158"/>
    </row>
    <row r="30" spans="2:71" s="2" customFormat="1" ht="14.45" customHeight="1">
      <c r="B30" s="32"/>
      <c r="F30" s="23" t="s">
        <v>43</v>
      </c>
      <c r="L30" s="170">
        <v>0.12</v>
      </c>
      <c r="M30" s="169"/>
      <c r="N30" s="169"/>
      <c r="O30" s="169"/>
      <c r="P30" s="169"/>
      <c r="W30" s="168">
        <f>ROUND(BA94, 2)</f>
        <v>0</v>
      </c>
      <c r="X30" s="169"/>
      <c r="Y30" s="169"/>
      <c r="Z30" s="169"/>
      <c r="AA30" s="169"/>
      <c r="AB30" s="169"/>
      <c r="AC30" s="169"/>
      <c r="AD30" s="169"/>
      <c r="AE30" s="169"/>
      <c r="AK30" s="168">
        <f>ROUND(AW94, 2)</f>
        <v>0</v>
      </c>
      <c r="AL30" s="169"/>
      <c r="AM30" s="169"/>
      <c r="AN30" s="169"/>
      <c r="AO30" s="169"/>
      <c r="AR30" s="32"/>
      <c r="BE30" s="158"/>
    </row>
    <row r="31" spans="2:71" s="2" customFormat="1" ht="14.45" hidden="1" customHeight="1">
      <c r="B31" s="32"/>
      <c r="F31" s="23" t="s">
        <v>44</v>
      </c>
      <c r="L31" s="170">
        <v>0.21</v>
      </c>
      <c r="M31" s="169"/>
      <c r="N31" s="169"/>
      <c r="O31" s="169"/>
      <c r="P31" s="169"/>
      <c r="W31" s="168">
        <f>ROUND(BB94, 2)</f>
        <v>0</v>
      </c>
      <c r="X31" s="169"/>
      <c r="Y31" s="169"/>
      <c r="Z31" s="169"/>
      <c r="AA31" s="169"/>
      <c r="AB31" s="169"/>
      <c r="AC31" s="169"/>
      <c r="AD31" s="169"/>
      <c r="AE31" s="169"/>
      <c r="AK31" s="168">
        <v>0</v>
      </c>
      <c r="AL31" s="169"/>
      <c r="AM31" s="169"/>
      <c r="AN31" s="169"/>
      <c r="AO31" s="169"/>
      <c r="AR31" s="32"/>
      <c r="BE31" s="158"/>
    </row>
    <row r="32" spans="2:71" s="2" customFormat="1" ht="14.45" hidden="1" customHeight="1">
      <c r="B32" s="32"/>
      <c r="F32" s="23" t="s">
        <v>45</v>
      </c>
      <c r="L32" s="170">
        <v>0.12</v>
      </c>
      <c r="M32" s="169"/>
      <c r="N32" s="169"/>
      <c r="O32" s="169"/>
      <c r="P32" s="169"/>
      <c r="W32" s="168">
        <f>ROUND(BC94, 2)</f>
        <v>0</v>
      </c>
      <c r="X32" s="169"/>
      <c r="Y32" s="169"/>
      <c r="Z32" s="169"/>
      <c r="AA32" s="169"/>
      <c r="AB32" s="169"/>
      <c r="AC32" s="169"/>
      <c r="AD32" s="169"/>
      <c r="AE32" s="169"/>
      <c r="AK32" s="168">
        <v>0</v>
      </c>
      <c r="AL32" s="169"/>
      <c r="AM32" s="169"/>
      <c r="AN32" s="169"/>
      <c r="AO32" s="169"/>
      <c r="AR32" s="32"/>
      <c r="BE32" s="158"/>
    </row>
    <row r="33" spans="2:57" s="2" customFormat="1" ht="14.45" hidden="1" customHeight="1">
      <c r="B33" s="32"/>
      <c r="F33" s="23" t="s">
        <v>46</v>
      </c>
      <c r="L33" s="170">
        <v>0</v>
      </c>
      <c r="M33" s="169"/>
      <c r="N33" s="169"/>
      <c r="O33" s="169"/>
      <c r="P33" s="169"/>
      <c r="W33" s="168">
        <f>ROUND(BD94, 2)</f>
        <v>0</v>
      </c>
      <c r="X33" s="169"/>
      <c r="Y33" s="169"/>
      <c r="Z33" s="169"/>
      <c r="AA33" s="169"/>
      <c r="AB33" s="169"/>
      <c r="AC33" s="169"/>
      <c r="AD33" s="169"/>
      <c r="AE33" s="169"/>
      <c r="AK33" s="168">
        <v>0</v>
      </c>
      <c r="AL33" s="169"/>
      <c r="AM33" s="169"/>
      <c r="AN33" s="169"/>
      <c r="AO33" s="169"/>
      <c r="AR33" s="32"/>
      <c r="BE33" s="158"/>
    </row>
    <row r="34" spans="2:57" s="1" customFormat="1" ht="6.95" customHeight="1">
      <c r="B34" s="28"/>
      <c r="AR34" s="28"/>
      <c r="BE34" s="157"/>
    </row>
    <row r="35" spans="2:57" s="1" customFormat="1" ht="25.9" customHeight="1">
      <c r="B35" s="28"/>
      <c r="C35" s="33"/>
      <c r="D35" s="34" t="s">
        <v>47</v>
      </c>
      <c r="E35" s="35"/>
      <c r="F35" s="35"/>
      <c r="G35" s="35"/>
      <c r="H35" s="35"/>
      <c r="I35" s="35"/>
      <c r="J35" s="35"/>
      <c r="K35" s="35"/>
      <c r="L35" s="35"/>
      <c r="M35" s="35"/>
      <c r="N35" s="35"/>
      <c r="O35" s="35"/>
      <c r="P35" s="35"/>
      <c r="Q35" s="35"/>
      <c r="R35" s="35"/>
      <c r="S35" s="35"/>
      <c r="T35" s="36" t="s">
        <v>48</v>
      </c>
      <c r="U35" s="35"/>
      <c r="V35" s="35"/>
      <c r="W35" s="35"/>
      <c r="X35" s="171" t="s">
        <v>49</v>
      </c>
      <c r="Y35" s="172"/>
      <c r="Z35" s="172"/>
      <c r="AA35" s="172"/>
      <c r="AB35" s="172"/>
      <c r="AC35" s="35"/>
      <c r="AD35" s="35"/>
      <c r="AE35" s="35"/>
      <c r="AF35" s="35"/>
      <c r="AG35" s="35"/>
      <c r="AH35" s="35"/>
      <c r="AI35" s="35"/>
      <c r="AJ35" s="35"/>
      <c r="AK35" s="173">
        <f>SUM(AK26:AK33)</f>
        <v>0</v>
      </c>
      <c r="AL35" s="172"/>
      <c r="AM35" s="172"/>
      <c r="AN35" s="172"/>
      <c r="AO35" s="174"/>
      <c r="AP35" s="33"/>
      <c r="AQ35" s="33"/>
      <c r="AR35" s="28"/>
    </row>
    <row r="36" spans="2:57" s="1" customFormat="1" ht="6.95" customHeight="1">
      <c r="B36" s="28"/>
      <c r="AR36" s="28"/>
    </row>
    <row r="37" spans="2:57" s="1" customFormat="1" ht="14.45" customHeight="1">
      <c r="B37" s="28"/>
      <c r="AR37" s="28"/>
    </row>
    <row r="38" spans="2:57" ht="14.45" customHeight="1">
      <c r="B38" s="16"/>
      <c r="AR38" s="16"/>
    </row>
    <row r="39" spans="2:57" ht="14.45" customHeight="1">
      <c r="B39" s="16"/>
      <c r="AR39" s="16"/>
    </row>
    <row r="40" spans="2:57" ht="14.45" customHeight="1">
      <c r="B40" s="16"/>
      <c r="AR40" s="16"/>
    </row>
    <row r="41" spans="2:57" ht="14.45" customHeight="1">
      <c r="B41" s="16"/>
      <c r="AR41" s="16"/>
    </row>
    <row r="42" spans="2:57" ht="14.45" customHeight="1">
      <c r="B42" s="16"/>
      <c r="AR42" s="16"/>
    </row>
    <row r="43" spans="2:57" ht="14.45" customHeight="1">
      <c r="B43" s="16"/>
      <c r="AR43" s="16"/>
    </row>
    <row r="44" spans="2:57" ht="14.45" customHeight="1">
      <c r="B44" s="16"/>
      <c r="AR44" s="16"/>
    </row>
    <row r="45" spans="2:57" ht="14.45" customHeight="1">
      <c r="B45" s="16"/>
      <c r="AR45" s="16"/>
    </row>
    <row r="46" spans="2:57" ht="14.45" customHeight="1">
      <c r="B46" s="16"/>
      <c r="AR46" s="16"/>
    </row>
    <row r="47" spans="2:57" ht="14.45" customHeight="1">
      <c r="B47" s="16"/>
      <c r="AR47" s="16"/>
    </row>
    <row r="48" spans="2:57" ht="14.45" customHeight="1">
      <c r="B48" s="16"/>
      <c r="AR48" s="16"/>
    </row>
    <row r="49" spans="2:44" s="1" customFormat="1" ht="14.45" customHeight="1">
      <c r="B49" s="28"/>
      <c r="D49" s="37" t="s">
        <v>50</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51</v>
      </c>
      <c r="AI49" s="38"/>
      <c r="AJ49" s="38"/>
      <c r="AK49" s="38"/>
      <c r="AL49" s="38"/>
      <c r="AM49" s="38"/>
      <c r="AN49" s="38"/>
      <c r="AO49" s="38"/>
      <c r="AR49" s="28"/>
    </row>
    <row r="50" spans="2:44" ht="11.25">
      <c r="B50" s="16"/>
      <c r="AR50" s="16"/>
    </row>
    <row r="51" spans="2:44" ht="11.25">
      <c r="B51" s="16"/>
      <c r="AR51" s="16"/>
    </row>
    <row r="52" spans="2:44" ht="11.25">
      <c r="B52" s="16"/>
      <c r="AR52" s="16"/>
    </row>
    <row r="53" spans="2:44" ht="11.25">
      <c r="B53" s="16"/>
      <c r="AR53" s="16"/>
    </row>
    <row r="54" spans="2:44" ht="11.25">
      <c r="B54" s="16"/>
      <c r="AR54" s="16"/>
    </row>
    <row r="55" spans="2:44" ht="11.25">
      <c r="B55" s="16"/>
      <c r="AR55" s="16"/>
    </row>
    <row r="56" spans="2:44" ht="11.25">
      <c r="B56" s="16"/>
      <c r="AR56" s="16"/>
    </row>
    <row r="57" spans="2:44" ht="11.25">
      <c r="B57" s="16"/>
      <c r="AR57" s="16"/>
    </row>
    <row r="58" spans="2:44" ht="11.25">
      <c r="B58" s="16"/>
      <c r="AR58" s="16"/>
    </row>
    <row r="59" spans="2:44" ht="11.25">
      <c r="B59" s="16"/>
      <c r="AR59" s="16"/>
    </row>
    <row r="60" spans="2:44" s="1" customFormat="1" ht="12.75">
      <c r="B60" s="28"/>
      <c r="D60" s="39" t="s">
        <v>52</v>
      </c>
      <c r="E60" s="30"/>
      <c r="F60" s="30"/>
      <c r="G60" s="30"/>
      <c r="H60" s="30"/>
      <c r="I60" s="30"/>
      <c r="J60" s="30"/>
      <c r="K60" s="30"/>
      <c r="L60" s="30"/>
      <c r="M60" s="30"/>
      <c r="N60" s="30"/>
      <c r="O60" s="30"/>
      <c r="P60" s="30"/>
      <c r="Q60" s="30"/>
      <c r="R60" s="30"/>
      <c r="S60" s="30"/>
      <c r="T60" s="30"/>
      <c r="U60" s="30"/>
      <c r="V60" s="39" t="s">
        <v>53</v>
      </c>
      <c r="W60" s="30"/>
      <c r="X60" s="30"/>
      <c r="Y60" s="30"/>
      <c r="Z60" s="30"/>
      <c r="AA60" s="30"/>
      <c r="AB60" s="30"/>
      <c r="AC60" s="30"/>
      <c r="AD60" s="30"/>
      <c r="AE60" s="30"/>
      <c r="AF60" s="30"/>
      <c r="AG60" s="30"/>
      <c r="AH60" s="39" t="s">
        <v>52</v>
      </c>
      <c r="AI60" s="30"/>
      <c r="AJ60" s="30"/>
      <c r="AK60" s="30"/>
      <c r="AL60" s="30"/>
      <c r="AM60" s="39" t="s">
        <v>53</v>
      </c>
      <c r="AN60" s="30"/>
      <c r="AO60" s="30"/>
      <c r="AR60" s="28"/>
    </row>
    <row r="61" spans="2:44" ht="11.25">
      <c r="B61" s="16"/>
      <c r="AR61" s="16"/>
    </row>
    <row r="62" spans="2:44" ht="11.25">
      <c r="B62" s="16"/>
      <c r="AR62" s="16"/>
    </row>
    <row r="63" spans="2:44" ht="11.25">
      <c r="B63" s="16"/>
      <c r="AR63" s="16"/>
    </row>
    <row r="64" spans="2:44" s="1" customFormat="1" ht="12.75">
      <c r="B64" s="28"/>
      <c r="D64" s="37" t="s">
        <v>54</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55</v>
      </c>
      <c r="AI64" s="38"/>
      <c r="AJ64" s="38"/>
      <c r="AK64" s="38"/>
      <c r="AL64" s="38"/>
      <c r="AM64" s="38"/>
      <c r="AN64" s="38"/>
      <c r="AO64" s="38"/>
      <c r="AR64" s="28"/>
    </row>
    <row r="65" spans="2:44" ht="11.25">
      <c r="B65" s="16"/>
      <c r="AR65" s="16"/>
    </row>
    <row r="66" spans="2:44" ht="11.25">
      <c r="B66" s="16"/>
      <c r="AR66" s="16"/>
    </row>
    <row r="67" spans="2:44" ht="11.25">
      <c r="B67" s="16"/>
      <c r="AR67" s="16"/>
    </row>
    <row r="68" spans="2:44" ht="11.25">
      <c r="B68" s="16"/>
      <c r="AR68" s="16"/>
    </row>
    <row r="69" spans="2:44" ht="11.25">
      <c r="B69" s="16"/>
      <c r="AR69" s="16"/>
    </row>
    <row r="70" spans="2:44" ht="11.25">
      <c r="B70" s="16"/>
      <c r="AR70" s="16"/>
    </row>
    <row r="71" spans="2:44" ht="11.25">
      <c r="B71" s="16"/>
      <c r="AR71" s="16"/>
    </row>
    <row r="72" spans="2:44" ht="11.25">
      <c r="B72" s="16"/>
      <c r="AR72" s="16"/>
    </row>
    <row r="73" spans="2:44" ht="11.25">
      <c r="B73" s="16"/>
      <c r="AR73" s="16"/>
    </row>
    <row r="74" spans="2:44" ht="11.25">
      <c r="B74" s="16"/>
      <c r="AR74" s="16"/>
    </row>
    <row r="75" spans="2:44" s="1" customFormat="1" ht="12.75">
      <c r="B75" s="28"/>
      <c r="D75" s="39" t="s">
        <v>52</v>
      </c>
      <c r="E75" s="30"/>
      <c r="F75" s="30"/>
      <c r="G75" s="30"/>
      <c r="H75" s="30"/>
      <c r="I75" s="30"/>
      <c r="J75" s="30"/>
      <c r="K75" s="30"/>
      <c r="L75" s="30"/>
      <c r="M75" s="30"/>
      <c r="N75" s="30"/>
      <c r="O75" s="30"/>
      <c r="P75" s="30"/>
      <c r="Q75" s="30"/>
      <c r="R75" s="30"/>
      <c r="S75" s="30"/>
      <c r="T75" s="30"/>
      <c r="U75" s="30"/>
      <c r="V75" s="39" t="s">
        <v>53</v>
      </c>
      <c r="W75" s="30"/>
      <c r="X75" s="30"/>
      <c r="Y75" s="30"/>
      <c r="Z75" s="30"/>
      <c r="AA75" s="30"/>
      <c r="AB75" s="30"/>
      <c r="AC75" s="30"/>
      <c r="AD75" s="30"/>
      <c r="AE75" s="30"/>
      <c r="AF75" s="30"/>
      <c r="AG75" s="30"/>
      <c r="AH75" s="39" t="s">
        <v>52</v>
      </c>
      <c r="AI75" s="30"/>
      <c r="AJ75" s="30"/>
      <c r="AK75" s="30"/>
      <c r="AL75" s="30"/>
      <c r="AM75" s="39" t="s">
        <v>53</v>
      </c>
      <c r="AN75" s="30"/>
      <c r="AO75" s="30"/>
      <c r="AR75" s="28"/>
    </row>
    <row r="76" spans="2:44" s="1" customFormat="1" ht="11.25">
      <c r="B76" s="28"/>
      <c r="AR76" s="28"/>
    </row>
    <row r="77" spans="2:44" s="1" customFormat="1" ht="6.95" customHeight="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8"/>
    </row>
    <row r="81" spans="1:91" s="1" customFormat="1" ht="6.95"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8"/>
    </row>
    <row r="82" spans="1:91" s="1" customFormat="1" ht="24.95" customHeight="1">
      <c r="B82" s="28"/>
      <c r="C82" s="17" t="s">
        <v>56</v>
      </c>
      <c r="AR82" s="28"/>
    </row>
    <row r="83" spans="1:91" s="1" customFormat="1" ht="6.95" customHeight="1">
      <c r="B83" s="28"/>
      <c r="AR83" s="28"/>
    </row>
    <row r="84" spans="1:91" s="3" customFormat="1" ht="12" customHeight="1">
      <c r="B84" s="44"/>
      <c r="C84" s="23" t="s">
        <v>13</v>
      </c>
      <c r="L84" s="3" t="str">
        <f>K5</f>
        <v>DOZP1842024</v>
      </c>
      <c r="AR84" s="44"/>
    </row>
    <row r="85" spans="1:91" s="4" customFormat="1" ht="36.950000000000003" customHeight="1">
      <c r="B85" s="45"/>
      <c r="C85" s="46" t="s">
        <v>16</v>
      </c>
      <c r="L85" s="175" t="str">
        <f>K6</f>
        <v>VÝMĚNA KOTLŮ A ROZVODŮ V KOTELNĚ - Domov pro osoby se zdravotním postižením v Mariánské</v>
      </c>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R85" s="45"/>
    </row>
    <row r="86" spans="1:91" s="1" customFormat="1" ht="6.95" customHeight="1">
      <c r="B86" s="28"/>
      <c r="AR86" s="28"/>
    </row>
    <row r="87" spans="1:91" s="1" customFormat="1" ht="12" customHeight="1">
      <c r="B87" s="28"/>
      <c r="C87" s="23" t="s">
        <v>20</v>
      </c>
      <c r="L87" s="47" t="str">
        <f>IF(K8="","",K8)</f>
        <v>Jáchymov, část Mariánská č.p.161, 363 01 Ostrov</v>
      </c>
      <c r="AI87" s="23" t="s">
        <v>22</v>
      </c>
      <c r="AM87" s="177" t="str">
        <f>IF(AN8= "","",AN8)</f>
        <v>18. 4. 2024</v>
      </c>
      <c r="AN87" s="177"/>
      <c r="AR87" s="28"/>
    </row>
    <row r="88" spans="1:91" s="1" customFormat="1" ht="6.95" customHeight="1">
      <c r="B88" s="28"/>
      <c r="AR88" s="28"/>
    </row>
    <row r="89" spans="1:91" s="1" customFormat="1" ht="15.2" customHeight="1">
      <c r="B89" s="28"/>
      <c r="C89" s="23" t="s">
        <v>24</v>
      </c>
      <c r="L89" s="3" t="str">
        <f>IF(E11= "","",E11)</f>
        <v>DOZP v Mariánské, p.o.</v>
      </c>
      <c r="AI89" s="23" t="s">
        <v>30</v>
      </c>
      <c r="AM89" s="178" t="str">
        <f>IF(E17="","",E17)</f>
        <v>Unitherm-KV spol. s.r.o.</v>
      </c>
      <c r="AN89" s="179"/>
      <c r="AO89" s="179"/>
      <c r="AP89" s="179"/>
      <c r="AR89" s="28"/>
      <c r="AS89" s="180" t="s">
        <v>57</v>
      </c>
      <c r="AT89" s="181"/>
      <c r="AU89" s="49"/>
      <c r="AV89" s="49"/>
      <c r="AW89" s="49"/>
      <c r="AX89" s="49"/>
      <c r="AY89" s="49"/>
      <c r="AZ89" s="49"/>
      <c r="BA89" s="49"/>
      <c r="BB89" s="49"/>
      <c r="BC89" s="49"/>
      <c r="BD89" s="50"/>
    </row>
    <row r="90" spans="1:91" s="1" customFormat="1" ht="15.2" customHeight="1">
      <c r="B90" s="28"/>
      <c r="C90" s="23" t="s">
        <v>28</v>
      </c>
      <c r="L90" s="3" t="str">
        <f>IF(E14= "Vyplň údaj","",E14)</f>
        <v/>
      </c>
      <c r="AI90" s="23" t="s">
        <v>33</v>
      </c>
      <c r="AM90" s="178" t="str">
        <f>IF(E20="","",E20)</f>
        <v xml:space="preserve"> </v>
      </c>
      <c r="AN90" s="179"/>
      <c r="AO90" s="179"/>
      <c r="AP90" s="179"/>
      <c r="AR90" s="28"/>
      <c r="AS90" s="182"/>
      <c r="AT90" s="183"/>
      <c r="BD90" s="52"/>
    </row>
    <row r="91" spans="1:91" s="1" customFormat="1" ht="10.9" customHeight="1">
      <c r="B91" s="28"/>
      <c r="AR91" s="28"/>
      <c r="AS91" s="182"/>
      <c r="AT91" s="183"/>
      <c r="BD91" s="52"/>
    </row>
    <row r="92" spans="1:91" s="1" customFormat="1" ht="29.25" customHeight="1">
      <c r="B92" s="28"/>
      <c r="C92" s="184" t="s">
        <v>58</v>
      </c>
      <c r="D92" s="185"/>
      <c r="E92" s="185"/>
      <c r="F92" s="185"/>
      <c r="G92" s="185"/>
      <c r="H92" s="53"/>
      <c r="I92" s="186" t="s">
        <v>59</v>
      </c>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7" t="s">
        <v>60</v>
      </c>
      <c r="AH92" s="185"/>
      <c r="AI92" s="185"/>
      <c r="AJ92" s="185"/>
      <c r="AK92" s="185"/>
      <c r="AL92" s="185"/>
      <c r="AM92" s="185"/>
      <c r="AN92" s="186" t="s">
        <v>61</v>
      </c>
      <c r="AO92" s="185"/>
      <c r="AP92" s="188"/>
      <c r="AQ92" s="54" t="s">
        <v>62</v>
      </c>
      <c r="AR92" s="28"/>
      <c r="AS92" s="55" t="s">
        <v>63</v>
      </c>
      <c r="AT92" s="56" t="s">
        <v>64</v>
      </c>
      <c r="AU92" s="56" t="s">
        <v>65</v>
      </c>
      <c r="AV92" s="56" t="s">
        <v>66</v>
      </c>
      <c r="AW92" s="56" t="s">
        <v>67</v>
      </c>
      <c r="AX92" s="56" t="s">
        <v>68</v>
      </c>
      <c r="AY92" s="56" t="s">
        <v>69</v>
      </c>
      <c r="AZ92" s="56" t="s">
        <v>70</v>
      </c>
      <c r="BA92" s="56" t="s">
        <v>71</v>
      </c>
      <c r="BB92" s="56" t="s">
        <v>72</v>
      </c>
      <c r="BC92" s="56" t="s">
        <v>73</v>
      </c>
      <c r="BD92" s="57" t="s">
        <v>74</v>
      </c>
    </row>
    <row r="93" spans="1:91" s="1" customFormat="1" ht="10.9" customHeight="1">
      <c r="B93" s="28"/>
      <c r="AR93" s="28"/>
      <c r="AS93" s="58"/>
      <c r="AT93" s="49"/>
      <c r="AU93" s="49"/>
      <c r="AV93" s="49"/>
      <c r="AW93" s="49"/>
      <c r="AX93" s="49"/>
      <c r="AY93" s="49"/>
      <c r="AZ93" s="49"/>
      <c r="BA93" s="49"/>
      <c r="BB93" s="49"/>
      <c r="BC93" s="49"/>
      <c r="BD93" s="50"/>
    </row>
    <row r="94" spans="1:91" s="5" customFormat="1" ht="32.450000000000003" customHeight="1">
      <c r="B94" s="59"/>
      <c r="C94" s="60" t="s">
        <v>75</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92">
        <f>ROUND(AG95,2)</f>
        <v>0</v>
      </c>
      <c r="AH94" s="192"/>
      <c r="AI94" s="192"/>
      <c r="AJ94" s="192"/>
      <c r="AK94" s="192"/>
      <c r="AL94" s="192"/>
      <c r="AM94" s="192"/>
      <c r="AN94" s="193">
        <f>SUM(AG94,AT94)</f>
        <v>0</v>
      </c>
      <c r="AO94" s="193"/>
      <c r="AP94" s="193"/>
      <c r="AQ94" s="63" t="s">
        <v>1</v>
      </c>
      <c r="AR94" s="59"/>
      <c r="AS94" s="64">
        <f>ROUND(AS95,2)</f>
        <v>0</v>
      </c>
      <c r="AT94" s="65">
        <f>ROUND(SUM(AV94:AW94),2)</f>
        <v>0</v>
      </c>
      <c r="AU94" s="66">
        <f>ROUND(AU95,5)</f>
        <v>0</v>
      </c>
      <c r="AV94" s="65">
        <f>ROUND(AZ94*L29,2)</f>
        <v>0</v>
      </c>
      <c r="AW94" s="65">
        <f>ROUND(BA94*L30,2)</f>
        <v>0</v>
      </c>
      <c r="AX94" s="65">
        <f>ROUND(BB94*L29,2)</f>
        <v>0</v>
      </c>
      <c r="AY94" s="65">
        <f>ROUND(BC94*L30,2)</f>
        <v>0</v>
      </c>
      <c r="AZ94" s="65">
        <f>ROUND(AZ95,2)</f>
        <v>0</v>
      </c>
      <c r="BA94" s="65">
        <f>ROUND(BA95,2)</f>
        <v>0</v>
      </c>
      <c r="BB94" s="65">
        <f>ROUND(BB95,2)</f>
        <v>0</v>
      </c>
      <c r="BC94" s="65">
        <f>ROUND(BC95,2)</f>
        <v>0</v>
      </c>
      <c r="BD94" s="67">
        <f>ROUND(BD95,2)</f>
        <v>0</v>
      </c>
      <c r="BS94" s="68" t="s">
        <v>76</v>
      </c>
      <c r="BT94" s="68" t="s">
        <v>77</v>
      </c>
      <c r="BU94" s="69" t="s">
        <v>78</v>
      </c>
      <c r="BV94" s="68" t="s">
        <v>79</v>
      </c>
      <c r="BW94" s="68" t="s">
        <v>5</v>
      </c>
      <c r="BX94" s="68" t="s">
        <v>80</v>
      </c>
      <c r="CL94" s="68" t="s">
        <v>1</v>
      </c>
    </row>
    <row r="95" spans="1:91" s="6" customFormat="1" ht="16.5" customHeight="1">
      <c r="A95" s="70" t="s">
        <v>81</v>
      </c>
      <c r="B95" s="71"/>
      <c r="C95" s="72"/>
      <c r="D95" s="191" t="s">
        <v>82</v>
      </c>
      <c r="E95" s="191"/>
      <c r="F95" s="191"/>
      <c r="G95" s="191"/>
      <c r="H95" s="191"/>
      <c r="I95" s="73"/>
      <c r="J95" s="191" t="s">
        <v>83</v>
      </c>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89">
        <f>'TZB - DOZP Mariánská'!J30</f>
        <v>0</v>
      </c>
      <c r="AH95" s="190"/>
      <c r="AI95" s="190"/>
      <c r="AJ95" s="190"/>
      <c r="AK95" s="190"/>
      <c r="AL95" s="190"/>
      <c r="AM95" s="190"/>
      <c r="AN95" s="189">
        <f>SUM(AG95,AT95)</f>
        <v>0</v>
      </c>
      <c r="AO95" s="190"/>
      <c r="AP95" s="190"/>
      <c r="AQ95" s="74" t="s">
        <v>84</v>
      </c>
      <c r="AR95" s="71"/>
      <c r="AS95" s="75">
        <v>0</v>
      </c>
      <c r="AT95" s="76">
        <f>ROUND(SUM(AV95:AW95),2)</f>
        <v>0</v>
      </c>
      <c r="AU95" s="77">
        <f>'TZB - DOZP Mariánská'!P130</f>
        <v>0</v>
      </c>
      <c r="AV95" s="76">
        <f>'TZB - DOZP Mariánská'!J33</f>
        <v>0</v>
      </c>
      <c r="AW95" s="76">
        <f>'TZB - DOZP Mariánská'!J34</f>
        <v>0</v>
      </c>
      <c r="AX95" s="76">
        <f>'TZB - DOZP Mariánská'!J35</f>
        <v>0</v>
      </c>
      <c r="AY95" s="76">
        <f>'TZB - DOZP Mariánská'!J36</f>
        <v>0</v>
      </c>
      <c r="AZ95" s="76">
        <f>'TZB - DOZP Mariánská'!F33</f>
        <v>0</v>
      </c>
      <c r="BA95" s="76">
        <f>'TZB - DOZP Mariánská'!F34</f>
        <v>0</v>
      </c>
      <c r="BB95" s="76">
        <f>'TZB - DOZP Mariánská'!F35</f>
        <v>0</v>
      </c>
      <c r="BC95" s="76">
        <f>'TZB - DOZP Mariánská'!F36</f>
        <v>0</v>
      </c>
      <c r="BD95" s="78">
        <f>'TZB - DOZP Mariánská'!F37</f>
        <v>0</v>
      </c>
      <c r="BT95" s="79" t="s">
        <v>85</v>
      </c>
      <c r="BV95" s="79" t="s">
        <v>79</v>
      </c>
      <c r="BW95" s="79" t="s">
        <v>86</v>
      </c>
      <c r="BX95" s="79" t="s">
        <v>5</v>
      </c>
      <c r="CL95" s="79" t="s">
        <v>1</v>
      </c>
      <c r="CM95" s="79" t="s">
        <v>85</v>
      </c>
    </row>
    <row r="96" spans="1:91" s="1" customFormat="1" ht="30" customHeight="1">
      <c r="B96" s="28"/>
      <c r="AR96" s="28"/>
    </row>
    <row r="97" spans="2:44" s="1" customFormat="1" ht="6.95" customHeight="1">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28"/>
    </row>
  </sheetData>
  <sheetProtection algorithmName="SHA-512" hashValue="UimGWszBJd2FYa6dYgCtbBBZ3A3iezRy0uOrytkwJSSR8qeeOJjYRoppfbIt+qPnPmxaSdK45MceBzSDl/JASQ==" saltValue="x+iU9PcRqjv+MHirdn1x29fmRaCEWpunI7RBsWG4Uz8K1fh/oIkX8ns2nAoj7SCMxCpG18BhvuCWguZ16uEa7g==" spinCount="100000" sheet="1" objects="1" scenarios="1" formatColumns="0" formatRows="0"/>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TZB - DOZP Mariánská'!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42"/>
  <sheetViews>
    <sheetView showGridLines="0" tabSelected="1" topLeftCell="A111"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60"/>
      <c r="M2" s="160"/>
      <c r="N2" s="160"/>
      <c r="O2" s="160"/>
      <c r="P2" s="160"/>
      <c r="Q2" s="160"/>
      <c r="R2" s="160"/>
      <c r="S2" s="160"/>
      <c r="T2" s="160"/>
      <c r="U2" s="160"/>
      <c r="V2" s="160"/>
      <c r="AT2" s="13" t="s">
        <v>86</v>
      </c>
    </row>
    <row r="3" spans="2:46" ht="6.95" customHeight="1">
      <c r="B3" s="14"/>
      <c r="C3" s="15"/>
      <c r="D3" s="15"/>
      <c r="E3" s="15"/>
      <c r="F3" s="15"/>
      <c r="G3" s="15"/>
      <c r="H3" s="15"/>
      <c r="I3" s="15"/>
      <c r="J3" s="15"/>
      <c r="K3" s="15"/>
      <c r="L3" s="16"/>
      <c r="AT3" s="13" t="s">
        <v>85</v>
      </c>
    </row>
    <row r="4" spans="2:46" ht="24.95" customHeight="1">
      <c r="B4" s="16"/>
      <c r="D4" s="17" t="s">
        <v>87</v>
      </c>
      <c r="L4" s="16"/>
      <c r="M4" s="80" t="s">
        <v>10</v>
      </c>
      <c r="AT4" s="13" t="s">
        <v>4</v>
      </c>
    </row>
    <row r="5" spans="2:46" ht="6.95" customHeight="1">
      <c r="B5" s="16"/>
      <c r="L5" s="16"/>
    </row>
    <row r="6" spans="2:46" ht="12" customHeight="1">
      <c r="B6" s="16"/>
      <c r="D6" s="23" t="s">
        <v>16</v>
      </c>
      <c r="L6" s="16"/>
    </row>
    <row r="7" spans="2:46" ht="16.5" customHeight="1">
      <c r="B7" s="16"/>
      <c r="E7" s="194" t="str">
        <f>'Rekapitulace stavby'!K6</f>
        <v>VÝMĚNA KOTLŮ A ROZVODŮ V KOTELNĚ - Domov pro osoby se zdravotním postižením v Mariánské</v>
      </c>
      <c r="F7" s="195"/>
      <c r="G7" s="195"/>
      <c r="H7" s="195"/>
      <c r="L7" s="16"/>
    </row>
    <row r="8" spans="2:46" s="1" customFormat="1" ht="12" customHeight="1">
      <c r="B8" s="28"/>
      <c r="D8" s="23" t="s">
        <v>88</v>
      </c>
      <c r="L8" s="28"/>
    </row>
    <row r="9" spans="2:46" s="1" customFormat="1" ht="16.5" customHeight="1">
      <c r="B9" s="28"/>
      <c r="E9" s="175" t="s">
        <v>89</v>
      </c>
      <c r="F9" s="196"/>
      <c r="G9" s="196"/>
      <c r="H9" s="196"/>
      <c r="L9" s="28"/>
    </row>
    <row r="10" spans="2:46" s="1" customFormat="1" ht="11.25">
      <c r="B10" s="28"/>
      <c r="L10" s="28"/>
    </row>
    <row r="11" spans="2:46" s="1" customFormat="1" ht="12" customHeight="1">
      <c r="B11" s="28"/>
      <c r="D11" s="23" t="s">
        <v>18</v>
      </c>
      <c r="F11" s="21" t="s">
        <v>1</v>
      </c>
      <c r="I11" s="23" t="s">
        <v>19</v>
      </c>
      <c r="J11" s="21" t="s">
        <v>1</v>
      </c>
      <c r="L11" s="28"/>
    </row>
    <row r="12" spans="2:46" s="1" customFormat="1" ht="12" customHeight="1">
      <c r="B12" s="28"/>
      <c r="D12" s="23" t="s">
        <v>20</v>
      </c>
      <c r="F12" s="21" t="s">
        <v>21</v>
      </c>
      <c r="I12" s="23" t="s">
        <v>22</v>
      </c>
      <c r="J12" s="48" t="str">
        <f>'Rekapitulace stavby'!AN8</f>
        <v>18. 4. 2024</v>
      </c>
      <c r="L12" s="28"/>
    </row>
    <row r="13" spans="2:46" s="1" customFormat="1" ht="10.9" customHeight="1">
      <c r="B13" s="28"/>
      <c r="L13" s="28"/>
    </row>
    <row r="14" spans="2:46" s="1" customFormat="1" ht="12" customHeight="1">
      <c r="B14" s="28"/>
      <c r="D14" s="23" t="s">
        <v>24</v>
      </c>
      <c r="I14" s="23" t="s">
        <v>25</v>
      </c>
      <c r="J14" s="21" t="s">
        <v>1</v>
      </c>
      <c r="L14" s="28"/>
    </row>
    <row r="15" spans="2:46" s="1" customFormat="1" ht="18" customHeight="1">
      <c r="B15" s="28"/>
      <c r="E15" s="21" t="s">
        <v>26</v>
      </c>
      <c r="I15" s="23" t="s">
        <v>27</v>
      </c>
      <c r="J15" s="21" t="s">
        <v>1</v>
      </c>
      <c r="L15" s="28"/>
    </row>
    <row r="16" spans="2:46" s="1" customFormat="1" ht="6.95" customHeight="1">
      <c r="B16" s="28"/>
      <c r="L16" s="28"/>
    </row>
    <row r="17" spans="2:12" s="1" customFormat="1" ht="12" customHeight="1">
      <c r="B17" s="28"/>
      <c r="D17" s="23" t="s">
        <v>28</v>
      </c>
      <c r="I17" s="23" t="s">
        <v>25</v>
      </c>
      <c r="J17" s="24" t="str">
        <f>'Rekapitulace stavby'!AN13</f>
        <v>Vyplň údaj</v>
      </c>
      <c r="L17" s="28"/>
    </row>
    <row r="18" spans="2:12" s="1" customFormat="1" ht="18" customHeight="1">
      <c r="B18" s="28"/>
      <c r="E18" s="197" t="str">
        <f>'Rekapitulace stavby'!E14</f>
        <v>Vyplň údaj</v>
      </c>
      <c r="F18" s="159"/>
      <c r="G18" s="159"/>
      <c r="H18" s="159"/>
      <c r="I18" s="23" t="s">
        <v>27</v>
      </c>
      <c r="J18" s="24" t="str">
        <f>'Rekapitulace stavby'!AN14</f>
        <v>Vyplň údaj</v>
      </c>
      <c r="L18" s="28"/>
    </row>
    <row r="19" spans="2:12" s="1" customFormat="1" ht="6.95" customHeight="1">
      <c r="B19" s="28"/>
      <c r="L19" s="28"/>
    </row>
    <row r="20" spans="2:12" s="1" customFormat="1" ht="12" customHeight="1">
      <c r="B20" s="28"/>
      <c r="D20" s="23" t="s">
        <v>30</v>
      </c>
      <c r="I20" s="23" t="s">
        <v>25</v>
      </c>
      <c r="J20" s="21" t="s">
        <v>1</v>
      </c>
      <c r="L20" s="28"/>
    </row>
    <row r="21" spans="2:12" s="1" customFormat="1" ht="18" customHeight="1">
      <c r="B21" s="28"/>
      <c r="E21" s="21" t="s">
        <v>31</v>
      </c>
      <c r="I21" s="23" t="s">
        <v>27</v>
      </c>
      <c r="J21" s="21" t="s">
        <v>1</v>
      </c>
      <c r="L21" s="28"/>
    </row>
    <row r="22" spans="2:12" s="1" customFormat="1" ht="6.95" customHeight="1">
      <c r="B22" s="28"/>
      <c r="L22" s="28"/>
    </row>
    <row r="23" spans="2:12" s="1" customFormat="1" ht="12" customHeight="1">
      <c r="B23" s="28"/>
      <c r="D23" s="23" t="s">
        <v>33</v>
      </c>
      <c r="I23" s="23" t="s">
        <v>25</v>
      </c>
      <c r="J23" s="21" t="str">
        <f>IF('Rekapitulace stavby'!AN19="","",'Rekapitulace stavby'!AN19)</f>
        <v/>
      </c>
      <c r="L23" s="28"/>
    </row>
    <row r="24" spans="2:12" s="1" customFormat="1" ht="18" customHeight="1">
      <c r="B24" s="28"/>
      <c r="E24" s="21" t="str">
        <f>IF('Rekapitulace stavby'!E20="","",'Rekapitulace stavby'!E20)</f>
        <v xml:space="preserve"> </v>
      </c>
      <c r="I24" s="23" t="s">
        <v>27</v>
      </c>
      <c r="J24" s="21" t="str">
        <f>IF('Rekapitulace stavby'!AN20="","",'Rekapitulace stavby'!AN20)</f>
        <v/>
      </c>
      <c r="L24" s="28"/>
    </row>
    <row r="25" spans="2:12" s="1" customFormat="1" ht="6.95" customHeight="1">
      <c r="B25" s="28"/>
      <c r="L25" s="28"/>
    </row>
    <row r="26" spans="2:12" s="1" customFormat="1" ht="12" customHeight="1">
      <c r="B26" s="28"/>
      <c r="D26" s="23" t="s">
        <v>35</v>
      </c>
      <c r="L26" s="28"/>
    </row>
    <row r="27" spans="2:12" s="7" customFormat="1" ht="131.25" customHeight="1">
      <c r="B27" s="81"/>
      <c r="E27" s="164" t="s">
        <v>36</v>
      </c>
      <c r="F27" s="164"/>
      <c r="G27" s="164"/>
      <c r="H27" s="164"/>
      <c r="L27" s="81"/>
    </row>
    <row r="28" spans="2:12" s="1" customFormat="1" ht="6.95" customHeight="1">
      <c r="B28" s="28"/>
      <c r="L28" s="28"/>
    </row>
    <row r="29" spans="2:12" s="1" customFormat="1" ht="6.95" customHeight="1">
      <c r="B29" s="28"/>
      <c r="D29" s="49"/>
      <c r="E29" s="49"/>
      <c r="F29" s="49"/>
      <c r="G29" s="49"/>
      <c r="H29" s="49"/>
      <c r="I29" s="49"/>
      <c r="J29" s="49"/>
      <c r="K29" s="49"/>
      <c r="L29" s="28"/>
    </row>
    <row r="30" spans="2:12" s="1" customFormat="1" ht="25.35" customHeight="1">
      <c r="B30" s="28"/>
      <c r="D30" s="82" t="s">
        <v>37</v>
      </c>
      <c r="J30" s="62">
        <f>ROUND(J130, 2)</f>
        <v>0</v>
      </c>
      <c r="L30" s="28"/>
    </row>
    <row r="31" spans="2:12" s="1" customFormat="1" ht="6.95" customHeight="1">
      <c r="B31" s="28"/>
      <c r="D31" s="49"/>
      <c r="E31" s="49"/>
      <c r="F31" s="49"/>
      <c r="G31" s="49"/>
      <c r="H31" s="49"/>
      <c r="I31" s="49"/>
      <c r="J31" s="49"/>
      <c r="K31" s="49"/>
      <c r="L31" s="28"/>
    </row>
    <row r="32" spans="2:12" s="1" customFormat="1" ht="14.45" customHeight="1">
      <c r="B32" s="28"/>
      <c r="F32" s="31" t="s">
        <v>39</v>
      </c>
      <c r="I32" s="31" t="s">
        <v>38</v>
      </c>
      <c r="J32" s="31" t="s">
        <v>40</v>
      </c>
      <c r="L32" s="28"/>
    </row>
    <row r="33" spans="2:12" s="1" customFormat="1" ht="14.45" customHeight="1">
      <c r="B33" s="28"/>
      <c r="D33" s="51" t="s">
        <v>41</v>
      </c>
      <c r="E33" s="23" t="s">
        <v>42</v>
      </c>
      <c r="F33" s="83">
        <f>ROUND((SUM(BE130:BE341)),  2)</f>
        <v>0</v>
      </c>
      <c r="I33" s="84">
        <v>0.21</v>
      </c>
      <c r="J33" s="83">
        <f>ROUND(((SUM(BE130:BE341))*I33),  2)</f>
        <v>0</v>
      </c>
      <c r="L33" s="28"/>
    </row>
    <row r="34" spans="2:12" s="1" customFormat="1" ht="14.45" customHeight="1">
      <c r="B34" s="28"/>
      <c r="E34" s="23" t="s">
        <v>43</v>
      </c>
      <c r="F34" s="83">
        <f>ROUND((SUM(BF130:BF341)),  2)</f>
        <v>0</v>
      </c>
      <c r="I34" s="84">
        <v>0.12</v>
      </c>
      <c r="J34" s="83">
        <f>ROUND(((SUM(BF130:BF341))*I34),  2)</f>
        <v>0</v>
      </c>
      <c r="L34" s="28"/>
    </row>
    <row r="35" spans="2:12" s="1" customFormat="1" ht="14.45" hidden="1" customHeight="1">
      <c r="B35" s="28"/>
      <c r="E35" s="23" t="s">
        <v>44</v>
      </c>
      <c r="F35" s="83">
        <f>ROUND((SUM(BG130:BG341)),  2)</f>
        <v>0</v>
      </c>
      <c r="I35" s="84">
        <v>0.21</v>
      </c>
      <c r="J35" s="83">
        <f>0</f>
        <v>0</v>
      </c>
      <c r="L35" s="28"/>
    </row>
    <row r="36" spans="2:12" s="1" customFormat="1" ht="14.45" hidden="1" customHeight="1">
      <c r="B36" s="28"/>
      <c r="E36" s="23" t="s">
        <v>45</v>
      </c>
      <c r="F36" s="83">
        <f>ROUND((SUM(BH130:BH341)),  2)</f>
        <v>0</v>
      </c>
      <c r="I36" s="84">
        <v>0.12</v>
      </c>
      <c r="J36" s="83">
        <f>0</f>
        <v>0</v>
      </c>
      <c r="L36" s="28"/>
    </row>
    <row r="37" spans="2:12" s="1" customFormat="1" ht="14.45" hidden="1" customHeight="1">
      <c r="B37" s="28"/>
      <c r="E37" s="23" t="s">
        <v>46</v>
      </c>
      <c r="F37" s="83">
        <f>ROUND((SUM(BI130:BI341)),  2)</f>
        <v>0</v>
      </c>
      <c r="I37" s="84">
        <v>0</v>
      </c>
      <c r="J37" s="83">
        <f>0</f>
        <v>0</v>
      </c>
      <c r="L37" s="28"/>
    </row>
    <row r="38" spans="2:12" s="1" customFormat="1" ht="6.95" customHeight="1">
      <c r="B38" s="28"/>
      <c r="L38" s="28"/>
    </row>
    <row r="39" spans="2:12" s="1" customFormat="1" ht="25.35" customHeight="1">
      <c r="B39" s="28"/>
      <c r="C39" s="85"/>
      <c r="D39" s="86" t="s">
        <v>47</v>
      </c>
      <c r="E39" s="53"/>
      <c r="F39" s="53"/>
      <c r="G39" s="87" t="s">
        <v>48</v>
      </c>
      <c r="H39" s="88" t="s">
        <v>49</v>
      </c>
      <c r="I39" s="53"/>
      <c r="J39" s="89">
        <f>SUM(J30:J37)</f>
        <v>0</v>
      </c>
      <c r="K39" s="90"/>
      <c r="L39" s="28"/>
    </row>
    <row r="40" spans="2:12" s="1" customFormat="1" ht="14.45" customHeight="1">
      <c r="B40" s="28"/>
      <c r="L40" s="28"/>
    </row>
    <row r="41" spans="2:12" ht="14.45" customHeight="1">
      <c r="B41" s="16"/>
      <c r="L41" s="16"/>
    </row>
    <row r="42" spans="2:12" ht="14.45" customHeight="1">
      <c r="B42" s="16"/>
      <c r="L42" s="16"/>
    </row>
    <row r="43" spans="2:12" ht="14.45" customHeight="1">
      <c r="B43" s="16"/>
      <c r="L43" s="16"/>
    </row>
    <row r="44" spans="2:12" ht="14.45" customHeight="1">
      <c r="B44" s="16"/>
      <c r="L44" s="16"/>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50</v>
      </c>
      <c r="E50" s="38"/>
      <c r="F50" s="38"/>
      <c r="G50" s="37" t="s">
        <v>51</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52</v>
      </c>
      <c r="E61" s="30"/>
      <c r="F61" s="91" t="s">
        <v>53</v>
      </c>
      <c r="G61" s="39" t="s">
        <v>52</v>
      </c>
      <c r="H61" s="30"/>
      <c r="I61" s="30"/>
      <c r="J61" s="92" t="s">
        <v>53</v>
      </c>
      <c r="K61" s="30"/>
      <c r="L61" s="28"/>
    </row>
    <row r="62" spans="2:12" ht="11.25">
      <c r="B62" s="16"/>
      <c r="L62" s="16"/>
    </row>
    <row r="63" spans="2:12" ht="11.25">
      <c r="B63" s="16"/>
      <c r="L63" s="16"/>
    </row>
    <row r="64" spans="2:12" ht="11.25">
      <c r="B64" s="16"/>
      <c r="L64" s="16"/>
    </row>
    <row r="65" spans="2:12" s="1" customFormat="1" ht="12.75">
      <c r="B65" s="28"/>
      <c r="D65" s="37" t="s">
        <v>54</v>
      </c>
      <c r="E65" s="38"/>
      <c r="F65" s="38"/>
      <c r="G65" s="37" t="s">
        <v>55</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52</v>
      </c>
      <c r="E76" s="30"/>
      <c r="F76" s="91" t="s">
        <v>53</v>
      </c>
      <c r="G76" s="39" t="s">
        <v>52</v>
      </c>
      <c r="H76" s="30"/>
      <c r="I76" s="30"/>
      <c r="J76" s="92" t="s">
        <v>53</v>
      </c>
      <c r="K76" s="30"/>
      <c r="L76" s="28"/>
    </row>
    <row r="77" spans="2:12" s="1" customFormat="1" ht="14.45" customHeight="1">
      <c r="B77" s="40"/>
      <c r="C77" s="41"/>
      <c r="D77" s="41"/>
      <c r="E77" s="41"/>
      <c r="F77" s="41"/>
      <c r="G77" s="41"/>
      <c r="H77" s="41"/>
      <c r="I77" s="41"/>
      <c r="J77" s="41"/>
      <c r="K77" s="41"/>
      <c r="L77" s="28"/>
    </row>
    <row r="81" spans="2:47" s="1" customFormat="1" ht="6.95" customHeight="1">
      <c r="B81" s="42"/>
      <c r="C81" s="43"/>
      <c r="D81" s="43"/>
      <c r="E81" s="43"/>
      <c r="F81" s="43"/>
      <c r="G81" s="43"/>
      <c r="H81" s="43"/>
      <c r="I81" s="43"/>
      <c r="J81" s="43"/>
      <c r="K81" s="43"/>
      <c r="L81" s="28"/>
    </row>
    <row r="82" spans="2:47" s="1" customFormat="1" ht="24.95" customHeight="1">
      <c r="B82" s="28"/>
      <c r="C82" s="17" t="s">
        <v>90</v>
      </c>
      <c r="L82" s="28"/>
    </row>
    <row r="83" spans="2:47" s="1" customFormat="1" ht="6.95" customHeight="1">
      <c r="B83" s="28"/>
      <c r="L83" s="28"/>
    </row>
    <row r="84" spans="2:47" s="1" customFormat="1" ht="12" customHeight="1">
      <c r="B84" s="28"/>
      <c r="C84" s="23" t="s">
        <v>16</v>
      </c>
      <c r="L84" s="28"/>
    </row>
    <row r="85" spans="2:47" s="1" customFormat="1" ht="16.5" customHeight="1">
      <c r="B85" s="28"/>
      <c r="E85" s="194" t="str">
        <f>E7</f>
        <v>VÝMĚNA KOTLŮ A ROZVODŮ V KOTELNĚ - Domov pro osoby se zdravotním postižením v Mariánské</v>
      </c>
      <c r="F85" s="195"/>
      <c r="G85" s="195"/>
      <c r="H85" s="195"/>
      <c r="L85" s="28"/>
    </row>
    <row r="86" spans="2:47" s="1" customFormat="1" ht="12" customHeight="1">
      <c r="B86" s="28"/>
      <c r="C86" s="23" t="s">
        <v>88</v>
      </c>
      <c r="L86" s="28"/>
    </row>
    <row r="87" spans="2:47" s="1" customFormat="1" ht="16.5" customHeight="1">
      <c r="B87" s="28"/>
      <c r="E87" s="175" t="str">
        <f>E9</f>
        <v>TZB - DOZP Mariánská</v>
      </c>
      <c r="F87" s="196"/>
      <c r="G87" s="196"/>
      <c r="H87" s="196"/>
      <c r="L87" s="28"/>
    </row>
    <row r="88" spans="2:47" s="1" customFormat="1" ht="6.95" customHeight="1">
      <c r="B88" s="28"/>
      <c r="L88" s="28"/>
    </row>
    <row r="89" spans="2:47" s="1" customFormat="1" ht="12" customHeight="1">
      <c r="B89" s="28"/>
      <c r="C89" s="23" t="s">
        <v>20</v>
      </c>
      <c r="F89" s="21" t="str">
        <f>F12</f>
        <v>Jáchymov, část Mariánská č.p.161, 363 01 Ostrov</v>
      </c>
      <c r="I89" s="23" t="s">
        <v>22</v>
      </c>
      <c r="J89" s="48" t="str">
        <f>IF(J12="","",J12)</f>
        <v>18. 4. 2024</v>
      </c>
      <c r="L89" s="28"/>
    </row>
    <row r="90" spans="2:47" s="1" customFormat="1" ht="6.95" customHeight="1">
      <c r="B90" s="28"/>
      <c r="L90" s="28"/>
    </row>
    <row r="91" spans="2:47" s="1" customFormat="1" ht="25.7" customHeight="1">
      <c r="B91" s="28"/>
      <c r="C91" s="23" t="s">
        <v>24</v>
      </c>
      <c r="F91" s="21" t="str">
        <f>E15</f>
        <v>DOZP v Mariánské, p.o.</v>
      </c>
      <c r="I91" s="23" t="s">
        <v>30</v>
      </c>
      <c r="J91" s="26" t="str">
        <f>E21</f>
        <v>Unitherm-KV spol. s.r.o.</v>
      </c>
      <c r="L91" s="28"/>
    </row>
    <row r="92" spans="2:47" s="1" customFormat="1" ht="15.2" customHeight="1">
      <c r="B92" s="28"/>
      <c r="C92" s="23" t="s">
        <v>28</v>
      </c>
      <c r="F92" s="21" t="str">
        <f>IF(E18="","",E18)</f>
        <v>Vyplň údaj</v>
      </c>
      <c r="I92" s="23" t="s">
        <v>33</v>
      </c>
      <c r="J92" s="26" t="str">
        <f>E24</f>
        <v xml:space="preserve"> </v>
      </c>
      <c r="L92" s="28"/>
    </row>
    <row r="93" spans="2:47" s="1" customFormat="1" ht="10.35" customHeight="1">
      <c r="B93" s="28"/>
      <c r="L93" s="28"/>
    </row>
    <row r="94" spans="2:47" s="1" customFormat="1" ht="29.25" customHeight="1">
      <c r="B94" s="28"/>
      <c r="C94" s="93" t="s">
        <v>91</v>
      </c>
      <c r="D94" s="85"/>
      <c r="E94" s="85"/>
      <c r="F94" s="85"/>
      <c r="G94" s="85"/>
      <c r="H94" s="85"/>
      <c r="I94" s="85"/>
      <c r="J94" s="94" t="s">
        <v>92</v>
      </c>
      <c r="K94" s="85"/>
      <c r="L94" s="28"/>
    </row>
    <row r="95" spans="2:47" s="1" customFormat="1" ht="10.35" customHeight="1">
      <c r="B95" s="28"/>
      <c r="L95" s="28"/>
    </row>
    <row r="96" spans="2:47" s="1" customFormat="1" ht="22.9" customHeight="1">
      <c r="B96" s="28"/>
      <c r="C96" s="95" t="s">
        <v>93</v>
      </c>
      <c r="J96" s="62">
        <f>J130</f>
        <v>0</v>
      </c>
      <c r="L96" s="28"/>
      <c r="AU96" s="13" t="s">
        <v>94</v>
      </c>
    </row>
    <row r="97" spans="2:12" s="8" customFormat="1" ht="24.95" customHeight="1">
      <c r="B97" s="96"/>
      <c r="D97" s="97" t="s">
        <v>95</v>
      </c>
      <c r="E97" s="98"/>
      <c r="F97" s="98"/>
      <c r="G97" s="98"/>
      <c r="H97" s="98"/>
      <c r="I97" s="98"/>
      <c r="J97" s="99">
        <f>J131</f>
        <v>0</v>
      </c>
      <c r="L97" s="96"/>
    </row>
    <row r="98" spans="2:12" s="9" customFormat="1" ht="19.899999999999999" customHeight="1">
      <c r="B98" s="100"/>
      <c r="D98" s="101" t="s">
        <v>96</v>
      </c>
      <c r="E98" s="102"/>
      <c r="F98" s="102"/>
      <c r="G98" s="102"/>
      <c r="H98" s="102"/>
      <c r="I98" s="102"/>
      <c r="J98" s="103">
        <f>J132</f>
        <v>0</v>
      </c>
      <c r="L98" s="100"/>
    </row>
    <row r="99" spans="2:12" s="9" customFormat="1" ht="19.899999999999999" customHeight="1">
      <c r="B99" s="100"/>
      <c r="D99" s="101" t="s">
        <v>97</v>
      </c>
      <c r="E99" s="102"/>
      <c r="F99" s="102"/>
      <c r="G99" s="102"/>
      <c r="H99" s="102"/>
      <c r="I99" s="102"/>
      <c r="J99" s="103">
        <f>J146</f>
        <v>0</v>
      </c>
      <c r="L99" s="100"/>
    </row>
    <row r="100" spans="2:12" s="9" customFormat="1" ht="19.899999999999999" customHeight="1">
      <c r="B100" s="100"/>
      <c r="D100" s="101" t="s">
        <v>98</v>
      </c>
      <c r="E100" s="102"/>
      <c r="F100" s="102"/>
      <c r="G100" s="102"/>
      <c r="H100" s="102"/>
      <c r="I100" s="102"/>
      <c r="J100" s="103">
        <f>J152</f>
        <v>0</v>
      </c>
      <c r="L100" s="100"/>
    </row>
    <row r="101" spans="2:12" s="9" customFormat="1" ht="19.899999999999999" customHeight="1">
      <c r="B101" s="100"/>
      <c r="D101" s="101" t="s">
        <v>99</v>
      </c>
      <c r="E101" s="102"/>
      <c r="F101" s="102"/>
      <c r="G101" s="102"/>
      <c r="H101" s="102"/>
      <c r="I101" s="102"/>
      <c r="J101" s="103">
        <f>J167</f>
        <v>0</v>
      </c>
      <c r="L101" s="100"/>
    </row>
    <row r="102" spans="2:12" s="9" customFormat="1" ht="19.899999999999999" customHeight="1">
      <c r="B102" s="100"/>
      <c r="D102" s="101" t="s">
        <v>100</v>
      </c>
      <c r="E102" s="102"/>
      <c r="F102" s="102"/>
      <c r="G102" s="102"/>
      <c r="H102" s="102"/>
      <c r="I102" s="102"/>
      <c r="J102" s="103">
        <f>J184</f>
        <v>0</v>
      </c>
      <c r="L102" s="100"/>
    </row>
    <row r="103" spans="2:12" s="9" customFormat="1" ht="19.899999999999999" customHeight="1">
      <c r="B103" s="100"/>
      <c r="D103" s="101" t="s">
        <v>101</v>
      </c>
      <c r="E103" s="102"/>
      <c r="F103" s="102"/>
      <c r="G103" s="102"/>
      <c r="H103" s="102"/>
      <c r="I103" s="102"/>
      <c r="J103" s="103">
        <f>J206</f>
        <v>0</v>
      </c>
      <c r="L103" s="100"/>
    </row>
    <row r="104" spans="2:12" s="9" customFormat="1" ht="19.899999999999999" customHeight="1">
      <c r="B104" s="100"/>
      <c r="D104" s="101" t="s">
        <v>102</v>
      </c>
      <c r="E104" s="102"/>
      <c r="F104" s="102"/>
      <c r="G104" s="102"/>
      <c r="H104" s="102"/>
      <c r="I104" s="102"/>
      <c r="J104" s="103">
        <f>J210</f>
        <v>0</v>
      </c>
      <c r="L104" s="100"/>
    </row>
    <row r="105" spans="2:12" s="9" customFormat="1" ht="19.899999999999999" customHeight="1">
      <c r="B105" s="100"/>
      <c r="D105" s="101" t="s">
        <v>103</v>
      </c>
      <c r="E105" s="102"/>
      <c r="F105" s="102"/>
      <c r="G105" s="102"/>
      <c r="H105" s="102"/>
      <c r="I105" s="102"/>
      <c r="J105" s="103">
        <f>J237</f>
        <v>0</v>
      </c>
      <c r="L105" s="100"/>
    </row>
    <row r="106" spans="2:12" s="9" customFormat="1" ht="19.899999999999999" customHeight="1">
      <c r="B106" s="100"/>
      <c r="D106" s="101" t="s">
        <v>104</v>
      </c>
      <c r="E106" s="102"/>
      <c r="F106" s="102"/>
      <c r="G106" s="102"/>
      <c r="H106" s="102"/>
      <c r="I106" s="102"/>
      <c r="J106" s="103">
        <f>J278</f>
        <v>0</v>
      </c>
      <c r="L106" s="100"/>
    </row>
    <row r="107" spans="2:12" s="9" customFormat="1" ht="19.899999999999999" customHeight="1">
      <c r="B107" s="100"/>
      <c r="D107" s="101" t="s">
        <v>105</v>
      </c>
      <c r="E107" s="102"/>
      <c r="F107" s="102"/>
      <c r="G107" s="102"/>
      <c r="H107" s="102"/>
      <c r="I107" s="102"/>
      <c r="J107" s="103">
        <f>J300</f>
        <v>0</v>
      </c>
      <c r="L107" s="100"/>
    </row>
    <row r="108" spans="2:12" s="9" customFormat="1" ht="19.899999999999999" customHeight="1">
      <c r="B108" s="100"/>
      <c r="D108" s="101" t="s">
        <v>106</v>
      </c>
      <c r="E108" s="102"/>
      <c r="F108" s="102"/>
      <c r="G108" s="102"/>
      <c r="H108" s="102"/>
      <c r="I108" s="102"/>
      <c r="J108" s="103">
        <f>J308</f>
        <v>0</v>
      </c>
      <c r="L108" s="100"/>
    </row>
    <row r="109" spans="2:12" s="9" customFormat="1" ht="19.899999999999999" customHeight="1">
      <c r="B109" s="100"/>
      <c r="D109" s="101" t="s">
        <v>107</v>
      </c>
      <c r="E109" s="102"/>
      <c r="F109" s="102"/>
      <c r="G109" s="102"/>
      <c r="H109" s="102"/>
      <c r="I109" s="102"/>
      <c r="J109" s="103">
        <f>J314</f>
        <v>0</v>
      </c>
      <c r="L109" s="100"/>
    </row>
    <row r="110" spans="2:12" s="8" customFormat="1" ht="24.95" customHeight="1">
      <c r="B110" s="96"/>
      <c r="D110" s="97" t="s">
        <v>108</v>
      </c>
      <c r="E110" s="98"/>
      <c r="F110" s="98"/>
      <c r="G110" s="98"/>
      <c r="H110" s="98"/>
      <c r="I110" s="98"/>
      <c r="J110" s="99">
        <f>J331</f>
        <v>0</v>
      </c>
      <c r="L110" s="96"/>
    </row>
    <row r="111" spans="2:12" s="1" customFormat="1" ht="21.75" customHeight="1">
      <c r="B111" s="28"/>
      <c r="L111" s="28"/>
    </row>
    <row r="112" spans="2:12" s="1" customFormat="1" ht="6.95" customHeight="1">
      <c r="B112" s="40"/>
      <c r="C112" s="41"/>
      <c r="D112" s="41"/>
      <c r="E112" s="41"/>
      <c r="F112" s="41"/>
      <c r="G112" s="41"/>
      <c r="H112" s="41"/>
      <c r="I112" s="41"/>
      <c r="J112" s="41"/>
      <c r="K112" s="41"/>
      <c r="L112" s="28"/>
    </row>
    <row r="116" spans="2:12" s="1" customFormat="1" ht="6.95" customHeight="1">
      <c r="B116" s="42"/>
      <c r="C116" s="43"/>
      <c r="D116" s="43"/>
      <c r="E116" s="43"/>
      <c r="F116" s="43"/>
      <c r="G116" s="43"/>
      <c r="H116" s="43"/>
      <c r="I116" s="43"/>
      <c r="J116" s="43"/>
      <c r="K116" s="43"/>
      <c r="L116" s="28"/>
    </row>
    <row r="117" spans="2:12" s="1" customFormat="1" ht="24.95" customHeight="1">
      <c r="B117" s="28"/>
      <c r="C117" s="17" t="s">
        <v>109</v>
      </c>
      <c r="L117" s="28"/>
    </row>
    <row r="118" spans="2:12" s="1" customFormat="1" ht="6.95" customHeight="1">
      <c r="B118" s="28"/>
      <c r="L118" s="28"/>
    </row>
    <row r="119" spans="2:12" s="1" customFormat="1" ht="12" customHeight="1">
      <c r="B119" s="28"/>
      <c r="C119" s="23" t="s">
        <v>16</v>
      </c>
      <c r="L119" s="28"/>
    </row>
    <row r="120" spans="2:12" s="1" customFormat="1" ht="16.5" customHeight="1">
      <c r="B120" s="28"/>
      <c r="E120" s="194" t="str">
        <f>E7</f>
        <v>VÝMĚNA KOTLŮ A ROZVODŮ V KOTELNĚ - Domov pro osoby se zdravotním postižením v Mariánské</v>
      </c>
      <c r="F120" s="195"/>
      <c r="G120" s="195"/>
      <c r="H120" s="195"/>
      <c r="L120" s="28"/>
    </row>
    <row r="121" spans="2:12" s="1" customFormat="1" ht="12" customHeight="1">
      <c r="B121" s="28"/>
      <c r="C121" s="23" t="s">
        <v>88</v>
      </c>
      <c r="L121" s="28"/>
    </row>
    <row r="122" spans="2:12" s="1" customFormat="1" ht="16.5" customHeight="1">
      <c r="B122" s="28"/>
      <c r="E122" s="175" t="str">
        <f>E9</f>
        <v>TZB - DOZP Mariánská</v>
      </c>
      <c r="F122" s="196"/>
      <c r="G122" s="196"/>
      <c r="H122" s="196"/>
      <c r="L122" s="28"/>
    </row>
    <row r="123" spans="2:12" s="1" customFormat="1" ht="6.95" customHeight="1">
      <c r="B123" s="28"/>
      <c r="L123" s="28"/>
    </row>
    <row r="124" spans="2:12" s="1" customFormat="1" ht="12" customHeight="1">
      <c r="B124" s="28"/>
      <c r="C124" s="23" t="s">
        <v>20</v>
      </c>
      <c r="F124" s="21" t="str">
        <f>F12</f>
        <v>Jáchymov, část Mariánská č.p.161, 363 01 Ostrov</v>
      </c>
      <c r="I124" s="23" t="s">
        <v>22</v>
      </c>
      <c r="J124" s="48" t="str">
        <f>IF(J12="","",J12)</f>
        <v>18. 4. 2024</v>
      </c>
      <c r="L124" s="28"/>
    </row>
    <row r="125" spans="2:12" s="1" customFormat="1" ht="6.95" customHeight="1">
      <c r="B125" s="28"/>
      <c r="L125" s="28"/>
    </row>
    <row r="126" spans="2:12" s="1" customFormat="1" ht="25.7" customHeight="1">
      <c r="B126" s="28"/>
      <c r="C126" s="23" t="s">
        <v>24</v>
      </c>
      <c r="F126" s="21" t="str">
        <f>E15</f>
        <v>DOZP v Mariánské, p.o.</v>
      </c>
      <c r="I126" s="23" t="s">
        <v>30</v>
      </c>
      <c r="J126" s="26" t="str">
        <f>E21</f>
        <v>Unitherm-KV spol. s.r.o.</v>
      </c>
      <c r="L126" s="28"/>
    </row>
    <row r="127" spans="2:12" s="1" customFormat="1" ht="15.2" customHeight="1">
      <c r="B127" s="28"/>
      <c r="C127" s="23" t="s">
        <v>28</v>
      </c>
      <c r="F127" s="21" t="str">
        <f>IF(E18="","",E18)</f>
        <v>Vyplň údaj</v>
      </c>
      <c r="I127" s="23" t="s">
        <v>33</v>
      </c>
      <c r="J127" s="26" t="str">
        <f>E24</f>
        <v xml:space="preserve"> </v>
      </c>
      <c r="L127" s="28"/>
    </row>
    <row r="128" spans="2:12" s="1" customFormat="1" ht="10.35" customHeight="1">
      <c r="B128" s="28"/>
      <c r="L128" s="28"/>
    </row>
    <row r="129" spans="2:65" s="10" customFormat="1" ht="29.25" customHeight="1">
      <c r="B129" s="104"/>
      <c r="C129" s="105" t="s">
        <v>110</v>
      </c>
      <c r="D129" s="106" t="s">
        <v>62</v>
      </c>
      <c r="E129" s="106" t="s">
        <v>58</v>
      </c>
      <c r="F129" s="106" t="s">
        <v>59</v>
      </c>
      <c r="G129" s="106" t="s">
        <v>111</v>
      </c>
      <c r="H129" s="106" t="s">
        <v>112</v>
      </c>
      <c r="I129" s="106" t="s">
        <v>113</v>
      </c>
      <c r="J129" s="106" t="s">
        <v>92</v>
      </c>
      <c r="K129" s="107" t="s">
        <v>114</v>
      </c>
      <c r="L129" s="104"/>
      <c r="M129" s="55" t="s">
        <v>1</v>
      </c>
      <c r="N129" s="56" t="s">
        <v>41</v>
      </c>
      <c r="O129" s="56" t="s">
        <v>115</v>
      </c>
      <c r="P129" s="56" t="s">
        <v>116</v>
      </c>
      <c r="Q129" s="56" t="s">
        <v>117</v>
      </c>
      <c r="R129" s="56" t="s">
        <v>118</v>
      </c>
      <c r="S129" s="56" t="s">
        <v>119</v>
      </c>
      <c r="T129" s="57" t="s">
        <v>120</v>
      </c>
    </row>
    <row r="130" spans="2:65" s="1" customFormat="1" ht="22.9" customHeight="1">
      <c r="B130" s="28"/>
      <c r="C130" s="60" t="s">
        <v>121</v>
      </c>
      <c r="J130" s="108">
        <f>BK130</f>
        <v>0</v>
      </c>
      <c r="L130" s="28"/>
      <c r="M130" s="58"/>
      <c r="N130" s="49"/>
      <c r="O130" s="49"/>
      <c r="P130" s="109">
        <f>P131+P331</f>
        <v>0</v>
      </c>
      <c r="Q130" s="49"/>
      <c r="R130" s="109">
        <f>R131+R331</f>
        <v>3.0013299999999998</v>
      </c>
      <c r="S130" s="49"/>
      <c r="T130" s="110">
        <f>T131+T331</f>
        <v>22.757619999999999</v>
      </c>
      <c r="AT130" s="13" t="s">
        <v>76</v>
      </c>
      <c r="AU130" s="13" t="s">
        <v>94</v>
      </c>
      <c r="BK130" s="111">
        <f>BK131+BK331</f>
        <v>0</v>
      </c>
    </row>
    <row r="131" spans="2:65" s="11" customFormat="1" ht="25.9" customHeight="1">
      <c r="B131" s="112"/>
      <c r="D131" s="113" t="s">
        <v>76</v>
      </c>
      <c r="E131" s="114" t="s">
        <v>122</v>
      </c>
      <c r="F131" s="114" t="s">
        <v>123</v>
      </c>
      <c r="I131" s="115"/>
      <c r="J131" s="116">
        <f>BK131</f>
        <v>0</v>
      </c>
      <c r="L131" s="112"/>
      <c r="M131" s="117"/>
      <c r="P131" s="118">
        <f>P132+P146+P152+P167+P184+P206+P210+P237+P278+P300+P308+P314</f>
        <v>0</v>
      </c>
      <c r="R131" s="118">
        <f>R132+R146+R152+R167+R184+R206+R210+R237+R278+R300+R308+R314</f>
        <v>3.0013299999999998</v>
      </c>
      <c r="T131" s="119">
        <f>T132+T146+T152+T167+T184+T206+T210+T237+T278+T300+T308+T314</f>
        <v>22.757619999999999</v>
      </c>
      <c r="AR131" s="113" t="s">
        <v>124</v>
      </c>
      <c r="AT131" s="120" t="s">
        <v>76</v>
      </c>
      <c r="AU131" s="120" t="s">
        <v>77</v>
      </c>
      <c r="AY131" s="113" t="s">
        <v>125</v>
      </c>
      <c r="BK131" s="121">
        <f>BK132+BK146+BK152+BK167+BK184+BK206+BK210+BK237+BK278+BK300+BK308+BK314</f>
        <v>0</v>
      </c>
    </row>
    <row r="132" spans="2:65" s="11" customFormat="1" ht="22.9" customHeight="1">
      <c r="B132" s="112"/>
      <c r="D132" s="113" t="s">
        <v>76</v>
      </c>
      <c r="E132" s="122" t="s">
        <v>126</v>
      </c>
      <c r="F132" s="122" t="s">
        <v>127</v>
      </c>
      <c r="I132" s="115"/>
      <c r="J132" s="123">
        <f>BK132</f>
        <v>0</v>
      </c>
      <c r="L132" s="112"/>
      <c r="M132" s="117"/>
      <c r="P132" s="118">
        <f>SUM(P133:P145)</f>
        <v>0</v>
      </c>
      <c r="R132" s="118">
        <f>SUM(R133:R145)</f>
        <v>1.6000000000000001E-4</v>
      </c>
      <c r="T132" s="119">
        <f>SUM(T133:T145)</f>
        <v>5.6999999999999995E-2</v>
      </c>
      <c r="AR132" s="113" t="s">
        <v>124</v>
      </c>
      <c r="AT132" s="120" t="s">
        <v>76</v>
      </c>
      <c r="AU132" s="120" t="s">
        <v>85</v>
      </c>
      <c r="AY132" s="113" t="s">
        <v>125</v>
      </c>
      <c r="BK132" s="121">
        <f>SUM(BK133:BK145)</f>
        <v>0</v>
      </c>
    </row>
    <row r="133" spans="2:65" s="1" customFormat="1" ht="16.5" customHeight="1">
      <c r="B133" s="28"/>
      <c r="C133" s="124" t="s">
        <v>85</v>
      </c>
      <c r="D133" s="124" t="s">
        <v>128</v>
      </c>
      <c r="E133" s="125" t="s">
        <v>129</v>
      </c>
      <c r="F133" s="126" t="s">
        <v>130</v>
      </c>
      <c r="G133" s="127" t="s">
        <v>131</v>
      </c>
      <c r="H133" s="128">
        <v>95</v>
      </c>
      <c r="I133" s="129"/>
      <c r="J133" s="130">
        <f t="shared" ref="J133:J145" si="0">ROUND(I133*H133,2)</f>
        <v>0</v>
      </c>
      <c r="K133" s="126" t="s">
        <v>132</v>
      </c>
      <c r="L133" s="28"/>
      <c r="M133" s="131" t="s">
        <v>1</v>
      </c>
      <c r="N133" s="132" t="s">
        <v>43</v>
      </c>
      <c r="P133" s="133">
        <f t="shared" ref="P133:P145" si="1">O133*H133</f>
        <v>0</v>
      </c>
      <c r="Q133" s="133">
        <v>0</v>
      </c>
      <c r="R133" s="133">
        <f t="shared" ref="R133:R145" si="2">Q133*H133</f>
        <v>0</v>
      </c>
      <c r="S133" s="133">
        <v>5.9999999999999995E-4</v>
      </c>
      <c r="T133" s="134">
        <f t="shared" ref="T133:T145" si="3">S133*H133</f>
        <v>5.6999999999999995E-2</v>
      </c>
      <c r="AR133" s="135" t="s">
        <v>133</v>
      </c>
      <c r="AT133" s="135" t="s">
        <v>128</v>
      </c>
      <c r="AU133" s="135" t="s">
        <v>124</v>
      </c>
      <c r="AY133" s="13" t="s">
        <v>125</v>
      </c>
      <c r="BE133" s="136">
        <f t="shared" ref="BE133:BE145" si="4">IF(N133="základní",J133,0)</f>
        <v>0</v>
      </c>
      <c r="BF133" s="136">
        <f t="shared" ref="BF133:BF145" si="5">IF(N133="snížená",J133,0)</f>
        <v>0</v>
      </c>
      <c r="BG133" s="136">
        <f t="shared" ref="BG133:BG145" si="6">IF(N133="zákl. přenesená",J133,0)</f>
        <v>0</v>
      </c>
      <c r="BH133" s="136">
        <f t="shared" ref="BH133:BH145" si="7">IF(N133="sníž. přenesená",J133,0)</f>
        <v>0</v>
      </c>
      <c r="BI133" s="136">
        <f t="shared" ref="BI133:BI145" si="8">IF(N133="nulová",J133,0)</f>
        <v>0</v>
      </c>
      <c r="BJ133" s="13" t="s">
        <v>124</v>
      </c>
      <c r="BK133" s="136">
        <f t="shared" ref="BK133:BK145" si="9">ROUND(I133*H133,2)</f>
        <v>0</v>
      </c>
      <c r="BL133" s="13" t="s">
        <v>133</v>
      </c>
      <c r="BM133" s="135" t="s">
        <v>124</v>
      </c>
    </row>
    <row r="134" spans="2:65" s="1" customFormat="1" ht="16.5" customHeight="1">
      <c r="B134" s="28"/>
      <c r="C134" s="137" t="s">
        <v>124</v>
      </c>
      <c r="D134" s="137" t="s">
        <v>134</v>
      </c>
      <c r="E134" s="138" t="s">
        <v>135</v>
      </c>
      <c r="F134" s="139" t="s">
        <v>136</v>
      </c>
      <c r="G134" s="140" t="s">
        <v>131</v>
      </c>
      <c r="H134" s="141">
        <v>34</v>
      </c>
      <c r="I134" s="142"/>
      <c r="J134" s="143">
        <f t="shared" si="0"/>
        <v>0</v>
      </c>
      <c r="K134" s="139" t="s">
        <v>1</v>
      </c>
      <c r="L134" s="144"/>
      <c r="M134" s="145" t="s">
        <v>1</v>
      </c>
      <c r="N134" s="146" t="s">
        <v>43</v>
      </c>
      <c r="P134" s="133">
        <f t="shared" si="1"/>
        <v>0</v>
      </c>
      <c r="Q134" s="133">
        <v>0</v>
      </c>
      <c r="R134" s="133">
        <f t="shared" si="2"/>
        <v>0</v>
      </c>
      <c r="S134" s="133">
        <v>0</v>
      </c>
      <c r="T134" s="134">
        <f t="shared" si="3"/>
        <v>0</v>
      </c>
      <c r="AR134" s="135" t="s">
        <v>137</v>
      </c>
      <c r="AT134" s="135" t="s">
        <v>134</v>
      </c>
      <c r="AU134" s="135" t="s">
        <v>124</v>
      </c>
      <c r="AY134" s="13" t="s">
        <v>125</v>
      </c>
      <c r="BE134" s="136">
        <f t="shared" si="4"/>
        <v>0</v>
      </c>
      <c r="BF134" s="136">
        <f t="shared" si="5"/>
        <v>0</v>
      </c>
      <c r="BG134" s="136">
        <f t="shared" si="6"/>
        <v>0</v>
      </c>
      <c r="BH134" s="136">
        <f t="shared" si="7"/>
        <v>0</v>
      </c>
      <c r="BI134" s="136">
        <f t="shared" si="8"/>
        <v>0</v>
      </c>
      <c r="BJ134" s="13" t="s">
        <v>124</v>
      </c>
      <c r="BK134" s="136">
        <f t="shared" si="9"/>
        <v>0</v>
      </c>
      <c r="BL134" s="13" t="s">
        <v>133</v>
      </c>
      <c r="BM134" s="135" t="s">
        <v>138</v>
      </c>
    </row>
    <row r="135" spans="2:65" s="1" customFormat="1" ht="16.5" customHeight="1">
      <c r="B135" s="28"/>
      <c r="C135" s="137" t="s">
        <v>139</v>
      </c>
      <c r="D135" s="137" t="s">
        <v>134</v>
      </c>
      <c r="E135" s="138" t="s">
        <v>140</v>
      </c>
      <c r="F135" s="139" t="s">
        <v>141</v>
      </c>
      <c r="G135" s="140" t="s">
        <v>131</v>
      </c>
      <c r="H135" s="141">
        <v>1</v>
      </c>
      <c r="I135" s="142"/>
      <c r="J135" s="143">
        <f t="shared" si="0"/>
        <v>0</v>
      </c>
      <c r="K135" s="139" t="s">
        <v>1</v>
      </c>
      <c r="L135" s="144"/>
      <c r="M135" s="145" t="s">
        <v>1</v>
      </c>
      <c r="N135" s="146" t="s">
        <v>43</v>
      </c>
      <c r="P135" s="133">
        <f t="shared" si="1"/>
        <v>0</v>
      </c>
      <c r="Q135" s="133">
        <v>0</v>
      </c>
      <c r="R135" s="133">
        <f t="shared" si="2"/>
        <v>0</v>
      </c>
      <c r="S135" s="133">
        <v>0</v>
      </c>
      <c r="T135" s="134">
        <f t="shared" si="3"/>
        <v>0</v>
      </c>
      <c r="AR135" s="135" t="s">
        <v>137</v>
      </c>
      <c r="AT135" s="135" t="s">
        <v>134</v>
      </c>
      <c r="AU135" s="135" t="s">
        <v>124</v>
      </c>
      <c r="AY135" s="13" t="s">
        <v>125</v>
      </c>
      <c r="BE135" s="136">
        <f t="shared" si="4"/>
        <v>0</v>
      </c>
      <c r="BF135" s="136">
        <f t="shared" si="5"/>
        <v>0</v>
      </c>
      <c r="BG135" s="136">
        <f t="shared" si="6"/>
        <v>0</v>
      </c>
      <c r="BH135" s="136">
        <f t="shared" si="7"/>
        <v>0</v>
      </c>
      <c r="BI135" s="136">
        <f t="shared" si="8"/>
        <v>0</v>
      </c>
      <c r="BJ135" s="13" t="s">
        <v>124</v>
      </c>
      <c r="BK135" s="136">
        <f t="shared" si="9"/>
        <v>0</v>
      </c>
      <c r="BL135" s="13" t="s">
        <v>133</v>
      </c>
      <c r="BM135" s="135" t="s">
        <v>142</v>
      </c>
    </row>
    <row r="136" spans="2:65" s="1" customFormat="1" ht="16.5" customHeight="1">
      <c r="B136" s="28"/>
      <c r="C136" s="137" t="s">
        <v>138</v>
      </c>
      <c r="D136" s="137" t="s">
        <v>134</v>
      </c>
      <c r="E136" s="138" t="s">
        <v>143</v>
      </c>
      <c r="F136" s="139" t="s">
        <v>144</v>
      </c>
      <c r="G136" s="140" t="s">
        <v>131</v>
      </c>
      <c r="H136" s="141">
        <v>7</v>
      </c>
      <c r="I136" s="142"/>
      <c r="J136" s="143">
        <f t="shared" si="0"/>
        <v>0</v>
      </c>
      <c r="K136" s="139" t="s">
        <v>1</v>
      </c>
      <c r="L136" s="144"/>
      <c r="M136" s="145" t="s">
        <v>1</v>
      </c>
      <c r="N136" s="146" t="s">
        <v>43</v>
      </c>
      <c r="P136" s="133">
        <f t="shared" si="1"/>
        <v>0</v>
      </c>
      <c r="Q136" s="133">
        <v>0</v>
      </c>
      <c r="R136" s="133">
        <f t="shared" si="2"/>
        <v>0</v>
      </c>
      <c r="S136" s="133">
        <v>0</v>
      </c>
      <c r="T136" s="134">
        <f t="shared" si="3"/>
        <v>0</v>
      </c>
      <c r="AR136" s="135" t="s">
        <v>137</v>
      </c>
      <c r="AT136" s="135" t="s">
        <v>134</v>
      </c>
      <c r="AU136" s="135" t="s">
        <v>124</v>
      </c>
      <c r="AY136" s="13" t="s">
        <v>125</v>
      </c>
      <c r="BE136" s="136">
        <f t="shared" si="4"/>
        <v>0</v>
      </c>
      <c r="BF136" s="136">
        <f t="shared" si="5"/>
        <v>0</v>
      </c>
      <c r="BG136" s="136">
        <f t="shared" si="6"/>
        <v>0</v>
      </c>
      <c r="BH136" s="136">
        <f t="shared" si="7"/>
        <v>0</v>
      </c>
      <c r="BI136" s="136">
        <f t="shared" si="8"/>
        <v>0</v>
      </c>
      <c r="BJ136" s="13" t="s">
        <v>124</v>
      </c>
      <c r="BK136" s="136">
        <f t="shared" si="9"/>
        <v>0</v>
      </c>
      <c r="BL136" s="13" t="s">
        <v>133</v>
      </c>
      <c r="BM136" s="135" t="s">
        <v>145</v>
      </c>
    </row>
    <row r="137" spans="2:65" s="1" customFormat="1" ht="16.5" customHeight="1">
      <c r="B137" s="28"/>
      <c r="C137" s="137" t="s">
        <v>146</v>
      </c>
      <c r="D137" s="137" t="s">
        <v>134</v>
      </c>
      <c r="E137" s="138" t="s">
        <v>147</v>
      </c>
      <c r="F137" s="139" t="s">
        <v>148</v>
      </c>
      <c r="G137" s="140" t="s">
        <v>131</v>
      </c>
      <c r="H137" s="141">
        <v>16</v>
      </c>
      <c r="I137" s="142"/>
      <c r="J137" s="143">
        <f t="shared" si="0"/>
        <v>0</v>
      </c>
      <c r="K137" s="139" t="s">
        <v>1</v>
      </c>
      <c r="L137" s="144"/>
      <c r="M137" s="145" t="s">
        <v>1</v>
      </c>
      <c r="N137" s="146" t="s">
        <v>43</v>
      </c>
      <c r="P137" s="133">
        <f t="shared" si="1"/>
        <v>0</v>
      </c>
      <c r="Q137" s="133">
        <v>0</v>
      </c>
      <c r="R137" s="133">
        <f t="shared" si="2"/>
        <v>0</v>
      </c>
      <c r="S137" s="133">
        <v>0</v>
      </c>
      <c r="T137" s="134">
        <f t="shared" si="3"/>
        <v>0</v>
      </c>
      <c r="AR137" s="135" t="s">
        <v>137</v>
      </c>
      <c r="AT137" s="135" t="s">
        <v>134</v>
      </c>
      <c r="AU137" s="135" t="s">
        <v>124</v>
      </c>
      <c r="AY137" s="13" t="s">
        <v>125</v>
      </c>
      <c r="BE137" s="136">
        <f t="shared" si="4"/>
        <v>0</v>
      </c>
      <c r="BF137" s="136">
        <f t="shared" si="5"/>
        <v>0</v>
      </c>
      <c r="BG137" s="136">
        <f t="shared" si="6"/>
        <v>0</v>
      </c>
      <c r="BH137" s="136">
        <f t="shared" si="7"/>
        <v>0</v>
      </c>
      <c r="BI137" s="136">
        <f t="shared" si="8"/>
        <v>0</v>
      </c>
      <c r="BJ137" s="13" t="s">
        <v>124</v>
      </c>
      <c r="BK137" s="136">
        <f t="shared" si="9"/>
        <v>0</v>
      </c>
      <c r="BL137" s="13" t="s">
        <v>133</v>
      </c>
      <c r="BM137" s="135" t="s">
        <v>149</v>
      </c>
    </row>
    <row r="138" spans="2:65" s="1" customFormat="1" ht="16.5" customHeight="1">
      <c r="B138" s="28"/>
      <c r="C138" s="137" t="s">
        <v>142</v>
      </c>
      <c r="D138" s="137" t="s">
        <v>134</v>
      </c>
      <c r="E138" s="138" t="s">
        <v>150</v>
      </c>
      <c r="F138" s="139" t="s">
        <v>151</v>
      </c>
      <c r="G138" s="140" t="s">
        <v>131</v>
      </c>
      <c r="H138" s="141">
        <v>12</v>
      </c>
      <c r="I138" s="142"/>
      <c r="J138" s="143">
        <f t="shared" si="0"/>
        <v>0</v>
      </c>
      <c r="K138" s="139" t="s">
        <v>1</v>
      </c>
      <c r="L138" s="144"/>
      <c r="M138" s="145" t="s">
        <v>1</v>
      </c>
      <c r="N138" s="146" t="s">
        <v>43</v>
      </c>
      <c r="P138" s="133">
        <f t="shared" si="1"/>
        <v>0</v>
      </c>
      <c r="Q138" s="133">
        <v>0</v>
      </c>
      <c r="R138" s="133">
        <f t="shared" si="2"/>
        <v>0</v>
      </c>
      <c r="S138" s="133">
        <v>0</v>
      </c>
      <c r="T138" s="134">
        <f t="shared" si="3"/>
        <v>0</v>
      </c>
      <c r="AR138" s="135" t="s">
        <v>137</v>
      </c>
      <c r="AT138" s="135" t="s">
        <v>134</v>
      </c>
      <c r="AU138" s="135" t="s">
        <v>124</v>
      </c>
      <c r="AY138" s="13" t="s">
        <v>125</v>
      </c>
      <c r="BE138" s="136">
        <f t="shared" si="4"/>
        <v>0</v>
      </c>
      <c r="BF138" s="136">
        <f t="shared" si="5"/>
        <v>0</v>
      </c>
      <c r="BG138" s="136">
        <f t="shared" si="6"/>
        <v>0</v>
      </c>
      <c r="BH138" s="136">
        <f t="shared" si="7"/>
        <v>0</v>
      </c>
      <c r="BI138" s="136">
        <f t="shared" si="8"/>
        <v>0</v>
      </c>
      <c r="BJ138" s="13" t="s">
        <v>124</v>
      </c>
      <c r="BK138" s="136">
        <f t="shared" si="9"/>
        <v>0</v>
      </c>
      <c r="BL138" s="13" t="s">
        <v>133</v>
      </c>
      <c r="BM138" s="135" t="s">
        <v>8</v>
      </c>
    </row>
    <row r="139" spans="2:65" s="1" customFormat="1" ht="16.5" customHeight="1">
      <c r="B139" s="28"/>
      <c r="C139" s="137" t="s">
        <v>152</v>
      </c>
      <c r="D139" s="137" t="s">
        <v>134</v>
      </c>
      <c r="E139" s="138" t="s">
        <v>153</v>
      </c>
      <c r="F139" s="139" t="s">
        <v>154</v>
      </c>
      <c r="G139" s="140" t="s">
        <v>131</v>
      </c>
      <c r="H139" s="141">
        <v>16</v>
      </c>
      <c r="I139" s="142"/>
      <c r="J139" s="143">
        <f t="shared" si="0"/>
        <v>0</v>
      </c>
      <c r="K139" s="139" t="s">
        <v>1</v>
      </c>
      <c r="L139" s="144"/>
      <c r="M139" s="145" t="s">
        <v>1</v>
      </c>
      <c r="N139" s="146" t="s">
        <v>43</v>
      </c>
      <c r="P139" s="133">
        <f t="shared" si="1"/>
        <v>0</v>
      </c>
      <c r="Q139" s="133">
        <v>0</v>
      </c>
      <c r="R139" s="133">
        <f t="shared" si="2"/>
        <v>0</v>
      </c>
      <c r="S139" s="133">
        <v>0</v>
      </c>
      <c r="T139" s="134">
        <f t="shared" si="3"/>
        <v>0</v>
      </c>
      <c r="AR139" s="135" t="s">
        <v>137</v>
      </c>
      <c r="AT139" s="135" t="s">
        <v>134</v>
      </c>
      <c r="AU139" s="135" t="s">
        <v>124</v>
      </c>
      <c r="AY139" s="13" t="s">
        <v>125</v>
      </c>
      <c r="BE139" s="136">
        <f t="shared" si="4"/>
        <v>0</v>
      </c>
      <c r="BF139" s="136">
        <f t="shared" si="5"/>
        <v>0</v>
      </c>
      <c r="BG139" s="136">
        <f t="shared" si="6"/>
        <v>0</v>
      </c>
      <c r="BH139" s="136">
        <f t="shared" si="7"/>
        <v>0</v>
      </c>
      <c r="BI139" s="136">
        <f t="shared" si="8"/>
        <v>0</v>
      </c>
      <c r="BJ139" s="13" t="s">
        <v>124</v>
      </c>
      <c r="BK139" s="136">
        <f t="shared" si="9"/>
        <v>0</v>
      </c>
      <c r="BL139" s="13" t="s">
        <v>133</v>
      </c>
      <c r="BM139" s="135" t="s">
        <v>155</v>
      </c>
    </row>
    <row r="140" spans="2:65" s="1" customFormat="1" ht="16.5" customHeight="1">
      <c r="B140" s="28"/>
      <c r="C140" s="137" t="s">
        <v>145</v>
      </c>
      <c r="D140" s="137" t="s">
        <v>134</v>
      </c>
      <c r="E140" s="138" t="s">
        <v>156</v>
      </c>
      <c r="F140" s="139" t="s">
        <v>157</v>
      </c>
      <c r="G140" s="140" t="s">
        <v>131</v>
      </c>
      <c r="H140" s="141">
        <v>29</v>
      </c>
      <c r="I140" s="142"/>
      <c r="J140" s="143">
        <f t="shared" si="0"/>
        <v>0</v>
      </c>
      <c r="K140" s="139" t="s">
        <v>1</v>
      </c>
      <c r="L140" s="144"/>
      <c r="M140" s="145" t="s">
        <v>1</v>
      </c>
      <c r="N140" s="146" t="s">
        <v>43</v>
      </c>
      <c r="P140" s="133">
        <f t="shared" si="1"/>
        <v>0</v>
      </c>
      <c r="Q140" s="133">
        <v>0</v>
      </c>
      <c r="R140" s="133">
        <f t="shared" si="2"/>
        <v>0</v>
      </c>
      <c r="S140" s="133">
        <v>0</v>
      </c>
      <c r="T140" s="134">
        <f t="shared" si="3"/>
        <v>0</v>
      </c>
      <c r="AR140" s="135" t="s">
        <v>137</v>
      </c>
      <c r="AT140" s="135" t="s">
        <v>134</v>
      </c>
      <c r="AU140" s="135" t="s">
        <v>124</v>
      </c>
      <c r="AY140" s="13" t="s">
        <v>125</v>
      </c>
      <c r="BE140" s="136">
        <f t="shared" si="4"/>
        <v>0</v>
      </c>
      <c r="BF140" s="136">
        <f t="shared" si="5"/>
        <v>0</v>
      </c>
      <c r="BG140" s="136">
        <f t="shared" si="6"/>
        <v>0</v>
      </c>
      <c r="BH140" s="136">
        <f t="shared" si="7"/>
        <v>0</v>
      </c>
      <c r="BI140" s="136">
        <f t="shared" si="8"/>
        <v>0</v>
      </c>
      <c r="BJ140" s="13" t="s">
        <v>124</v>
      </c>
      <c r="BK140" s="136">
        <f t="shared" si="9"/>
        <v>0</v>
      </c>
      <c r="BL140" s="13" t="s">
        <v>133</v>
      </c>
      <c r="BM140" s="135" t="s">
        <v>133</v>
      </c>
    </row>
    <row r="141" spans="2:65" s="1" customFormat="1" ht="16.5" customHeight="1">
      <c r="B141" s="28"/>
      <c r="C141" s="137" t="s">
        <v>158</v>
      </c>
      <c r="D141" s="137" t="s">
        <v>134</v>
      </c>
      <c r="E141" s="138" t="s">
        <v>159</v>
      </c>
      <c r="F141" s="139" t="s">
        <v>160</v>
      </c>
      <c r="G141" s="140" t="s">
        <v>131</v>
      </c>
      <c r="H141" s="141">
        <v>14</v>
      </c>
      <c r="I141" s="142"/>
      <c r="J141" s="143">
        <f t="shared" si="0"/>
        <v>0</v>
      </c>
      <c r="K141" s="139" t="s">
        <v>1</v>
      </c>
      <c r="L141" s="144"/>
      <c r="M141" s="145" t="s">
        <v>1</v>
      </c>
      <c r="N141" s="146" t="s">
        <v>43</v>
      </c>
      <c r="P141" s="133">
        <f t="shared" si="1"/>
        <v>0</v>
      </c>
      <c r="Q141" s="133">
        <v>0</v>
      </c>
      <c r="R141" s="133">
        <f t="shared" si="2"/>
        <v>0</v>
      </c>
      <c r="S141" s="133">
        <v>0</v>
      </c>
      <c r="T141" s="134">
        <f t="shared" si="3"/>
        <v>0</v>
      </c>
      <c r="AR141" s="135" t="s">
        <v>137</v>
      </c>
      <c r="AT141" s="135" t="s">
        <v>134</v>
      </c>
      <c r="AU141" s="135" t="s">
        <v>124</v>
      </c>
      <c r="AY141" s="13" t="s">
        <v>125</v>
      </c>
      <c r="BE141" s="136">
        <f t="shared" si="4"/>
        <v>0</v>
      </c>
      <c r="BF141" s="136">
        <f t="shared" si="5"/>
        <v>0</v>
      </c>
      <c r="BG141" s="136">
        <f t="shared" si="6"/>
        <v>0</v>
      </c>
      <c r="BH141" s="136">
        <f t="shared" si="7"/>
        <v>0</v>
      </c>
      <c r="BI141" s="136">
        <f t="shared" si="8"/>
        <v>0</v>
      </c>
      <c r="BJ141" s="13" t="s">
        <v>124</v>
      </c>
      <c r="BK141" s="136">
        <f t="shared" si="9"/>
        <v>0</v>
      </c>
      <c r="BL141" s="13" t="s">
        <v>133</v>
      </c>
      <c r="BM141" s="135" t="s">
        <v>161</v>
      </c>
    </row>
    <row r="142" spans="2:65" s="1" customFormat="1" ht="16.5" customHeight="1">
      <c r="B142" s="28"/>
      <c r="C142" s="137" t="s">
        <v>149</v>
      </c>
      <c r="D142" s="137" t="s">
        <v>134</v>
      </c>
      <c r="E142" s="138" t="s">
        <v>162</v>
      </c>
      <c r="F142" s="139" t="s">
        <v>163</v>
      </c>
      <c r="G142" s="140" t="s">
        <v>131</v>
      </c>
      <c r="H142" s="141">
        <v>2</v>
      </c>
      <c r="I142" s="142"/>
      <c r="J142" s="143">
        <f t="shared" si="0"/>
        <v>0</v>
      </c>
      <c r="K142" s="139" t="s">
        <v>1</v>
      </c>
      <c r="L142" s="144"/>
      <c r="M142" s="145" t="s">
        <v>1</v>
      </c>
      <c r="N142" s="146" t="s">
        <v>43</v>
      </c>
      <c r="P142" s="133">
        <f t="shared" si="1"/>
        <v>0</v>
      </c>
      <c r="Q142" s="133">
        <v>0</v>
      </c>
      <c r="R142" s="133">
        <f t="shared" si="2"/>
        <v>0</v>
      </c>
      <c r="S142" s="133">
        <v>0</v>
      </c>
      <c r="T142" s="134">
        <f t="shared" si="3"/>
        <v>0</v>
      </c>
      <c r="AR142" s="135" t="s">
        <v>137</v>
      </c>
      <c r="AT142" s="135" t="s">
        <v>134</v>
      </c>
      <c r="AU142" s="135" t="s">
        <v>124</v>
      </c>
      <c r="AY142" s="13" t="s">
        <v>125</v>
      </c>
      <c r="BE142" s="136">
        <f t="shared" si="4"/>
        <v>0</v>
      </c>
      <c r="BF142" s="136">
        <f t="shared" si="5"/>
        <v>0</v>
      </c>
      <c r="BG142" s="136">
        <f t="shared" si="6"/>
        <v>0</v>
      </c>
      <c r="BH142" s="136">
        <f t="shared" si="7"/>
        <v>0</v>
      </c>
      <c r="BI142" s="136">
        <f t="shared" si="8"/>
        <v>0</v>
      </c>
      <c r="BJ142" s="13" t="s">
        <v>124</v>
      </c>
      <c r="BK142" s="136">
        <f t="shared" si="9"/>
        <v>0</v>
      </c>
      <c r="BL142" s="13" t="s">
        <v>133</v>
      </c>
      <c r="BM142" s="135" t="s">
        <v>164</v>
      </c>
    </row>
    <row r="143" spans="2:65" s="1" customFormat="1" ht="16.5" customHeight="1">
      <c r="B143" s="28"/>
      <c r="C143" s="124" t="s">
        <v>165</v>
      </c>
      <c r="D143" s="124" t="s">
        <v>128</v>
      </c>
      <c r="E143" s="125" t="s">
        <v>166</v>
      </c>
      <c r="F143" s="126" t="s">
        <v>167</v>
      </c>
      <c r="G143" s="127" t="s">
        <v>131</v>
      </c>
      <c r="H143" s="128">
        <v>81</v>
      </c>
      <c r="I143" s="129"/>
      <c r="J143" s="130">
        <f t="shared" si="0"/>
        <v>0</v>
      </c>
      <c r="K143" s="126" t="s">
        <v>132</v>
      </c>
      <c r="L143" s="28"/>
      <c r="M143" s="131" t="s">
        <v>1</v>
      </c>
      <c r="N143" s="132" t="s">
        <v>43</v>
      </c>
      <c r="P143" s="133">
        <f t="shared" si="1"/>
        <v>0</v>
      </c>
      <c r="Q143" s="133">
        <v>0</v>
      </c>
      <c r="R143" s="133">
        <f t="shared" si="2"/>
        <v>0</v>
      </c>
      <c r="S143" s="133">
        <v>0</v>
      </c>
      <c r="T143" s="134">
        <f t="shared" si="3"/>
        <v>0</v>
      </c>
      <c r="AR143" s="135" t="s">
        <v>133</v>
      </c>
      <c r="AT143" s="135" t="s">
        <v>128</v>
      </c>
      <c r="AU143" s="135" t="s">
        <v>124</v>
      </c>
      <c r="AY143" s="13" t="s">
        <v>125</v>
      </c>
      <c r="BE143" s="136">
        <f t="shared" si="4"/>
        <v>0</v>
      </c>
      <c r="BF143" s="136">
        <f t="shared" si="5"/>
        <v>0</v>
      </c>
      <c r="BG143" s="136">
        <f t="shared" si="6"/>
        <v>0</v>
      </c>
      <c r="BH143" s="136">
        <f t="shared" si="7"/>
        <v>0</v>
      </c>
      <c r="BI143" s="136">
        <f t="shared" si="8"/>
        <v>0</v>
      </c>
      <c r="BJ143" s="13" t="s">
        <v>124</v>
      </c>
      <c r="BK143" s="136">
        <f t="shared" si="9"/>
        <v>0</v>
      </c>
      <c r="BL143" s="13" t="s">
        <v>133</v>
      </c>
      <c r="BM143" s="135" t="s">
        <v>168</v>
      </c>
    </row>
    <row r="144" spans="2:65" s="1" customFormat="1" ht="16.5" customHeight="1">
      <c r="B144" s="28"/>
      <c r="C144" s="124" t="s">
        <v>8</v>
      </c>
      <c r="D144" s="124" t="s">
        <v>128</v>
      </c>
      <c r="E144" s="125" t="s">
        <v>169</v>
      </c>
      <c r="F144" s="126" t="s">
        <v>170</v>
      </c>
      <c r="G144" s="127" t="s">
        <v>131</v>
      </c>
      <c r="H144" s="128">
        <v>16</v>
      </c>
      <c r="I144" s="129"/>
      <c r="J144" s="130">
        <f t="shared" si="0"/>
        <v>0</v>
      </c>
      <c r="K144" s="126" t="s">
        <v>132</v>
      </c>
      <c r="L144" s="28"/>
      <c r="M144" s="131" t="s">
        <v>1</v>
      </c>
      <c r="N144" s="132" t="s">
        <v>43</v>
      </c>
      <c r="P144" s="133">
        <f t="shared" si="1"/>
        <v>0</v>
      </c>
      <c r="Q144" s="133">
        <v>1.0000000000000001E-5</v>
      </c>
      <c r="R144" s="133">
        <f t="shared" si="2"/>
        <v>1.6000000000000001E-4</v>
      </c>
      <c r="S144" s="133">
        <v>0</v>
      </c>
      <c r="T144" s="134">
        <f t="shared" si="3"/>
        <v>0</v>
      </c>
      <c r="AR144" s="135" t="s">
        <v>133</v>
      </c>
      <c r="AT144" s="135" t="s">
        <v>128</v>
      </c>
      <c r="AU144" s="135" t="s">
        <v>124</v>
      </c>
      <c r="AY144" s="13" t="s">
        <v>125</v>
      </c>
      <c r="BE144" s="136">
        <f t="shared" si="4"/>
        <v>0</v>
      </c>
      <c r="BF144" s="136">
        <f t="shared" si="5"/>
        <v>0</v>
      </c>
      <c r="BG144" s="136">
        <f t="shared" si="6"/>
        <v>0</v>
      </c>
      <c r="BH144" s="136">
        <f t="shared" si="7"/>
        <v>0</v>
      </c>
      <c r="BI144" s="136">
        <f t="shared" si="8"/>
        <v>0</v>
      </c>
      <c r="BJ144" s="13" t="s">
        <v>124</v>
      </c>
      <c r="BK144" s="136">
        <f t="shared" si="9"/>
        <v>0</v>
      </c>
      <c r="BL144" s="13" t="s">
        <v>133</v>
      </c>
      <c r="BM144" s="135" t="s">
        <v>171</v>
      </c>
    </row>
    <row r="145" spans="2:65" s="1" customFormat="1" ht="16.5" customHeight="1">
      <c r="B145" s="28"/>
      <c r="C145" s="124" t="s">
        <v>172</v>
      </c>
      <c r="D145" s="124" t="s">
        <v>128</v>
      </c>
      <c r="E145" s="125" t="s">
        <v>173</v>
      </c>
      <c r="F145" s="126" t="s">
        <v>174</v>
      </c>
      <c r="G145" s="127" t="s">
        <v>175</v>
      </c>
      <c r="H145" s="128">
        <v>0.02</v>
      </c>
      <c r="I145" s="129"/>
      <c r="J145" s="130">
        <f t="shared" si="0"/>
        <v>0</v>
      </c>
      <c r="K145" s="126" t="s">
        <v>132</v>
      </c>
      <c r="L145" s="28"/>
      <c r="M145" s="131" t="s">
        <v>1</v>
      </c>
      <c r="N145" s="132" t="s">
        <v>43</v>
      </c>
      <c r="P145" s="133">
        <f t="shared" si="1"/>
        <v>0</v>
      </c>
      <c r="Q145" s="133">
        <v>0</v>
      </c>
      <c r="R145" s="133">
        <f t="shared" si="2"/>
        <v>0</v>
      </c>
      <c r="S145" s="133">
        <v>0</v>
      </c>
      <c r="T145" s="134">
        <f t="shared" si="3"/>
        <v>0</v>
      </c>
      <c r="AR145" s="135" t="s">
        <v>133</v>
      </c>
      <c r="AT145" s="135" t="s">
        <v>128</v>
      </c>
      <c r="AU145" s="135" t="s">
        <v>124</v>
      </c>
      <c r="AY145" s="13" t="s">
        <v>125</v>
      </c>
      <c r="BE145" s="136">
        <f t="shared" si="4"/>
        <v>0</v>
      </c>
      <c r="BF145" s="136">
        <f t="shared" si="5"/>
        <v>0</v>
      </c>
      <c r="BG145" s="136">
        <f t="shared" si="6"/>
        <v>0</v>
      </c>
      <c r="BH145" s="136">
        <f t="shared" si="7"/>
        <v>0</v>
      </c>
      <c r="BI145" s="136">
        <f t="shared" si="8"/>
        <v>0</v>
      </c>
      <c r="BJ145" s="13" t="s">
        <v>124</v>
      </c>
      <c r="BK145" s="136">
        <f t="shared" si="9"/>
        <v>0</v>
      </c>
      <c r="BL145" s="13" t="s">
        <v>133</v>
      </c>
      <c r="BM145" s="135" t="s">
        <v>176</v>
      </c>
    </row>
    <row r="146" spans="2:65" s="11" customFormat="1" ht="22.9" customHeight="1">
      <c r="B146" s="112"/>
      <c r="D146" s="113" t="s">
        <v>76</v>
      </c>
      <c r="E146" s="122" t="s">
        <v>177</v>
      </c>
      <c r="F146" s="122" t="s">
        <v>178</v>
      </c>
      <c r="I146" s="115"/>
      <c r="J146" s="123">
        <f>BK146</f>
        <v>0</v>
      </c>
      <c r="L146" s="112"/>
      <c r="M146" s="117"/>
      <c r="P146" s="118">
        <f>SUM(P147:P151)</f>
        <v>0</v>
      </c>
      <c r="R146" s="118">
        <f>SUM(R147:R151)</f>
        <v>3.2199999999999998E-3</v>
      </c>
      <c r="T146" s="119">
        <f>SUM(T147:T151)</f>
        <v>0</v>
      </c>
      <c r="AR146" s="113" t="s">
        <v>124</v>
      </c>
      <c r="AT146" s="120" t="s">
        <v>76</v>
      </c>
      <c r="AU146" s="120" t="s">
        <v>85</v>
      </c>
      <c r="AY146" s="113" t="s">
        <v>125</v>
      </c>
      <c r="BK146" s="121">
        <f>SUM(BK147:BK151)</f>
        <v>0</v>
      </c>
    </row>
    <row r="147" spans="2:65" s="1" customFormat="1" ht="16.5" customHeight="1">
      <c r="B147" s="28"/>
      <c r="C147" s="124" t="s">
        <v>155</v>
      </c>
      <c r="D147" s="124" t="s">
        <v>128</v>
      </c>
      <c r="E147" s="125" t="s">
        <v>179</v>
      </c>
      <c r="F147" s="126" t="s">
        <v>180</v>
      </c>
      <c r="G147" s="127" t="s">
        <v>131</v>
      </c>
      <c r="H147" s="128">
        <v>2</v>
      </c>
      <c r="I147" s="129"/>
      <c r="J147" s="130">
        <f>ROUND(I147*H147,2)</f>
        <v>0</v>
      </c>
      <c r="K147" s="126" t="s">
        <v>132</v>
      </c>
      <c r="L147" s="28"/>
      <c r="M147" s="131" t="s">
        <v>1</v>
      </c>
      <c r="N147" s="132" t="s">
        <v>43</v>
      </c>
      <c r="P147" s="133">
        <f>O147*H147</f>
        <v>0</v>
      </c>
      <c r="Q147" s="133">
        <v>4.0999999999999999E-4</v>
      </c>
      <c r="R147" s="133">
        <f>Q147*H147</f>
        <v>8.1999999999999998E-4</v>
      </c>
      <c r="S147" s="133">
        <v>0</v>
      </c>
      <c r="T147" s="134">
        <f>S147*H147</f>
        <v>0</v>
      </c>
      <c r="AR147" s="135" t="s">
        <v>133</v>
      </c>
      <c r="AT147" s="135" t="s">
        <v>128</v>
      </c>
      <c r="AU147" s="135" t="s">
        <v>124</v>
      </c>
      <c r="AY147" s="13" t="s">
        <v>125</v>
      </c>
      <c r="BE147" s="136">
        <f>IF(N147="základní",J147,0)</f>
        <v>0</v>
      </c>
      <c r="BF147" s="136">
        <f>IF(N147="snížená",J147,0)</f>
        <v>0</v>
      </c>
      <c r="BG147" s="136">
        <f>IF(N147="zákl. přenesená",J147,0)</f>
        <v>0</v>
      </c>
      <c r="BH147" s="136">
        <f>IF(N147="sníž. přenesená",J147,0)</f>
        <v>0</v>
      </c>
      <c r="BI147" s="136">
        <f>IF(N147="nulová",J147,0)</f>
        <v>0</v>
      </c>
      <c r="BJ147" s="13" t="s">
        <v>124</v>
      </c>
      <c r="BK147" s="136">
        <f>ROUND(I147*H147,2)</f>
        <v>0</v>
      </c>
      <c r="BL147" s="13" t="s">
        <v>133</v>
      </c>
      <c r="BM147" s="135" t="s">
        <v>181</v>
      </c>
    </row>
    <row r="148" spans="2:65" s="1" customFormat="1" ht="16.5" customHeight="1">
      <c r="B148" s="28"/>
      <c r="C148" s="124" t="s">
        <v>182</v>
      </c>
      <c r="D148" s="124" t="s">
        <v>128</v>
      </c>
      <c r="E148" s="125" t="s">
        <v>183</v>
      </c>
      <c r="F148" s="126" t="s">
        <v>184</v>
      </c>
      <c r="G148" s="127" t="s">
        <v>185</v>
      </c>
      <c r="H148" s="128">
        <v>2</v>
      </c>
      <c r="I148" s="129"/>
      <c r="J148" s="130">
        <f>ROUND(I148*H148,2)</f>
        <v>0</v>
      </c>
      <c r="K148" s="126" t="s">
        <v>1</v>
      </c>
      <c r="L148" s="28"/>
      <c r="M148" s="131" t="s">
        <v>1</v>
      </c>
      <c r="N148" s="132" t="s">
        <v>43</v>
      </c>
      <c r="P148" s="133">
        <f>O148*H148</f>
        <v>0</v>
      </c>
      <c r="Q148" s="133">
        <v>8.5999999999999998E-4</v>
      </c>
      <c r="R148" s="133">
        <f>Q148*H148</f>
        <v>1.72E-3</v>
      </c>
      <c r="S148" s="133">
        <v>0</v>
      </c>
      <c r="T148" s="134">
        <f>S148*H148</f>
        <v>0</v>
      </c>
      <c r="AR148" s="135" t="s">
        <v>133</v>
      </c>
      <c r="AT148" s="135" t="s">
        <v>128</v>
      </c>
      <c r="AU148" s="135" t="s">
        <v>124</v>
      </c>
      <c r="AY148" s="13" t="s">
        <v>125</v>
      </c>
      <c r="BE148" s="136">
        <f>IF(N148="základní",J148,0)</f>
        <v>0</v>
      </c>
      <c r="BF148" s="136">
        <f>IF(N148="snížená",J148,0)</f>
        <v>0</v>
      </c>
      <c r="BG148" s="136">
        <f>IF(N148="zákl. přenesená",J148,0)</f>
        <v>0</v>
      </c>
      <c r="BH148" s="136">
        <f>IF(N148="sníž. přenesená",J148,0)</f>
        <v>0</v>
      </c>
      <c r="BI148" s="136">
        <f>IF(N148="nulová",J148,0)</f>
        <v>0</v>
      </c>
      <c r="BJ148" s="13" t="s">
        <v>124</v>
      </c>
      <c r="BK148" s="136">
        <f>ROUND(I148*H148,2)</f>
        <v>0</v>
      </c>
      <c r="BL148" s="13" t="s">
        <v>133</v>
      </c>
      <c r="BM148" s="135" t="s">
        <v>186</v>
      </c>
    </row>
    <row r="149" spans="2:65" s="1" customFormat="1" ht="16.5" customHeight="1">
      <c r="B149" s="28"/>
      <c r="C149" s="124" t="s">
        <v>133</v>
      </c>
      <c r="D149" s="124" t="s">
        <v>128</v>
      </c>
      <c r="E149" s="125" t="s">
        <v>187</v>
      </c>
      <c r="F149" s="126" t="s">
        <v>188</v>
      </c>
      <c r="G149" s="127" t="s">
        <v>185</v>
      </c>
      <c r="H149" s="128">
        <v>2</v>
      </c>
      <c r="I149" s="129"/>
      <c r="J149" s="130">
        <f>ROUND(I149*H149,2)</f>
        <v>0</v>
      </c>
      <c r="K149" s="126" t="s">
        <v>1</v>
      </c>
      <c r="L149" s="28"/>
      <c r="M149" s="131" t="s">
        <v>1</v>
      </c>
      <c r="N149" s="132" t="s">
        <v>43</v>
      </c>
      <c r="P149" s="133">
        <f>O149*H149</f>
        <v>0</v>
      </c>
      <c r="Q149" s="133">
        <v>3.4000000000000002E-4</v>
      </c>
      <c r="R149" s="133">
        <f>Q149*H149</f>
        <v>6.8000000000000005E-4</v>
      </c>
      <c r="S149" s="133">
        <v>0</v>
      </c>
      <c r="T149" s="134">
        <f>S149*H149</f>
        <v>0</v>
      </c>
      <c r="AR149" s="135" t="s">
        <v>133</v>
      </c>
      <c r="AT149" s="135" t="s">
        <v>128</v>
      </c>
      <c r="AU149" s="135" t="s">
        <v>124</v>
      </c>
      <c r="AY149" s="13" t="s">
        <v>125</v>
      </c>
      <c r="BE149" s="136">
        <f>IF(N149="základní",J149,0)</f>
        <v>0</v>
      </c>
      <c r="BF149" s="136">
        <f>IF(N149="snížená",J149,0)</f>
        <v>0</v>
      </c>
      <c r="BG149" s="136">
        <f>IF(N149="zákl. přenesená",J149,0)</f>
        <v>0</v>
      </c>
      <c r="BH149" s="136">
        <f>IF(N149="sníž. přenesená",J149,0)</f>
        <v>0</v>
      </c>
      <c r="BI149" s="136">
        <f>IF(N149="nulová",J149,0)</f>
        <v>0</v>
      </c>
      <c r="BJ149" s="13" t="s">
        <v>124</v>
      </c>
      <c r="BK149" s="136">
        <f>ROUND(I149*H149,2)</f>
        <v>0</v>
      </c>
      <c r="BL149" s="13" t="s">
        <v>133</v>
      </c>
      <c r="BM149" s="135" t="s">
        <v>189</v>
      </c>
    </row>
    <row r="150" spans="2:65" s="1" customFormat="1" ht="16.5" customHeight="1">
      <c r="B150" s="28"/>
      <c r="C150" s="124" t="s">
        <v>190</v>
      </c>
      <c r="D150" s="124" t="s">
        <v>128</v>
      </c>
      <c r="E150" s="125" t="s">
        <v>191</v>
      </c>
      <c r="F150" s="126" t="s">
        <v>192</v>
      </c>
      <c r="G150" s="127" t="s">
        <v>131</v>
      </c>
      <c r="H150" s="128">
        <v>2</v>
      </c>
      <c r="I150" s="129"/>
      <c r="J150" s="130">
        <f>ROUND(I150*H150,2)</f>
        <v>0</v>
      </c>
      <c r="K150" s="126" t="s">
        <v>132</v>
      </c>
      <c r="L150" s="28"/>
      <c r="M150" s="131" t="s">
        <v>1</v>
      </c>
      <c r="N150" s="132" t="s">
        <v>43</v>
      </c>
      <c r="P150" s="133">
        <f>O150*H150</f>
        <v>0</v>
      </c>
      <c r="Q150" s="133">
        <v>0</v>
      </c>
      <c r="R150" s="133">
        <f>Q150*H150</f>
        <v>0</v>
      </c>
      <c r="S150" s="133">
        <v>0</v>
      </c>
      <c r="T150" s="134">
        <f>S150*H150</f>
        <v>0</v>
      </c>
      <c r="AR150" s="135" t="s">
        <v>133</v>
      </c>
      <c r="AT150" s="135" t="s">
        <v>128</v>
      </c>
      <c r="AU150" s="135" t="s">
        <v>124</v>
      </c>
      <c r="AY150" s="13" t="s">
        <v>125</v>
      </c>
      <c r="BE150" s="136">
        <f>IF(N150="základní",J150,0)</f>
        <v>0</v>
      </c>
      <c r="BF150" s="136">
        <f>IF(N150="snížená",J150,0)</f>
        <v>0</v>
      </c>
      <c r="BG150" s="136">
        <f>IF(N150="zákl. přenesená",J150,0)</f>
        <v>0</v>
      </c>
      <c r="BH150" s="136">
        <f>IF(N150="sníž. přenesená",J150,0)</f>
        <v>0</v>
      </c>
      <c r="BI150" s="136">
        <f>IF(N150="nulová",J150,0)</f>
        <v>0</v>
      </c>
      <c r="BJ150" s="13" t="s">
        <v>124</v>
      </c>
      <c r="BK150" s="136">
        <f>ROUND(I150*H150,2)</f>
        <v>0</v>
      </c>
      <c r="BL150" s="13" t="s">
        <v>133</v>
      </c>
      <c r="BM150" s="135" t="s">
        <v>193</v>
      </c>
    </row>
    <row r="151" spans="2:65" s="1" customFormat="1" ht="16.5" customHeight="1">
      <c r="B151" s="28"/>
      <c r="C151" s="124" t="s">
        <v>161</v>
      </c>
      <c r="D151" s="124" t="s">
        <v>128</v>
      </c>
      <c r="E151" s="125" t="s">
        <v>194</v>
      </c>
      <c r="F151" s="126" t="s">
        <v>195</v>
      </c>
      <c r="G151" s="127" t="s">
        <v>175</v>
      </c>
      <c r="H151" s="128">
        <v>3.0000000000000001E-3</v>
      </c>
      <c r="I151" s="129"/>
      <c r="J151" s="130">
        <f>ROUND(I151*H151,2)</f>
        <v>0</v>
      </c>
      <c r="K151" s="126" t="s">
        <v>132</v>
      </c>
      <c r="L151" s="28"/>
      <c r="M151" s="131" t="s">
        <v>1</v>
      </c>
      <c r="N151" s="132" t="s">
        <v>43</v>
      </c>
      <c r="P151" s="133">
        <f>O151*H151</f>
        <v>0</v>
      </c>
      <c r="Q151" s="133">
        <v>0</v>
      </c>
      <c r="R151" s="133">
        <f>Q151*H151</f>
        <v>0</v>
      </c>
      <c r="S151" s="133">
        <v>0</v>
      </c>
      <c r="T151" s="134">
        <f>S151*H151</f>
        <v>0</v>
      </c>
      <c r="AR151" s="135" t="s">
        <v>133</v>
      </c>
      <c r="AT151" s="135" t="s">
        <v>128</v>
      </c>
      <c r="AU151" s="135" t="s">
        <v>124</v>
      </c>
      <c r="AY151" s="13" t="s">
        <v>125</v>
      </c>
      <c r="BE151" s="136">
        <f>IF(N151="základní",J151,0)</f>
        <v>0</v>
      </c>
      <c r="BF151" s="136">
        <f>IF(N151="snížená",J151,0)</f>
        <v>0</v>
      </c>
      <c r="BG151" s="136">
        <f>IF(N151="zákl. přenesená",J151,0)</f>
        <v>0</v>
      </c>
      <c r="BH151" s="136">
        <f>IF(N151="sníž. přenesená",J151,0)</f>
        <v>0</v>
      </c>
      <c r="BI151" s="136">
        <f>IF(N151="nulová",J151,0)</f>
        <v>0</v>
      </c>
      <c r="BJ151" s="13" t="s">
        <v>124</v>
      </c>
      <c r="BK151" s="136">
        <f>ROUND(I151*H151,2)</f>
        <v>0</v>
      </c>
      <c r="BL151" s="13" t="s">
        <v>133</v>
      </c>
      <c r="BM151" s="135" t="s">
        <v>196</v>
      </c>
    </row>
    <row r="152" spans="2:65" s="11" customFormat="1" ht="22.9" customHeight="1">
      <c r="B152" s="112"/>
      <c r="D152" s="113" t="s">
        <v>76</v>
      </c>
      <c r="E152" s="122" t="s">
        <v>197</v>
      </c>
      <c r="F152" s="122" t="s">
        <v>198</v>
      </c>
      <c r="I152" s="115"/>
      <c r="J152" s="123">
        <f>BK152</f>
        <v>0</v>
      </c>
      <c r="L152" s="112"/>
      <c r="M152" s="117"/>
      <c r="P152" s="118">
        <f>SUM(P153:P166)</f>
        <v>0</v>
      </c>
      <c r="R152" s="118">
        <f>SUM(R153:R166)</f>
        <v>4.9699999999999996E-3</v>
      </c>
      <c r="T152" s="119">
        <f>SUM(T153:T166)</f>
        <v>0</v>
      </c>
      <c r="AR152" s="113" t="s">
        <v>124</v>
      </c>
      <c r="AT152" s="120" t="s">
        <v>76</v>
      </c>
      <c r="AU152" s="120" t="s">
        <v>85</v>
      </c>
      <c r="AY152" s="113" t="s">
        <v>125</v>
      </c>
      <c r="BK152" s="121">
        <f>SUM(BK153:BK166)</f>
        <v>0</v>
      </c>
    </row>
    <row r="153" spans="2:65" s="1" customFormat="1" ht="16.5" customHeight="1">
      <c r="B153" s="28"/>
      <c r="C153" s="124" t="s">
        <v>199</v>
      </c>
      <c r="D153" s="124" t="s">
        <v>128</v>
      </c>
      <c r="E153" s="125" t="s">
        <v>200</v>
      </c>
      <c r="F153" s="126" t="s">
        <v>201</v>
      </c>
      <c r="G153" s="127" t="s">
        <v>131</v>
      </c>
      <c r="H153" s="128">
        <v>4</v>
      </c>
      <c r="I153" s="129"/>
      <c r="J153" s="130">
        <f>ROUND(I153*H153,2)</f>
        <v>0</v>
      </c>
      <c r="K153" s="126" t="s">
        <v>132</v>
      </c>
      <c r="L153" s="28"/>
      <c r="M153" s="131" t="s">
        <v>1</v>
      </c>
      <c r="N153" s="132" t="s">
        <v>43</v>
      </c>
      <c r="P153" s="133">
        <f>O153*H153</f>
        <v>0</v>
      </c>
      <c r="Q153" s="133">
        <v>1.16E-3</v>
      </c>
      <c r="R153" s="133">
        <f>Q153*H153</f>
        <v>4.64E-3</v>
      </c>
      <c r="S153" s="133">
        <v>0</v>
      </c>
      <c r="T153" s="134">
        <f>S153*H153</f>
        <v>0</v>
      </c>
      <c r="AR153" s="135" t="s">
        <v>133</v>
      </c>
      <c r="AT153" s="135" t="s">
        <v>128</v>
      </c>
      <c r="AU153" s="135" t="s">
        <v>124</v>
      </c>
      <c r="AY153" s="13" t="s">
        <v>125</v>
      </c>
      <c r="BE153" s="136">
        <f>IF(N153="základní",J153,0)</f>
        <v>0</v>
      </c>
      <c r="BF153" s="136">
        <f>IF(N153="snížená",J153,0)</f>
        <v>0</v>
      </c>
      <c r="BG153" s="136">
        <f>IF(N153="zákl. přenesená",J153,0)</f>
        <v>0</v>
      </c>
      <c r="BH153" s="136">
        <f>IF(N153="sníž. přenesená",J153,0)</f>
        <v>0</v>
      </c>
      <c r="BI153" s="136">
        <f>IF(N153="nulová",J153,0)</f>
        <v>0</v>
      </c>
      <c r="BJ153" s="13" t="s">
        <v>124</v>
      </c>
      <c r="BK153" s="136">
        <f>ROUND(I153*H153,2)</f>
        <v>0</v>
      </c>
      <c r="BL153" s="13" t="s">
        <v>133</v>
      </c>
      <c r="BM153" s="135" t="s">
        <v>202</v>
      </c>
    </row>
    <row r="154" spans="2:65" s="1" customFormat="1" ht="16.5" customHeight="1">
      <c r="B154" s="28"/>
      <c r="C154" s="124" t="s">
        <v>164</v>
      </c>
      <c r="D154" s="124" t="s">
        <v>128</v>
      </c>
      <c r="E154" s="125" t="s">
        <v>203</v>
      </c>
      <c r="F154" s="126" t="s">
        <v>204</v>
      </c>
      <c r="G154" s="127" t="s">
        <v>185</v>
      </c>
      <c r="H154" s="128">
        <v>1</v>
      </c>
      <c r="I154" s="129"/>
      <c r="J154" s="130">
        <f>ROUND(I154*H154,2)</f>
        <v>0</v>
      </c>
      <c r="K154" s="126" t="s">
        <v>132</v>
      </c>
      <c r="L154" s="28"/>
      <c r="M154" s="131" t="s">
        <v>1</v>
      </c>
      <c r="N154" s="132" t="s">
        <v>43</v>
      </c>
      <c r="P154" s="133">
        <f>O154*H154</f>
        <v>0</v>
      </c>
      <c r="Q154" s="133">
        <v>0</v>
      </c>
      <c r="R154" s="133">
        <f>Q154*H154</f>
        <v>0</v>
      </c>
      <c r="S154" s="133">
        <v>0</v>
      </c>
      <c r="T154" s="134">
        <f>S154*H154</f>
        <v>0</v>
      </c>
      <c r="AR154" s="135" t="s">
        <v>133</v>
      </c>
      <c r="AT154" s="135" t="s">
        <v>128</v>
      </c>
      <c r="AU154" s="135" t="s">
        <v>124</v>
      </c>
      <c r="AY154" s="13" t="s">
        <v>125</v>
      </c>
      <c r="BE154" s="136">
        <f>IF(N154="základní",J154,0)</f>
        <v>0</v>
      </c>
      <c r="BF154" s="136">
        <f>IF(N154="snížená",J154,0)</f>
        <v>0</v>
      </c>
      <c r="BG154" s="136">
        <f>IF(N154="zákl. přenesená",J154,0)</f>
        <v>0</v>
      </c>
      <c r="BH154" s="136">
        <f>IF(N154="sníž. přenesená",J154,0)</f>
        <v>0</v>
      </c>
      <c r="BI154" s="136">
        <f>IF(N154="nulová",J154,0)</f>
        <v>0</v>
      </c>
      <c r="BJ154" s="13" t="s">
        <v>124</v>
      </c>
      <c r="BK154" s="136">
        <f>ROUND(I154*H154,2)</f>
        <v>0</v>
      </c>
      <c r="BL154" s="13" t="s">
        <v>133</v>
      </c>
      <c r="BM154" s="135" t="s">
        <v>205</v>
      </c>
    </row>
    <row r="155" spans="2:65" s="1" customFormat="1" ht="16.5" customHeight="1">
      <c r="B155" s="28"/>
      <c r="C155" s="124" t="s">
        <v>7</v>
      </c>
      <c r="D155" s="124" t="s">
        <v>128</v>
      </c>
      <c r="E155" s="125" t="s">
        <v>206</v>
      </c>
      <c r="F155" s="126" t="s">
        <v>207</v>
      </c>
      <c r="G155" s="127" t="s">
        <v>185</v>
      </c>
      <c r="H155" s="128">
        <v>1</v>
      </c>
      <c r="I155" s="129"/>
      <c r="J155" s="130">
        <f>ROUND(I155*H155,2)</f>
        <v>0</v>
      </c>
      <c r="K155" s="126" t="s">
        <v>132</v>
      </c>
      <c r="L155" s="28"/>
      <c r="M155" s="131" t="s">
        <v>1</v>
      </c>
      <c r="N155" s="132" t="s">
        <v>43</v>
      </c>
      <c r="P155" s="133">
        <f>O155*H155</f>
        <v>0</v>
      </c>
      <c r="Q155" s="133">
        <v>1.2999999999999999E-4</v>
      </c>
      <c r="R155" s="133">
        <f>Q155*H155</f>
        <v>1.2999999999999999E-4</v>
      </c>
      <c r="S155" s="133">
        <v>0</v>
      </c>
      <c r="T155" s="134">
        <f>S155*H155</f>
        <v>0</v>
      </c>
      <c r="AR155" s="135" t="s">
        <v>133</v>
      </c>
      <c r="AT155" s="135" t="s">
        <v>128</v>
      </c>
      <c r="AU155" s="135" t="s">
        <v>124</v>
      </c>
      <c r="AY155" s="13" t="s">
        <v>125</v>
      </c>
      <c r="BE155" s="136">
        <f>IF(N155="základní",J155,0)</f>
        <v>0</v>
      </c>
      <c r="BF155" s="136">
        <f>IF(N155="snížená",J155,0)</f>
        <v>0</v>
      </c>
      <c r="BG155" s="136">
        <f>IF(N155="zákl. přenesená",J155,0)</f>
        <v>0</v>
      </c>
      <c r="BH155" s="136">
        <f>IF(N155="sníž. přenesená",J155,0)</f>
        <v>0</v>
      </c>
      <c r="BI155" s="136">
        <f>IF(N155="nulová",J155,0)</f>
        <v>0</v>
      </c>
      <c r="BJ155" s="13" t="s">
        <v>124</v>
      </c>
      <c r="BK155" s="136">
        <f>ROUND(I155*H155,2)</f>
        <v>0</v>
      </c>
      <c r="BL155" s="13" t="s">
        <v>133</v>
      </c>
      <c r="BM155" s="135" t="s">
        <v>208</v>
      </c>
    </row>
    <row r="156" spans="2:65" s="1" customFormat="1" ht="16.5" customHeight="1">
      <c r="B156" s="28"/>
      <c r="C156" s="124" t="s">
        <v>168</v>
      </c>
      <c r="D156" s="124" t="s">
        <v>128</v>
      </c>
      <c r="E156" s="125" t="s">
        <v>209</v>
      </c>
      <c r="F156" s="126" t="s">
        <v>210</v>
      </c>
      <c r="G156" s="127" t="s">
        <v>185</v>
      </c>
      <c r="H156" s="128">
        <v>1</v>
      </c>
      <c r="I156" s="129"/>
      <c r="J156" s="130">
        <f>ROUND(I156*H156,2)</f>
        <v>0</v>
      </c>
      <c r="K156" s="126" t="s">
        <v>1</v>
      </c>
      <c r="L156" s="28"/>
      <c r="M156" s="131" t="s">
        <v>1</v>
      </c>
      <c r="N156" s="132" t="s">
        <v>43</v>
      </c>
      <c r="P156" s="133">
        <f>O156*H156</f>
        <v>0</v>
      </c>
      <c r="Q156" s="133">
        <v>0</v>
      </c>
      <c r="R156" s="133">
        <f>Q156*H156</f>
        <v>0</v>
      </c>
      <c r="S156" s="133">
        <v>0</v>
      </c>
      <c r="T156" s="134">
        <f>S156*H156</f>
        <v>0</v>
      </c>
      <c r="AR156" s="135" t="s">
        <v>133</v>
      </c>
      <c r="AT156" s="135" t="s">
        <v>128</v>
      </c>
      <c r="AU156" s="135" t="s">
        <v>124</v>
      </c>
      <c r="AY156" s="13" t="s">
        <v>125</v>
      </c>
      <c r="BE156" s="136">
        <f>IF(N156="základní",J156,0)</f>
        <v>0</v>
      </c>
      <c r="BF156" s="136">
        <f>IF(N156="snížená",J156,0)</f>
        <v>0</v>
      </c>
      <c r="BG156" s="136">
        <f>IF(N156="zákl. přenesená",J156,0)</f>
        <v>0</v>
      </c>
      <c r="BH156" s="136">
        <f>IF(N156="sníž. přenesená",J156,0)</f>
        <v>0</v>
      </c>
      <c r="BI156" s="136">
        <f>IF(N156="nulová",J156,0)</f>
        <v>0</v>
      </c>
      <c r="BJ156" s="13" t="s">
        <v>124</v>
      </c>
      <c r="BK156" s="136">
        <f>ROUND(I156*H156,2)</f>
        <v>0</v>
      </c>
      <c r="BL156" s="13" t="s">
        <v>133</v>
      </c>
      <c r="BM156" s="135" t="s">
        <v>211</v>
      </c>
    </row>
    <row r="157" spans="2:65" s="1" customFormat="1" ht="68.25">
      <c r="B157" s="28"/>
      <c r="D157" s="147" t="s">
        <v>212</v>
      </c>
      <c r="F157" s="148" t="s">
        <v>213</v>
      </c>
      <c r="I157" s="149"/>
      <c r="L157" s="28"/>
      <c r="M157" s="150"/>
      <c r="T157" s="52"/>
      <c r="AT157" s="13" t="s">
        <v>212</v>
      </c>
      <c r="AU157" s="13" t="s">
        <v>124</v>
      </c>
    </row>
    <row r="158" spans="2:65" s="1" customFormat="1" ht="16.5" customHeight="1">
      <c r="B158" s="28"/>
      <c r="C158" s="124" t="s">
        <v>214</v>
      </c>
      <c r="D158" s="124" t="s">
        <v>128</v>
      </c>
      <c r="E158" s="125" t="s">
        <v>215</v>
      </c>
      <c r="F158" s="126" t="s">
        <v>216</v>
      </c>
      <c r="G158" s="127" t="s">
        <v>185</v>
      </c>
      <c r="H158" s="128">
        <v>1</v>
      </c>
      <c r="I158" s="129"/>
      <c r="J158" s="130">
        <f>ROUND(I158*H158,2)</f>
        <v>0</v>
      </c>
      <c r="K158" s="126" t="s">
        <v>1</v>
      </c>
      <c r="L158" s="28"/>
      <c r="M158" s="131" t="s">
        <v>1</v>
      </c>
      <c r="N158" s="132" t="s">
        <v>43</v>
      </c>
      <c r="P158" s="133">
        <f>O158*H158</f>
        <v>0</v>
      </c>
      <c r="Q158" s="133">
        <v>0</v>
      </c>
      <c r="R158" s="133">
        <f>Q158*H158</f>
        <v>0</v>
      </c>
      <c r="S158" s="133">
        <v>0</v>
      </c>
      <c r="T158" s="134">
        <f>S158*H158</f>
        <v>0</v>
      </c>
      <c r="AR158" s="135" t="s">
        <v>133</v>
      </c>
      <c r="AT158" s="135" t="s">
        <v>128</v>
      </c>
      <c r="AU158" s="135" t="s">
        <v>124</v>
      </c>
      <c r="AY158" s="13" t="s">
        <v>125</v>
      </c>
      <c r="BE158" s="136">
        <f>IF(N158="základní",J158,0)</f>
        <v>0</v>
      </c>
      <c r="BF158" s="136">
        <f>IF(N158="snížená",J158,0)</f>
        <v>0</v>
      </c>
      <c r="BG158" s="136">
        <f>IF(N158="zákl. přenesená",J158,0)</f>
        <v>0</v>
      </c>
      <c r="BH158" s="136">
        <f>IF(N158="sníž. přenesená",J158,0)</f>
        <v>0</v>
      </c>
      <c r="BI158" s="136">
        <f>IF(N158="nulová",J158,0)</f>
        <v>0</v>
      </c>
      <c r="BJ158" s="13" t="s">
        <v>124</v>
      </c>
      <c r="BK158" s="136">
        <f>ROUND(I158*H158,2)</f>
        <v>0</v>
      </c>
      <c r="BL158" s="13" t="s">
        <v>133</v>
      </c>
      <c r="BM158" s="135" t="s">
        <v>217</v>
      </c>
    </row>
    <row r="159" spans="2:65" s="1" customFormat="1" ht="48.75">
      <c r="B159" s="28"/>
      <c r="D159" s="147" t="s">
        <v>212</v>
      </c>
      <c r="F159" s="148" t="s">
        <v>218</v>
      </c>
      <c r="I159" s="149"/>
      <c r="L159" s="28"/>
      <c r="M159" s="150"/>
      <c r="T159" s="52"/>
      <c r="AT159" s="13" t="s">
        <v>212</v>
      </c>
      <c r="AU159" s="13" t="s">
        <v>124</v>
      </c>
    </row>
    <row r="160" spans="2:65" s="1" customFormat="1" ht="16.5" customHeight="1">
      <c r="B160" s="28"/>
      <c r="C160" s="124" t="s">
        <v>171</v>
      </c>
      <c r="D160" s="124" t="s">
        <v>128</v>
      </c>
      <c r="E160" s="125" t="s">
        <v>219</v>
      </c>
      <c r="F160" s="126" t="s">
        <v>220</v>
      </c>
      <c r="G160" s="127" t="s">
        <v>185</v>
      </c>
      <c r="H160" s="128">
        <v>2</v>
      </c>
      <c r="I160" s="129"/>
      <c r="J160" s="130">
        <f>ROUND(I160*H160,2)</f>
        <v>0</v>
      </c>
      <c r="K160" s="126" t="s">
        <v>1</v>
      </c>
      <c r="L160" s="28"/>
      <c r="M160" s="131" t="s">
        <v>1</v>
      </c>
      <c r="N160" s="132" t="s">
        <v>43</v>
      </c>
      <c r="P160" s="133">
        <f>O160*H160</f>
        <v>0</v>
      </c>
      <c r="Q160" s="133">
        <v>0</v>
      </c>
      <c r="R160" s="133">
        <f>Q160*H160</f>
        <v>0</v>
      </c>
      <c r="S160" s="133">
        <v>0</v>
      </c>
      <c r="T160" s="134">
        <f>S160*H160</f>
        <v>0</v>
      </c>
      <c r="AR160" s="135" t="s">
        <v>133</v>
      </c>
      <c r="AT160" s="135" t="s">
        <v>128</v>
      </c>
      <c r="AU160" s="135" t="s">
        <v>124</v>
      </c>
      <c r="AY160" s="13" t="s">
        <v>125</v>
      </c>
      <c r="BE160" s="136">
        <f>IF(N160="základní",J160,0)</f>
        <v>0</v>
      </c>
      <c r="BF160" s="136">
        <f>IF(N160="snížená",J160,0)</f>
        <v>0</v>
      </c>
      <c r="BG160" s="136">
        <f>IF(N160="zákl. přenesená",J160,0)</f>
        <v>0</v>
      </c>
      <c r="BH160" s="136">
        <f>IF(N160="sníž. přenesená",J160,0)</f>
        <v>0</v>
      </c>
      <c r="BI160" s="136">
        <f>IF(N160="nulová",J160,0)</f>
        <v>0</v>
      </c>
      <c r="BJ160" s="13" t="s">
        <v>124</v>
      </c>
      <c r="BK160" s="136">
        <f>ROUND(I160*H160,2)</f>
        <v>0</v>
      </c>
      <c r="BL160" s="13" t="s">
        <v>133</v>
      </c>
      <c r="BM160" s="135" t="s">
        <v>221</v>
      </c>
    </row>
    <row r="161" spans="2:65" s="1" customFormat="1" ht="48.75">
      <c r="B161" s="28"/>
      <c r="D161" s="147" t="s">
        <v>212</v>
      </c>
      <c r="F161" s="148" t="s">
        <v>222</v>
      </c>
      <c r="I161" s="149"/>
      <c r="L161" s="28"/>
      <c r="M161" s="150"/>
      <c r="T161" s="52"/>
      <c r="AT161" s="13" t="s">
        <v>212</v>
      </c>
      <c r="AU161" s="13" t="s">
        <v>124</v>
      </c>
    </row>
    <row r="162" spans="2:65" s="1" customFormat="1" ht="16.5" customHeight="1">
      <c r="B162" s="28"/>
      <c r="C162" s="124" t="s">
        <v>223</v>
      </c>
      <c r="D162" s="124" t="s">
        <v>128</v>
      </c>
      <c r="E162" s="125" t="s">
        <v>224</v>
      </c>
      <c r="F162" s="126" t="s">
        <v>225</v>
      </c>
      <c r="G162" s="127" t="s">
        <v>185</v>
      </c>
      <c r="H162" s="128">
        <v>1</v>
      </c>
      <c r="I162" s="129"/>
      <c r="J162" s="130">
        <f>ROUND(I162*H162,2)</f>
        <v>0</v>
      </c>
      <c r="K162" s="126" t="s">
        <v>1</v>
      </c>
      <c r="L162" s="28"/>
      <c r="M162" s="131" t="s">
        <v>1</v>
      </c>
      <c r="N162" s="132" t="s">
        <v>43</v>
      </c>
      <c r="P162" s="133">
        <f>O162*H162</f>
        <v>0</v>
      </c>
      <c r="Q162" s="133">
        <v>0</v>
      </c>
      <c r="R162" s="133">
        <f>Q162*H162</f>
        <v>0</v>
      </c>
      <c r="S162" s="133">
        <v>0</v>
      </c>
      <c r="T162" s="134">
        <f>S162*H162</f>
        <v>0</v>
      </c>
      <c r="AR162" s="135" t="s">
        <v>133</v>
      </c>
      <c r="AT162" s="135" t="s">
        <v>128</v>
      </c>
      <c r="AU162" s="135" t="s">
        <v>124</v>
      </c>
      <c r="AY162" s="13" t="s">
        <v>125</v>
      </c>
      <c r="BE162" s="136">
        <f>IF(N162="základní",J162,0)</f>
        <v>0</v>
      </c>
      <c r="BF162" s="136">
        <f>IF(N162="snížená",J162,0)</f>
        <v>0</v>
      </c>
      <c r="BG162" s="136">
        <f>IF(N162="zákl. přenesená",J162,0)</f>
        <v>0</v>
      </c>
      <c r="BH162" s="136">
        <f>IF(N162="sníž. přenesená",J162,0)</f>
        <v>0</v>
      </c>
      <c r="BI162" s="136">
        <f>IF(N162="nulová",J162,0)</f>
        <v>0</v>
      </c>
      <c r="BJ162" s="13" t="s">
        <v>124</v>
      </c>
      <c r="BK162" s="136">
        <f>ROUND(I162*H162,2)</f>
        <v>0</v>
      </c>
      <c r="BL162" s="13" t="s">
        <v>133</v>
      </c>
      <c r="BM162" s="135" t="s">
        <v>226</v>
      </c>
    </row>
    <row r="163" spans="2:65" s="1" customFormat="1" ht="29.25">
      <c r="B163" s="28"/>
      <c r="D163" s="147" t="s">
        <v>212</v>
      </c>
      <c r="F163" s="148" t="s">
        <v>227</v>
      </c>
      <c r="I163" s="149"/>
      <c r="L163" s="28"/>
      <c r="M163" s="150"/>
      <c r="T163" s="52"/>
      <c r="AT163" s="13" t="s">
        <v>212</v>
      </c>
      <c r="AU163" s="13" t="s">
        <v>124</v>
      </c>
    </row>
    <row r="164" spans="2:65" s="1" customFormat="1" ht="16.5" customHeight="1">
      <c r="B164" s="28"/>
      <c r="C164" s="124" t="s">
        <v>176</v>
      </c>
      <c r="D164" s="124" t="s">
        <v>128</v>
      </c>
      <c r="E164" s="125" t="s">
        <v>228</v>
      </c>
      <c r="F164" s="126" t="s">
        <v>229</v>
      </c>
      <c r="G164" s="127" t="s">
        <v>131</v>
      </c>
      <c r="H164" s="128">
        <v>1</v>
      </c>
      <c r="I164" s="129"/>
      <c r="J164" s="130">
        <f>ROUND(I164*H164,2)</f>
        <v>0</v>
      </c>
      <c r="K164" s="126" t="s">
        <v>132</v>
      </c>
      <c r="L164" s="28"/>
      <c r="M164" s="131" t="s">
        <v>1</v>
      </c>
      <c r="N164" s="132" t="s">
        <v>43</v>
      </c>
      <c r="P164" s="133">
        <f>O164*H164</f>
        <v>0</v>
      </c>
      <c r="Q164" s="133">
        <v>1.9000000000000001E-4</v>
      </c>
      <c r="R164" s="133">
        <f>Q164*H164</f>
        <v>1.9000000000000001E-4</v>
      </c>
      <c r="S164" s="133">
        <v>0</v>
      </c>
      <c r="T164" s="134">
        <f>S164*H164</f>
        <v>0</v>
      </c>
      <c r="AR164" s="135" t="s">
        <v>133</v>
      </c>
      <c r="AT164" s="135" t="s">
        <v>128</v>
      </c>
      <c r="AU164" s="135" t="s">
        <v>124</v>
      </c>
      <c r="AY164" s="13" t="s">
        <v>125</v>
      </c>
      <c r="BE164" s="136">
        <f>IF(N164="základní",J164,0)</f>
        <v>0</v>
      </c>
      <c r="BF164" s="136">
        <f>IF(N164="snížená",J164,0)</f>
        <v>0</v>
      </c>
      <c r="BG164" s="136">
        <f>IF(N164="zákl. přenesená",J164,0)</f>
        <v>0</v>
      </c>
      <c r="BH164" s="136">
        <f>IF(N164="sníž. přenesená",J164,0)</f>
        <v>0</v>
      </c>
      <c r="BI164" s="136">
        <f>IF(N164="nulová",J164,0)</f>
        <v>0</v>
      </c>
      <c r="BJ164" s="13" t="s">
        <v>124</v>
      </c>
      <c r="BK164" s="136">
        <f>ROUND(I164*H164,2)</f>
        <v>0</v>
      </c>
      <c r="BL164" s="13" t="s">
        <v>133</v>
      </c>
      <c r="BM164" s="135" t="s">
        <v>230</v>
      </c>
    </row>
    <row r="165" spans="2:65" s="1" customFormat="1" ht="16.5" customHeight="1">
      <c r="B165" s="28"/>
      <c r="C165" s="124" t="s">
        <v>231</v>
      </c>
      <c r="D165" s="124" t="s">
        <v>128</v>
      </c>
      <c r="E165" s="125" t="s">
        <v>232</v>
      </c>
      <c r="F165" s="126" t="s">
        <v>233</v>
      </c>
      <c r="G165" s="127" t="s">
        <v>131</v>
      </c>
      <c r="H165" s="128">
        <v>1</v>
      </c>
      <c r="I165" s="129"/>
      <c r="J165" s="130">
        <f>ROUND(I165*H165,2)</f>
        <v>0</v>
      </c>
      <c r="K165" s="126" t="s">
        <v>132</v>
      </c>
      <c r="L165" s="28"/>
      <c r="M165" s="131" t="s">
        <v>1</v>
      </c>
      <c r="N165" s="132" t="s">
        <v>43</v>
      </c>
      <c r="P165" s="133">
        <f>O165*H165</f>
        <v>0</v>
      </c>
      <c r="Q165" s="133">
        <v>1.0000000000000001E-5</v>
      </c>
      <c r="R165" s="133">
        <f>Q165*H165</f>
        <v>1.0000000000000001E-5</v>
      </c>
      <c r="S165" s="133">
        <v>0</v>
      </c>
      <c r="T165" s="134">
        <f>S165*H165</f>
        <v>0</v>
      </c>
      <c r="AR165" s="135" t="s">
        <v>133</v>
      </c>
      <c r="AT165" s="135" t="s">
        <v>128</v>
      </c>
      <c r="AU165" s="135" t="s">
        <v>124</v>
      </c>
      <c r="AY165" s="13" t="s">
        <v>125</v>
      </c>
      <c r="BE165" s="136">
        <f>IF(N165="základní",J165,0)</f>
        <v>0</v>
      </c>
      <c r="BF165" s="136">
        <f>IF(N165="snížená",J165,0)</f>
        <v>0</v>
      </c>
      <c r="BG165" s="136">
        <f>IF(N165="zákl. přenesená",J165,0)</f>
        <v>0</v>
      </c>
      <c r="BH165" s="136">
        <f>IF(N165="sníž. přenesená",J165,0)</f>
        <v>0</v>
      </c>
      <c r="BI165" s="136">
        <f>IF(N165="nulová",J165,0)</f>
        <v>0</v>
      </c>
      <c r="BJ165" s="13" t="s">
        <v>124</v>
      </c>
      <c r="BK165" s="136">
        <f>ROUND(I165*H165,2)</f>
        <v>0</v>
      </c>
      <c r="BL165" s="13" t="s">
        <v>133</v>
      </c>
      <c r="BM165" s="135" t="s">
        <v>234</v>
      </c>
    </row>
    <row r="166" spans="2:65" s="1" customFormat="1" ht="16.5" customHeight="1">
      <c r="B166" s="28"/>
      <c r="C166" s="124" t="s">
        <v>235</v>
      </c>
      <c r="D166" s="124" t="s">
        <v>128</v>
      </c>
      <c r="E166" s="125" t="s">
        <v>236</v>
      </c>
      <c r="F166" s="126" t="s">
        <v>237</v>
      </c>
      <c r="G166" s="127" t="s">
        <v>175</v>
      </c>
      <c r="H166" s="128">
        <v>4.0000000000000001E-3</v>
      </c>
      <c r="I166" s="129"/>
      <c r="J166" s="130">
        <f>ROUND(I166*H166,2)</f>
        <v>0</v>
      </c>
      <c r="K166" s="126" t="s">
        <v>132</v>
      </c>
      <c r="L166" s="28"/>
      <c r="M166" s="131" t="s">
        <v>1</v>
      </c>
      <c r="N166" s="132" t="s">
        <v>43</v>
      </c>
      <c r="P166" s="133">
        <f>O166*H166</f>
        <v>0</v>
      </c>
      <c r="Q166" s="133">
        <v>0</v>
      </c>
      <c r="R166" s="133">
        <f>Q166*H166</f>
        <v>0</v>
      </c>
      <c r="S166" s="133">
        <v>0</v>
      </c>
      <c r="T166" s="134">
        <f>S166*H166</f>
        <v>0</v>
      </c>
      <c r="AR166" s="135" t="s">
        <v>133</v>
      </c>
      <c r="AT166" s="135" t="s">
        <v>128</v>
      </c>
      <c r="AU166" s="135" t="s">
        <v>124</v>
      </c>
      <c r="AY166" s="13" t="s">
        <v>125</v>
      </c>
      <c r="BE166" s="136">
        <f>IF(N166="základní",J166,0)</f>
        <v>0</v>
      </c>
      <c r="BF166" s="136">
        <f>IF(N166="snížená",J166,0)</f>
        <v>0</v>
      </c>
      <c r="BG166" s="136">
        <f>IF(N166="zákl. přenesená",J166,0)</f>
        <v>0</v>
      </c>
      <c r="BH166" s="136">
        <f>IF(N166="sníž. přenesená",J166,0)</f>
        <v>0</v>
      </c>
      <c r="BI166" s="136">
        <f>IF(N166="nulová",J166,0)</f>
        <v>0</v>
      </c>
      <c r="BJ166" s="13" t="s">
        <v>124</v>
      </c>
      <c r="BK166" s="136">
        <f>ROUND(I166*H166,2)</f>
        <v>0</v>
      </c>
      <c r="BL166" s="13" t="s">
        <v>133</v>
      </c>
      <c r="BM166" s="135" t="s">
        <v>238</v>
      </c>
    </row>
    <row r="167" spans="2:65" s="11" customFormat="1" ht="22.9" customHeight="1">
      <c r="B167" s="112"/>
      <c r="D167" s="113" t="s">
        <v>76</v>
      </c>
      <c r="E167" s="122" t="s">
        <v>239</v>
      </c>
      <c r="F167" s="122" t="s">
        <v>240</v>
      </c>
      <c r="I167" s="115"/>
      <c r="J167" s="123">
        <f>BK167</f>
        <v>0</v>
      </c>
      <c r="L167" s="112"/>
      <c r="M167" s="117"/>
      <c r="P167" s="118">
        <f>SUM(P168:P183)</f>
        <v>0</v>
      </c>
      <c r="R167" s="118">
        <f>SUM(R168:R183)</f>
        <v>0.26380999999999999</v>
      </c>
      <c r="T167" s="119">
        <f>SUM(T168:T183)</f>
        <v>0</v>
      </c>
      <c r="AR167" s="113" t="s">
        <v>124</v>
      </c>
      <c r="AT167" s="120" t="s">
        <v>76</v>
      </c>
      <c r="AU167" s="120" t="s">
        <v>85</v>
      </c>
      <c r="AY167" s="113" t="s">
        <v>125</v>
      </c>
      <c r="BK167" s="121">
        <f>SUM(BK168:BK183)</f>
        <v>0</v>
      </c>
    </row>
    <row r="168" spans="2:65" s="1" customFormat="1" ht="16.5" customHeight="1">
      <c r="B168" s="28"/>
      <c r="C168" s="124" t="s">
        <v>241</v>
      </c>
      <c r="D168" s="124" t="s">
        <v>128</v>
      </c>
      <c r="E168" s="125" t="s">
        <v>242</v>
      </c>
      <c r="F168" s="126" t="s">
        <v>243</v>
      </c>
      <c r="G168" s="127" t="s">
        <v>131</v>
      </c>
      <c r="H168" s="128">
        <v>9</v>
      </c>
      <c r="I168" s="129"/>
      <c r="J168" s="130">
        <f t="shared" ref="J168:J183" si="10">ROUND(I168*H168,2)</f>
        <v>0</v>
      </c>
      <c r="K168" s="126" t="s">
        <v>132</v>
      </c>
      <c r="L168" s="28"/>
      <c r="M168" s="131" t="s">
        <v>1</v>
      </c>
      <c r="N168" s="132" t="s">
        <v>43</v>
      </c>
      <c r="P168" s="133">
        <f t="shared" ref="P168:P183" si="11">O168*H168</f>
        <v>0</v>
      </c>
      <c r="Q168" s="133">
        <v>1.8500000000000001E-3</v>
      </c>
      <c r="R168" s="133">
        <f t="shared" ref="R168:R183" si="12">Q168*H168</f>
        <v>1.6650000000000002E-2</v>
      </c>
      <c r="S168" s="133">
        <v>0</v>
      </c>
      <c r="T168" s="134">
        <f t="shared" ref="T168:T183" si="13">S168*H168</f>
        <v>0</v>
      </c>
      <c r="AR168" s="135" t="s">
        <v>133</v>
      </c>
      <c r="AT168" s="135" t="s">
        <v>128</v>
      </c>
      <c r="AU168" s="135" t="s">
        <v>124</v>
      </c>
      <c r="AY168" s="13" t="s">
        <v>125</v>
      </c>
      <c r="BE168" s="136">
        <f t="shared" ref="BE168:BE183" si="14">IF(N168="základní",J168,0)</f>
        <v>0</v>
      </c>
      <c r="BF168" s="136">
        <f t="shared" ref="BF168:BF183" si="15">IF(N168="snížená",J168,0)</f>
        <v>0</v>
      </c>
      <c r="BG168" s="136">
        <f t="shared" ref="BG168:BG183" si="16">IF(N168="zákl. přenesená",J168,0)</f>
        <v>0</v>
      </c>
      <c r="BH168" s="136">
        <f t="shared" ref="BH168:BH183" si="17">IF(N168="sníž. přenesená",J168,0)</f>
        <v>0</v>
      </c>
      <c r="BI168" s="136">
        <f t="shared" ref="BI168:BI183" si="18">IF(N168="nulová",J168,0)</f>
        <v>0</v>
      </c>
      <c r="BJ168" s="13" t="s">
        <v>124</v>
      </c>
      <c r="BK168" s="136">
        <f t="shared" ref="BK168:BK183" si="19">ROUND(I168*H168,2)</f>
        <v>0</v>
      </c>
      <c r="BL168" s="13" t="s">
        <v>133</v>
      </c>
      <c r="BM168" s="135" t="s">
        <v>244</v>
      </c>
    </row>
    <row r="169" spans="2:65" s="1" customFormat="1" ht="16.5" customHeight="1">
      <c r="B169" s="28"/>
      <c r="C169" s="124" t="s">
        <v>245</v>
      </c>
      <c r="D169" s="124" t="s">
        <v>128</v>
      </c>
      <c r="E169" s="125" t="s">
        <v>246</v>
      </c>
      <c r="F169" s="126" t="s">
        <v>247</v>
      </c>
      <c r="G169" s="127" t="s">
        <v>131</v>
      </c>
      <c r="H169" s="128">
        <v>3</v>
      </c>
      <c r="I169" s="129"/>
      <c r="J169" s="130">
        <f t="shared" si="10"/>
        <v>0</v>
      </c>
      <c r="K169" s="126" t="s">
        <v>132</v>
      </c>
      <c r="L169" s="28"/>
      <c r="M169" s="131" t="s">
        <v>1</v>
      </c>
      <c r="N169" s="132" t="s">
        <v>43</v>
      </c>
      <c r="P169" s="133">
        <f t="shared" si="11"/>
        <v>0</v>
      </c>
      <c r="Q169" s="133">
        <v>3.96E-3</v>
      </c>
      <c r="R169" s="133">
        <f t="shared" si="12"/>
        <v>1.188E-2</v>
      </c>
      <c r="S169" s="133">
        <v>0</v>
      </c>
      <c r="T169" s="134">
        <f t="shared" si="13"/>
        <v>0</v>
      </c>
      <c r="AR169" s="135" t="s">
        <v>133</v>
      </c>
      <c r="AT169" s="135" t="s">
        <v>128</v>
      </c>
      <c r="AU169" s="135" t="s">
        <v>124</v>
      </c>
      <c r="AY169" s="13" t="s">
        <v>125</v>
      </c>
      <c r="BE169" s="136">
        <f t="shared" si="14"/>
        <v>0</v>
      </c>
      <c r="BF169" s="136">
        <f t="shared" si="15"/>
        <v>0</v>
      </c>
      <c r="BG169" s="136">
        <f t="shared" si="16"/>
        <v>0</v>
      </c>
      <c r="BH169" s="136">
        <f t="shared" si="17"/>
        <v>0</v>
      </c>
      <c r="BI169" s="136">
        <f t="shared" si="18"/>
        <v>0</v>
      </c>
      <c r="BJ169" s="13" t="s">
        <v>124</v>
      </c>
      <c r="BK169" s="136">
        <f t="shared" si="19"/>
        <v>0</v>
      </c>
      <c r="BL169" s="13" t="s">
        <v>133</v>
      </c>
      <c r="BM169" s="135" t="s">
        <v>248</v>
      </c>
    </row>
    <row r="170" spans="2:65" s="1" customFormat="1" ht="16.5" customHeight="1">
      <c r="B170" s="28"/>
      <c r="C170" s="124" t="s">
        <v>249</v>
      </c>
      <c r="D170" s="124" t="s">
        <v>128</v>
      </c>
      <c r="E170" s="125" t="s">
        <v>250</v>
      </c>
      <c r="F170" s="126" t="s">
        <v>251</v>
      </c>
      <c r="G170" s="127" t="s">
        <v>131</v>
      </c>
      <c r="H170" s="128">
        <v>4.8</v>
      </c>
      <c r="I170" s="129"/>
      <c r="J170" s="130">
        <f t="shared" si="10"/>
        <v>0</v>
      </c>
      <c r="K170" s="126" t="s">
        <v>132</v>
      </c>
      <c r="L170" s="28"/>
      <c r="M170" s="131" t="s">
        <v>1</v>
      </c>
      <c r="N170" s="132" t="s">
        <v>43</v>
      </c>
      <c r="P170" s="133">
        <f t="shared" si="11"/>
        <v>0</v>
      </c>
      <c r="Q170" s="133">
        <v>6.7999999999999996E-3</v>
      </c>
      <c r="R170" s="133">
        <f t="shared" si="12"/>
        <v>3.2639999999999995E-2</v>
      </c>
      <c r="S170" s="133">
        <v>0</v>
      </c>
      <c r="T170" s="134">
        <f t="shared" si="13"/>
        <v>0</v>
      </c>
      <c r="AR170" s="135" t="s">
        <v>133</v>
      </c>
      <c r="AT170" s="135" t="s">
        <v>128</v>
      </c>
      <c r="AU170" s="135" t="s">
        <v>124</v>
      </c>
      <c r="AY170" s="13" t="s">
        <v>125</v>
      </c>
      <c r="BE170" s="136">
        <f t="shared" si="14"/>
        <v>0</v>
      </c>
      <c r="BF170" s="136">
        <f t="shared" si="15"/>
        <v>0</v>
      </c>
      <c r="BG170" s="136">
        <f t="shared" si="16"/>
        <v>0</v>
      </c>
      <c r="BH170" s="136">
        <f t="shared" si="17"/>
        <v>0</v>
      </c>
      <c r="BI170" s="136">
        <f t="shared" si="18"/>
        <v>0</v>
      </c>
      <c r="BJ170" s="13" t="s">
        <v>124</v>
      </c>
      <c r="BK170" s="136">
        <f t="shared" si="19"/>
        <v>0</v>
      </c>
      <c r="BL170" s="13" t="s">
        <v>133</v>
      </c>
      <c r="BM170" s="135" t="s">
        <v>252</v>
      </c>
    </row>
    <row r="171" spans="2:65" s="1" customFormat="1" ht="16.5" customHeight="1">
      <c r="B171" s="28"/>
      <c r="C171" s="124" t="s">
        <v>137</v>
      </c>
      <c r="D171" s="124" t="s">
        <v>128</v>
      </c>
      <c r="E171" s="125" t="s">
        <v>253</v>
      </c>
      <c r="F171" s="126" t="s">
        <v>254</v>
      </c>
      <c r="G171" s="127" t="s">
        <v>131</v>
      </c>
      <c r="H171" s="128">
        <v>3</v>
      </c>
      <c r="I171" s="129"/>
      <c r="J171" s="130">
        <f t="shared" si="10"/>
        <v>0</v>
      </c>
      <c r="K171" s="126" t="s">
        <v>132</v>
      </c>
      <c r="L171" s="28"/>
      <c r="M171" s="131" t="s">
        <v>1</v>
      </c>
      <c r="N171" s="132" t="s">
        <v>43</v>
      </c>
      <c r="P171" s="133">
        <f t="shared" si="11"/>
        <v>0</v>
      </c>
      <c r="Q171" s="133">
        <v>8.8800000000000007E-3</v>
      </c>
      <c r="R171" s="133">
        <f t="shared" si="12"/>
        <v>2.6640000000000004E-2</v>
      </c>
      <c r="S171" s="133">
        <v>0</v>
      </c>
      <c r="T171" s="134">
        <f t="shared" si="13"/>
        <v>0</v>
      </c>
      <c r="AR171" s="135" t="s">
        <v>133</v>
      </c>
      <c r="AT171" s="135" t="s">
        <v>128</v>
      </c>
      <c r="AU171" s="135" t="s">
        <v>124</v>
      </c>
      <c r="AY171" s="13" t="s">
        <v>125</v>
      </c>
      <c r="BE171" s="136">
        <f t="shared" si="14"/>
        <v>0</v>
      </c>
      <c r="BF171" s="136">
        <f t="shared" si="15"/>
        <v>0</v>
      </c>
      <c r="BG171" s="136">
        <f t="shared" si="16"/>
        <v>0</v>
      </c>
      <c r="BH171" s="136">
        <f t="shared" si="17"/>
        <v>0</v>
      </c>
      <c r="BI171" s="136">
        <f t="shared" si="18"/>
        <v>0</v>
      </c>
      <c r="BJ171" s="13" t="s">
        <v>124</v>
      </c>
      <c r="BK171" s="136">
        <f t="shared" si="19"/>
        <v>0</v>
      </c>
      <c r="BL171" s="13" t="s">
        <v>133</v>
      </c>
      <c r="BM171" s="135" t="s">
        <v>255</v>
      </c>
    </row>
    <row r="172" spans="2:65" s="1" customFormat="1" ht="16.5" customHeight="1">
      <c r="B172" s="28"/>
      <c r="C172" s="124" t="s">
        <v>256</v>
      </c>
      <c r="D172" s="124" t="s">
        <v>128</v>
      </c>
      <c r="E172" s="125" t="s">
        <v>257</v>
      </c>
      <c r="F172" s="126" t="s">
        <v>258</v>
      </c>
      <c r="G172" s="127" t="s">
        <v>131</v>
      </c>
      <c r="H172" s="128">
        <v>3</v>
      </c>
      <c r="I172" s="129"/>
      <c r="J172" s="130">
        <f t="shared" si="10"/>
        <v>0</v>
      </c>
      <c r="K172" s="126" t="s">
        <v>132</v>
      </c>
      <c r="L172" s="28"/>
      <c r="M172" s="131" t="s">
        <v>1</v>
      </c>
      <c r="N172" s="132" t="s">
        <v>43</v>
      </c>
      <c r="P172" s="133">
        <f t="shared" si="11"/>
        <v>0</v>
      </c>
      <c r="Q172" s="133">
        <v>1.8880000000000001E-2</v>
      </c>
      <c r="R172" s="133">
        <f t="shared" si="12"/>
        <v>5.6640000000000003E-2</v>
      </c>
      <c r="S172" s="133">
        <v>0</v>
      </c>
      <c r="T172" s="134">
        <f t="shared" si="13"/>
        <v>0</v>
      </c>
      <c r="AR172" s="135" t="s">
        <v>133</v>
      </c>
      <c r="AT172" s="135" t="s">
        <v>128</v>
      </c>
      <c r="AU172" s="135" t="s">
        <v>124</v>
      </c>
      <c r="AY172" s="13" t="s">
        <v>125</v>
      </c>
      <c r="BE172" s="136">
        <f t="shared" si="14"/>
        <v>0</v>
      </c>
      <c r="BF172" s="136">
        <f t="shared" si="15"/>
        <v>0</v>
      </c>
      <c r="BG172" s="136">
        <f t="shared" si="16"/>
        <v>0</v>
      </c>
      <c r="BH172" s="136">
        <f t="shared" si="17"/>
        <v>0</v>
      </c>
      <c r="BI172" s="136">
        <f t="shared" si="18"/>
        <v>0</v>
      </c>
      <c r="BJ172" s="13" t="s">
        <v>124</v>
      </c>
      <c r="BK172" s="136">
        <f t="shared" si="19"/>
        <v>0</v>
      </c>
      <c r="BL172" s="13" t="s">
        <v>133</v>
      </c>
      <c r="BM172" s="135" t="s">
        <v>259</v>
      </c>
    </row>
    <row r="173" spans="2:65" s="1" customFormat="1" ht="16.5" customHeight="1">
      <c r="B173" s="28"/>
      <c r="C173" s="124" t="s">
        <v>193</v>
      </c>
      <c r="D173" s="124" t="s">
        <v>128</v>
      </c>
      <c r="E173" s="125" t="s">
        <v>260</v>
      </c>
      <c r="F173" s="126" t="s">
        <v>261</v>
      </c>
      <c r="G173" s="127" t="s">
        <v>262</v>
      </c>
      <c r="H173" s="128">
        <v>3</v>
      </c>
      <c r="I173" s="129"/>
      <c r="J173" s="130">
        <f t="shared" si="10"/>
        <v>0</v>
      </c>
      <c r="K173" s="126" t="s">
        <v>132</v>
      </c>
      <c r="L173" s="28"/>
      <c r="M173" s="131" t="s">
        <v>1</v>
      </c>
      <c r="N173" s="132" t="s">
        <v>43</v>
      </c>
      <c r="P173" s="133">
        <f t="shared" si="11"/>
        <v>0</v>
      </c>
      <c r="Q173" s="133">
        <v>4.28E-3</v>
      </c>
      <c r="R173" s="133">
        <f t="shared" si="12"/>
        <v>1.2840000000000001E-2</v>
      </c>
      <c r="S173" s="133">
        <v>0</v>
      </c>
      <c r="T173" s="134">
        <f t="shared" si="13"/>
        <v>0</v>
      </c>
      <c r="AR173" s="135" t="s">
        <v>133</v>
      </c>
      <c r="AT173" s="135" t="s">
        <v>128</v>
      </c>
      <c r="AU173" s="135" t="s">
        <v>124</v>
      </c>
      <c r="AY173" s="13" t="s">
        <v>125</v>
      </c>
      <c r="BE173" s="136">
        <f t="shared" si="14"/>
        <v>0</v>
      </c>
      <c r="BF173" s="136">
        <f t="shared" si="15"/>
        <v>0</v>
      </c>
      <c r="BG173" s="136">
        <f t="shared" si="16"/>
        <v>0</v>
      </c>
      <c r="BH173" s="136">
        <f t="shared" si="17"/>
        <v>0</v>
      </c>
      <c r="BI173" s="136">
        <f t="shared" si="18"/>
        <v>0</v>
      </c>
      <c r="BJ173" s="13" t="s">
        <v>124</v>
      </c>
      <c r="BK173" s="136">
        <f t="shared" si="19"/>
        <v>0</v>
      </c>
      <c r="BL173" s="13" t="s">
        <v>133</v>
      </c>
      <c r="BM173" s="135" t="s">
        <v>263</v>
      </c>
    </row>
    <row r="174" spans="2:65" s="1" customFormat="1" ht="16.5" customHeight="1">
      <c r="B174" s="28"/>
      <c r="C174" s="124" t="s">
        <v>264</v>
      </c>
      <c r="D174" s="124" t="s">
        <v>128</v>
      </c>
      <c r="E174" s="125" t="s">
        <v>265</v>
      </c>
      <c r="F174" s="126" t="s">
        <v>266</v>
      </c>
      <c r="G174" s="127" t="s">
        <v>262</v>
      </c>
      <c r="H174" s="128">
        <v>6</v>
      </c>
      <c r="I174" s="129"/>
      <c r="J174" s="130">
        <f t="shared" si="10"/>
        <v>0</v>
      </c>
      <c r="K174" s="126" t="s">
        <v>132</v>
      </c>
      <c r="L174" s="28"/>
      <c r="M174" s="131" t="s">
        <v>1</v>
      </c>
      <c r="N174" s="132" t="s">
        <v>43</v>
      </c>
      <c r="P174" s="133">
        <f t="shared" si="11"/>
        <v>0</v>
      </c>
      <c r="Q174" s="133">
        <v>1.6299999999999999E-2</v>
      </c>
      <c r="R174" s="133">
        <f t="shared" si="12"/>
        <v>9.7799999999999998E-2</v>
      </c>
      <c r="S174" s="133">
        <v>0</v>
      </c>
      <c r="T174" s="134">
        <f t="shared" si="13"/>
        <v>0</v>
      </c>
      <c r="AR174" s="135" t="s">
        <v>133</v>
      </c>
      <c r="AT174" s="135" t="s">
        <v>128</v>
      </c>
      <c r="AU174" s="135" t="s">
        <v>124</v>
      </c>
      <c r="AY174" s="13" t="s">
        <v>125</v>
      </c>
      <c r="BE174" s="136">
        <f t="shared" si="14"/>
        <v>0</v>
      </c>
      <c r="BF174" s="136">
        <f t="shared" si="15"/>
        <v>0</v>
      </c>
      <c r="BG174" s="136">
        <f t="shared" si="16"/>
        <v>0</v>
      </c>
      <c r="BH174" s="136">
        <f t="shared" si="17"/>
        <v>0</v>
      </c>
      <c r="BI174" s="136">
        <f t="shared" si="18"/>
        <v>0</v>
      </c>
      <c r="BJ174" s="13" t="s">
        <v>124</v>
      </c>
      <c r="BK174" s="136">
        <f t="shared" si="19"/>
        <v>0</v>
      </c>
      <c r="BL174" s="13" t="s">
        <v>133</v>
      </c>
      <c r="BM174" s="135" t="s">
        <v>267</v>
      </c>
    </row>
    <row r="175" spans="2:65" s="1" customFormat="1" ht="16.5" customHeight="1">
      <c r="B175" s="28"/>
      <c r="C175" s="124" t="s">
        <v>196</v>
      </c>
      <c r="D175" s="124" t="s">
        <v>128</v>
      </c>
      <c r="E175" s="125" t="s">
        <v>268</v>
      </c>
      <c r="F175" s="126" t="s">
        <v>269</v>
      </c>
      <c r="G175" s="127" t="s">
        <v>185</v>
      </c>
      <c r="H175" s="128">
        <v>1</v>
      </c>
      <c r="I175" s="129"/>
      <c r="J175" s="130">
        <f t="shared" si="10"/>
        <v>0</v>
      </c>
      <c r="K175" s="126" t="s">
        <v>132</v>
      </c>
      <c r="L175" s="28"/>
      <c r="M175" s="131" t="s">
        <v>1</v>
      </c>
      <c r="N175" s="132" t="s">
        <v>43</v>
      </c>
      <c r="P175" s="133">
        <f t="shared" si="11"/>
        <v>0</v>
      </c>
      <c r="Q175" s="133">
        <v>1.8000000000000001E-4</v>
      </c>
      <c r="R175" s="133">
        <f t="shared" si="12"/>
        <v>1.8000000000000001E-4</v>
      </c>
      <c r="S175" s="133">
        <v>0</v>
      </c>
      <c r="T175" s="134">
        <f t="shared" si="13"/>
        <v>0</v>
      </c>
      <c r="AR175" s="135" t="s">
        <v>133</v>
      </c>
      <c r="AT175" s="135" t="s">
        <v>128</v>
      </c>
      <c r="AU175" s="135" t="s">
        <v>124</v>
      </c>
      <c r="AY175" s="13" t="s">
        <v>125</v>
      </c>
      <c r="BE175" s="136">
        <f t="shared" si="14"/>
        <v>0</v>
      </c>
      <c r="BF175" s="136">
        <f t="shared" si="15"/>
        <v>0</v>
      </c>
      <c r="BG175" s="136">
        <f t="shared" si="16"/>
        <v>0</v>
      </c>
      <c r="BH175" s="136">
        <f t="shared" si="17"/>
        <v>0</v>
      </c>
      <c r="BI175" s="136">
        <f t="shared" si="18"/>
        <v>0</v>
      </c>
      <c r="BJ175" s="13" t="s">
        <v>124</v>
      </c>
      <c r="BK175" s="136">
        <f t="shared" si="19"/>
        <v>0</v>
      </c>
      <c r="BL175" s="13" t="s">
        <v>133</v>
      </c>
      <c r="BM175" s="135" t="s">
        <v>270</v>
      </c>
    </row>
    <row r="176" spans="2:65" s="1" customFormat="1" ht="21.75" customHeight="1">
      <c r="B176" s="28"/>
      <c r="C176" s="124" t="s">
        <v>271</v>
      </c>
      <c r="D176" s="124" t="s">
        <v>128</v>
      </c>
      <c r="E176" s="125" t="s">
        <v>272</v>
      </c>
      <c r="F176" s="126" t="s">
        <v>273</v>
      </c>
      <c r="G176" s="127" t="s">
        <v>185</v>
      </c>
      <c r="H176" s="128">
        <v>2</v>
      </c>
      <c r="I176" s="129"/>
      <c r="J176" s="130">
        <f t="shared" si="10"/>
        <v>0</v>
      </c>
      <c r="K176" s="126" t="s">
        <v>132</v>
      </c>
      <c r="L176" s="28"/>
      <c r="M176" s="131" t="s">
        <v>1</v>
      </c>
      <c r="N176" s="132" t="s">
        <v>43</v>
      </c>
      <c r="P176" s="133">
        <f t="shared" si="11"/>
        <v>0</v>
      </c>
      <c r="Q176" s="133">
        <v>3.8000000000000002E-4</v>
      </c>
      <c r="R176" s="133">
        <f t="shared" si="12"/>
        <v>7.6000000000000004E-4</v>
      </c>
      <c r="S176" s="133">
        <v>0</v>
      </c>
      <c r="T176" s="134">
        <f t="shared" si="13"/>
        <v>0</v>
      </c>
      <c r="AR176" s="135" t="s">
        <v>133</v>
      </c>
      <c r="AT176" s="135" t="s">
        <v>128</v>
      </c>
      <c r="AU176" s="135" t="s">
        <v>124</v>
      </c>
      <c r="AY176" s="13" t="s">
        <v>125</v>
      </c>
      <c r="BE176" s="136">
        <f t="shared" si="14"/>
        <v>0</v>
      </c>
      <c r="BF176" s="136">
        <f t="shared" si="15"/>
        <v>0</v>
      </c>
      <c r="BG176" s="136">
        <f t="shared" si="16"/>
        <v>0</v>
      </c>
      <c r="BH176" s="136">
        <f t="shared" si="17"/>
        <v>0</v>
      </c>
      <c r="BI176" s="136">
        <f t="shared" si="18"/>
        <v>0</v>
      </c>
      <c r="BJ176" s="13" t="s">
        <v>124</v>
      </c>
      <c r="BK176" s="136">
        <f t="shared" si="19"/>
        <v>0</v>
      </c>
      <c r="BL176" s="13" t="s">
        <v>133</v>
      </c>
      <c r="BM176" s="135" t="s">
        <v>274</v>
      </c>
    </row>
    <row r="177" spans="2:65" s="1" customFormat="1" ht="16.5" customHeight="1">
      <c r="B177" s="28"/>
      <c r="C177" s="124" t="s">
        <v>202</v>
      </c>
      <c r="D177" s="124" t="s">
        <v>128</v>
      </c>
      <c r="E177" s="125" t="s">
        <v>275</v>
      </c>
      <c r="F177" s="126" t="s">
        <v>276</v>
      </c>
      <c r="G177" s="127" t="s">
        <v>185</v>
      </c>
      <c r="H177" s="128">
        <v>2</v>
      </c>
      <c r="I177" s="129"/>
      <c r="J177" s="130">
        <f t="shared" si="10"/>
        <v>0</v>
      </c>
      <c r="K177" s="126" t="s">
        <v>132</v>
      </c>
      <c r="L177" s="28"/>
      <c r="M177" s="131" t="s">
        <v>1</v>
      </c>
      <c r="N177" s="132" t="s">
        <v>43</v>
      </c>
      <c r="P177" s="133">
        <f t="shared" si="11"/>
        <v>0</v>
      </c>
      <c r="Q177" s="133">
        <v>2.0799999999999998E-3</v>
      </c>
      <c r="R177" s="133">
        <f t="shared" si="12"/>
        <v>4.1599999999999996E-3</v>
      </c>
      <c r="S177" s="133">
        <v>0</v>
      </c>
      <c r="T177" s="134">
        <f t="shared" si="13"/>
        <v>0</v>
      </c>
      <c r="AR177" s="135" t="s">
        <v>133</v>
      </c>
      <c r="AT177" s="135" t="s">
        <v>128</v>
      </c>
      <c r="AU177" s="135" t="s">
        <v>124</v>
      </c>
      <c r="AY177" s="13" t="s">
        <v>125</v>
      </c>
      <c r="BE177" s="136">
        <f t="shared" si="14"/>
        <v>0</v>
      </c>
      <c r="BF177" s="136">
        <f t="shared" si="15"/>
        <v>0</v>
      </c>
      <c r="BG177" s="136">
        <f t="shared" si="16"/>
        <v>0</v>
      </c>
      <c r="BH177" s="136">
        <f t="shared" si="17"/>
        <v>0</v>
      </c>
      <c r="BI177" s="136">
        <f t="shared" si="18"/>
        <v>0</v>
      </c>
      <c r="BJ177" s="13" t="s">
        <v>124</v>
      </c>
      <c r="BK177" s="136">
        <f t="shared" si="19"/>
        <v>0</v>
      </c>
      <c r="BL177" s="13" t="s">
        <v>133</v>
      </c>
      <c r="BM177" s="135" t="s">
        <v>277</v>
      </c>
    </row>
    <row r="178" spans="2:65" s="1" customFormat="1" ht="16.5" customHeight="1">
      <c r="B178" s="28"/>
      <c r="C178" s="124" t="s">
        <v>278</v>
      </c>
      <c r="D178" s="124" t="s">
        <v>128</v>
      </c>
      <c r="E178" s="125" t="s">
        <v>279</v>
      </c>
      <c r="F178" s="126" t="s">
        <v>280</v>
      </c>
      <c r="G178" s="127" t="s">
        <v>185</v>
      </c>
      <c r="H178" s="128">
        <v>2</v>
      </c>
      <c r="I178" s="129"/>
      <c r="J178" s="130">
        <f t="shared" si="10"/>
        <v>0</v>
      </c>
      <c r="K178" s="126" t="s">
        <v>1</v>
      </c>
      <c r="L178" s="28"/>
      <c r="M178" s="131" t="s">
        <v>1</v>
      </c>
      <c r="N178" s="132" t="s">
        <v>43</v>
      </c>
      <c r="P178" s="133">
        <f t="shared" si="11"/>
        <v>0</v>
      </c>
      <c r="Q178" s="133">
        <v>1.7000000000000001E-4</v>
      </c>
      <c r="R178" s="133">
        <f t="shared" si="12"/>
        <v>3.4000000000000002E-4</v>
      </c>
      <c r="S178" s="133">
        <v>0</v>
      </c>
      <c r="T178" s="134">
        <f t="shared" si="13"/>
        <v>0</v>
      </c>
      <c r="AR178" s="135" t="s">
        <v>133</v>
      </c>
      <c r="AT178" s="135" t="s">
        <v>128</v>
      </c>
      <c r="AU178" s="135" t="s">
        <v>124</v>
      </c>
      <c r="AY178" s="13" t="s">
        <v>125</v>
      </c>
      <c r="BE178" s="136">
        <f t="shared" si="14"/>
        <v>0</v>
      </c>
      <c r="BF178" s="136">
        <f t="shared" si="15"/>
        <v>0</v>
      </c>
      <c r="BG178" s="136">
        <f t="shared" si="16"/>
        <v>0</v>
      </c>
      <c r="BH178" s="136">
        <f t="shared" si="17"/>
        <v>0</v>
      </c>
      <c r="BI178" s="136">
        <f t="shared" si="18"/>
        <v>0</v>
      </c>
      <c r="BJ178" s="13" t="s">
        <v>124</v>
      </c>
      <c r="BK178" s="136">
        <f t="shared" si="19"/>
        <v>0</v>
      </c>
      <c r="BL178" s="13" t="s">
        <v>133</v>
      </c>
      <c r="BM178" s="135" t="s">
        <v>281</v>
      </c>
    </row>
    <row r="179" spans="2:65" s="1" customFormat="1" ht="16.5" customHeight="1">
      <c r="B179" s="28"/>
      <c r="C179" s="124" t="s">
        <v>205</v>
      </c>
      <c r="D179" s="124" t="s">
        <v>128</v>
      </c>
      <c r="E179" s="125" t="s">
        <v>282</v>
      </c>
      <c r="F179" s="126" t="s">
        <v>283</v>
      </c>
      <c r="G179" s="127" t="s">
        <v>284</v>
      </c>
      <c r="H179" s="128">
        <v>1</v>
      </c>
      <c r="I179" s="129"/>
      <c r="J179" s="130">
        <f t="shared" si="10"/>
        <v>0</v>
      </c>
      <c r="K179" s="126" t="s">
        <v>1</v>
      </c>
      <c r="L179" s="28"/>
      <c r="M179" s="131" t="s">
        <v>1</v>
      </c>
      <c r="N179" s="132" t="s">
        <v>43</v>
      </c>
      <c r="P179" s="133">
        <f t="shared" si="11"/>
        <v>0</v>
      </c>
      <c r="Q179" s="133">
        <v>3.2799999999999999E-3</v>
      </c>
      <c r="R179" s="133">
        <f t="shared" si="12"/>
        <v>3.2799999999999999E-3</v>
      </c>
      <c r="S179" s="133">
        <v>0</v>
      </c>
      <c r="T179" s="134">
        <f t="shared" si="13"/>
        <v>0</v>
      </c>
      <c r="AR179" s="135" t="s">
        <v>133</v>
      </c>
      <c r="AT179" s="135" t="s">
        <v>128</v>
      </c>
      <c r="AU179" s="135" t="s">
        <v>124</v>
      </c>
      <c r="AY179" s="13" t="s">
        <v>125</v>
      </c>
      <c r="BE179" s="136">
        <f t="shared" si="14"/>
        <v>0</v>
      </c>
      <c r="BF179" s="136">
        <f t="shared" si="15"/>
        <v>0</v>
      </c>
      <c r="BG179" s="136">
        <f t="shared" si="16"/>
        <v>0</v>
      </c>
      <c r="BH179" s="136">
        <f t="shared" si="17"/>
        <v>0</v>
      </c>
      <c r="BI179" s="136">
        <f t="shared" si="18"/>
        <v>0</v>
      </c>
      <c r="BJ179" s="13" t="s">
        <v>124</v>
      </c>
      <c r="BK179" s="136">
        <f t="shared" si="19"/>
        <v>0</v>
      </c>
      <c r="BL179" s="13" t="s">
        <v>133</v>
      </c>
      <c r="BM179" s="135" t="s">
        <v>285</v>
      </c>
    </row>
    <row r="180" spans="2:65" s="1" customFormat="1" ht="16.5" customHeight="1">
      <c r="B180" s="28"/>
      <c r="C180" s="124" t="s">
        <v>286</v>
      </c>
      <c r="D180" s="124" t="s">
        <v>128</v>
      </c>
      <c r="E180" s="125" t="s">
        <v>287</v>
      </c>
      <c r="F180" s="126" t="s">
        <v>288</v>
      </c>
      <c r="G180" s="127" t="s">
        <v>284</v>
      </c>
      <c r="H180" s="128">
        <v>1</v>
      </c>
      <c r="I180" s="129"/>
      <c r="J180" s="130">
        <f t="shared" si="10"/>
        <v>0</v>
      </c>
      <c r="K180" s="126" t="s">
        <v>1</v>
      </c>
      <c r="L180" s="28"/>
      <c r="M180" s="131" t="s">
        <v>1</v>
      </c>
      <c r="N180" s="132" t="s">
        <v>43</v>
      </c>
      <c r="P180" s="133">
        <f t="shared" si="11"/>
        <v>0</v>
      </c>
      <c r="Q180" s="133">
        <v>0</v>
      </c>
      <c r="R180" s="133">
        <f t="shared" si="12"/>
        <v>0</v>
      </c>
      <c r="S180" s="133">
        <v>0</v>
      </c>
      <c r="T180" s="134">
        <f t="shared" si="13"/>
        <v>0</v>
      </c>
      <c r="AR180" s="135" t="s">
        <v>133</v>
      </c>
      <c r="AT180" s="135" t="s">
        <v>128</v>
      </c>
      <c r="AU180" s="135" t="s">
        <v>124</v>
      </c>
      <c r="AY180" s="13" t="s">
        <v>125</v>
      </c>
      <c r="BE180" s="136">
        <f t="shared" si="14"/>
        <v>0</v>
      </c>
      <c r="BF180" s="136">
        <f t="shared" si="15"/>
        <v>0</v>
      </c>
      <c r="BG180" s="136">
        <f t="shared" si="16"/>
        <v>0</v>
      </c>
      <c r="BH180" s="136">
        <f t="shared" si="17"/>
        <v>0</v>
      </c>
      <c r="BI180" s="136">
        <f t="shared" si="18"/>
        <v>0</v>
      </c>
      <c r="BJ180" s="13" t="s">
        <v>124</v>
      </c>
      <c r="BK180" s="136">
        <f t="shared" si="19"/>
        <v>0</v>
      </c>
      <c r="BL180" s="13" t="s">
        <v>133</v>
      </c>
      <c r="BM180" s="135" t="s">
        <v>289</v>
      </c>
    </row>
    <row r="181" spans="2:65" s="1" customFormat="1" ht="16.5" customHeight="1">
      <c r="B181" s="28"/>
      <c r="C181" s="124" t="s">
        <v>208</v>
      </c>
      <c r="D181" s="124" t="s">
        <v>128</v>
      </c>
      <c r="E181" s="125" t="s">
        <v>290</v>
      </c>
      <c r="F181" s="126" t="s">
        <v>291</v>
      </c>
      <c r="G181" s="127" t="s">
        <v>284</v>
      </c>
      <c r="H181" s="128">
        <v>1</v>
      </c>
      <c r="I181" s="129"/>
      <c r="J181" s="130">
        <f t="shared" si="10"/>
        <v>0</v>
      </c>
      <c r="K181" s="126" t="s">
        <v>1</v>
      </c>
      <c r="L181" s="28"/>
      <c r="M181" s="131" t="s">
        <v>1</v>
      </c>
      <c r="N181" s="132" t="s">
        <v>43</v>
      </c>
      <c r="P181" s="133">
        <f t="shared" si="11"/>
        <v>0</v>
      </c>
      <c r="Q181" s="133">
        <v>0</v>
      </c>
      <c r="R181" s="133">
        <f t="shared" si="12"/>
        <v>0</v>
      </c>
      <c r="S181" s="133">
        <v>0</v>
      </c>
      <c r="T181" s="134">
        <f t="shared" si="13"/>
        <v>0</v>
      </c>
      <c r="AR181" s="135" t="s">
        <v>133</v>
      </c>
      <c r="AT181" s="135" t="s">
        <v>128</v>
      </c>
      <c r="AU181" s="135" t="s">
        <v>124</v>
      </c>
      <c r="AY181" s="13" t="s">
        <v>125</v>
      </c>
      <c r="BE181" s="136">
        <f t="shared" si="14"/>
        <v>0</v>
      </c>
      <c r="BF181" s="136">
        <f t="shared" si="15"/>
        <v>0</v>
      </c>
      <c r="BG181" s="136">
        <f t="shared" si="16"/>
        <v>0</v>
      </c>
      <c r="BH181" s="136">
        <f t="shared" si="17"/>
        <v>0</v>
      </c>
      <c r="BI181" s="136">
        <f t="shared" si="18"/>
        <v>0</v>
      </c>
      <c r="BJ181" s="13" t="s">
        <v>124</v>
      </c>
      <c r="BK181" s="136">
        <f t="shared" si="19"/>
        <v>0</v>
      </c>
      <c r="BL181" s="13" t="s">
        <v>133</v>
      </c>
      <c r="BM181" s="135" t="s">
        <v>292</v>
      </c>
    </row>
    <row r="182" spans="2:65" s="1" customFormat="1" ht="16.5" customHeight="1">
      <c r="B182" s="28"/>
      <c r="C182" s="124" t="s">
        <v>293</v>
      </c>
      <c r="D182" s="124" t="s">
        <v>128</v>
      </c>
      <c r="E182" s="125" t="s">
        <v>294</v>
      </c>
      <c r="F182" s="126" t="s">
        <v>295</v>
      </c>
      <c r="G182" s="127" t="s">
        <v>284</v>
      </c>
      <c r="H182" s="128">
        <v>1</v>
      </c>
      <c r="I182" s="129"/>
      <c r="J182" s="130">
        <f t="shared" si="10"/>
        <v>0</v>
      </c>
      <c r="K182" s="126" t="s">
        <v>1</v>
      </c>
      <c r="L182" s="28"/>
      <c r="M182" s="131" t="s">
        <v>1</v>
      </c>
      <c r="N182" s="132" t="s">
        <v>43</v>
      </c>
      <c r="P182" s="133">
        <f t="shared" si="11"/>
        <v>0</v>
      </c>
      <c r="Q182" s="133">
        <v>0</v>
      </c>
      <c r="R182" s="133">
        <f t="shared" si="12"/>
        <v>0</v>
      </c>
      <c r="S182" s="133">
        <v>0</v>
      </c>
      <c r="T182" s="134">
        <f t="shared" si="13"/>
        <v>0</v>
      </c>
      <c r="AR182" s="135" t="s">
        <v>133</v>
      </c>
      <c r="AT182" s="135" t="s">
        <v>128</v>
      </c>
      <c r="AU182" s="135" t="s">
        <v>124</v>
      </c>
      <c r="AY182" s="13" t="s">
        <v>125</v>
      </c>
      <c r="BE182" s="136">
        <f t="shared" si="14"/>
        <v>0</v>
      </c>
      <c r="BF182" s="136">
        <f t="shared" si="15"/>
        <v>0</v>
      </c>
      <c r="BG182" s="136">
        <f t="shared" si="16"/>
        <v>0</v>
      </c>
      <c r="BH182" s="136">
        <f t="shared" si="17"/>
        <v>0</v>
      </c>
      <c r="BI182" s="136">
        <f t="shared" si="18"/>
        <v>0</v>
      </c>
      <c r="BJ182" s="13" t="s">
        <v>124</v>
      </c>
      <c r="BK182" s="136">
        <f t="shared" si="19"/>
        <v>0</v>
      </c>
      <c r="BL182" s="13" t="s">
        <v>133</v>
      </c>
      <c r="BM182" s="135" t="s">
        <v>296</v>
      </c>
    </row>
    <row r="183" spans="2:65" s="1" customFormat="1" ht="16.5" customHeight="1">
      <c r="B183" s="28"/>
      <c r="C183" s="124" t="s">
        <v>211</v>
      </c>
      <c r="D183" s="124" t="s">
        <v>128</v>
      </c>
      <c r="E183" s="125" t="s">
        <v>297</v>
      </c>
      <c r="F183" s="126" t="s">
        <v>298</v>
      </c>
      <c r="G183" s="127" t="s">
        <v>175</v>
      </c>
      <c r="H183" s="128">
        <v>0.26400000000000001</v>
      </c>
      <c r="I183" s="129"/>
      <c r="J183" s="130">
        <f t="shared" si="10"/>
        <v>0</v>
      </c>
      <c r="K183" s="126" t="s">
        <v>132</v>
      </c>
      <c r="L183" s="28"/>
      <c r="M183" s="131" t="s">
        <v>1</v>
      </c>
      <c r="N183" s="132" t="s">
        <v>43</v>
      </c>
      <c r="P183" s="133">
        <f t="shared" si="11"/>
        <v>0</v>
      </c>
      <c r="Q183" s="133">
        <v>0</v>
      </c>
      <c r="R183" s="133">
        <f t="shared" si="12"/>
        <v>0</v>
      </c>
      <c r="S183" s="133">
        <v>0</v>
      </c>
      <c r="T183" s="134">
        <f t="shared" si="13"/>
        <v>0</v>
      </c>
      <c r="AR183" s="135" t="s">
        <v>133</v>
      </c>
      <c r="AT183" s="135" t="s">
        <v>128</v>
      </c>
      <c r="AU183" s="135" t="s">
        <v>124</v>
      </c>
      <c r="AY183" s="13" t="s">
        <v>125</v>
      </c>
      <c r="BE183" s="136">
        <f t="shared" si="14"/>
        <v>0</v>
      </c>
      <c r="BF183" s="136">
        <f t="shared" si="15"/>
        <v>0</v>
      </c>
      <c r="BG183" s="136">
        <f t="shared" si="16"/>
        <v>0</v>
      </c>
      <c r="BH183" s="136">
        <f t="shared" si="17"/>
        <v>0</v>
      </c>
      <c r="BI183" s="136">
        <f t="shared" si="18"/>
        <v>0</v>
      </c>
      <c r="BJ183" s="13" t="s">
        <v>124</v>
      </c>
      <c r="BK183" s="136">
        <f t="shared" si="19"/>
        <v>0</v>
      </c>
      <c r="BL183" s="13" t="s">
        <v>133</v>
      </c>
      <c r="BM183" s="135" t="s">
        <v>299</v>
      </c>
    </row>
    <row r="184" spans="2:65" s="11" customFormat="1" ht="22.9" customHeight="1">
      <c r="B184" s="112"/>
      <c r="D184" s="113" t="s">
        <v>76</v>
      </c>
      <c r="E184" s="122" t="s">
        <v>300</v>
      </c>
      <c r="F184" s="122" t="s">
        <v>301</v>
      </c>
      <c r="I184" s="115"/>
      <c r="J184" s="123">
        <f>BK184</f>
        <v>0</v>
      </c>
      <c r="L184" s="112"/>
      <c r="M184" s="117"/>
      <c r="P184" s="118">
        <f>SUM(P185:P205)</f>
        <v>0</v>
      </c>
      <c r="R184" s="118">
        <f>SUM(R185:R205)</f>
        <v>5.5480000000000002E-2</v>
      </c>
      <c r="T184" s="119">
        <f>SUM(T185:T205)</f>
        <v>21.62</v>
      </c>
      <c r="AR184" s="113" t="s">
        <v>124</v>
      </c>
      <c r="AT184" s="120" t="s">
        <v>76</v>
      </c>
      <c r="AU184" s="120" t="s">
        <v>85</v>
      </c>
      <c r="AY184" s="113" t="s">
        <v>125</v>
      </c>
      <c r="BK184" s="121">
        <f>SUM(BK185:BK205)</f>
        <v>0</v>
      </c>
    </row>
    <row r="185" spans="2:65" s="1" customFormat="1" ht="16.5" customHeight="1">
      <c r="B185" s="28"/>
      <c r="C185" s="124" t="s">
        <v>302</v>
      </c>
      <c r="D185" s="124" t="s">
        <v>128</v>
      </c>
      <c r="E185" s="125" t="s">
        <v>303</v>
      </c>
      <c r="F185" s="126" t="s">
        <v>304</v>
      </c>
      <c r="G185" s="127" t="s">
        <v>185</v>
      </c>
      <c r="H185" s="128">
        <v>2</v>
      </c>
      <c r="I185" s="129"/>
      <c r="J185" s="130">
        <f t="shared" ref="J185:J192" si="20">ROUND(I185*H185,2)</f>
        <v>0</v>
      </c>
      <c r="K185" s="126" t="s">
        <v>132</v>
      </c>
      <c r="L185" s="28"/>
      <c r="M185" s="131" t="s">
        <v>1</v>
      </c>
      <c r="N185" s="132" t="s">
        <v>43</v>
      </c>
      <c r="P185" s="133">
        <f t="shared" ref="P185:P192" si="21">O185*H185</f>
        <v>0</v>
      </c>
      <c r="Q185" s="133">
        <v>0</v>
      </c>
      <c r="R185" s="133">
        <f t="shared" ref="R185:R192" si="22">Q185*H185</f>
        <v>0</v>
      </c>
      <c r="S185" s="133">
        <v>0</v>
      </c>
      <c r="T185" s="134">
        <f t="shared" ref="T185:T192" si="23">S185*H185</f>
        <v>0</v>
      </c>
      <c r="AR185" s="135" t="s">
        <v>133</v>
      </c>
      <c r="AT185" s="135" t="s">
        <v>128</v>
      </c>
      <c r="AU185" s="135" t="s">
        <v>124</v>
      </c>
      <c r="AY185" s="13" t="s">
        <v>125</v>
      </c>
      <c r="BE185" s="136">
        <f t="shared" ref="BE185:BE192" si="24">IF(N185="základní",J185,0)</f>
        <v>0</v>
      </c>
      <c r="BF185" s="136">
        <f t="shared" ref="BF185:BF192" si="25">IF(N185="snížená",J185,0)</f>
        <v>0</v>
      </c>
      <c r="BG185" s="136">
        <f t="shared" ref="BG185:BG192" si="26">IF(N185="zákl. přenesená",J185,0)</f>
        <v>0</v>
      </c>
      <c r="BH185" s="136">
        <f t="shared" ref="BH185:BH192" si="27">IF(N185="sníž. přenesená",J185,0)</f>
        <v>0</v>
      </c>
      <c r="BI185" s="136">
        <f t="shared" ref="BI185:BI192" si="28">IF(N185="nulová",J185,0)</f>
        <v>0</v>
      </c>
      <c r="BJ185" s="13" t="s">
        <v>124</v>
      </c>
      <c r="BK185" s="136">
        <f t="shared" ref="BK185:BK192" si="29">ROUND(I185*H185,2)</f>
        <v>0</v>
      </c>
      <c r="BL185" s="13" t="s">
        <v>133</v>
      </c>
      <c r="BM185" s="135" t="s">
        <v>305</v>
      </c>
    </row>
    <row r="186" spans="2:65" s="1" customFormat="1" ht="16.5" customHeight="1">
      <c r="B186" s="28"/>
      <c r="C186" s="124" t="s">
        <v>217</v>
      </c>
      <c r="D186" s="124" t="s">
        <v>128</v>
      </c>
      <c r="E186" s="125" t="s">
        <v>306</v>
      </c>
      <c r="F186" s="126" t="s">
        <v>307</v>
      </c>
      <c r="G186" s="127" t="s">
        <v>185</v>
      </c>
      <c r="H186" s="128">
        <v>2</v>
      </c>
      <c r="I186" s="129"/>
      <c r="J186" s="130">
        <f t="shared" si="20"/>
        <v>0</v>
      </c>
      <c r="K186" s="126" t="s">
        <v>132</v>
      </c>
      <c r="L186" s="28"/>
      <c r="M186" s="131" t="s">
        <v>1</v>
      </c>
      <c r="N186" s="132" t="s">
        <v>43</v>
      </c>
      <c r="P186" s="133">
        <f t="shared" si="21"/>
        <v>0</v>
      </c>
      <c r="Q186" s="133">
        <v>8.8900000000000003E-3</v>
      </c>
      <c r="R186" s="133">
        <f t="shared" si="22"/>
        <v>1.7780000000000001E-2</v>
      </c>
      <c r="S186" s="133">
        <v>10.81</v>
      </c>
      <c r="T186" s="134">
        <f t="shared" si="23"/>
        <v>21.62</v>
      </c>
      <c r="AR186" s="135" t="s">
        <v>133</v>
      </c>
      <c r="AT186" s="135" t="s">
        <v>128</v>
      </c>
      <c r="AU186" s="135" t="s">
        <v>124</v>
      </c>
      <c r="AY186" s="13" t="s">
        <v>125</v>
      </c>
      <c r="BE186" s="136">
        <f t="shared" si="24"/>
        <v>0</v>
      </c>
      <c r="BF186" s="136">
        <f t="shared" si="25"/>
        <v>0</v>
      </c>
      <c r="BG186" s="136">
        <f t="shared" si="26"/>
        <v>0</v>
      </c>
      <c r="BH186" s="136">
        <f t="shared" si="27"/>
        <v>0</v>
      </c>
      <c r="BI186" s="136">
        <f t="shared" si="28"/>
        <v>0</v>
      </c>
      <c r="BJ186" s="13" t="s">
        <v>124</v>
      </c>
      <c r="BK186" s="136">
        <f t="shared" si="29"/>
        <v>0</v>
      </c>
      <c r="BL186" s="13" t="s">
        <v>133</v>
      </c>
      <c r="BM186" s="135" t="s">
        <v>308</v>
      </c>
    </row>
    <row r="187" spans="2:65" s="1" customFormat="1" ht="16.5" customHeight="1">
      <c r="B187" s="28"/>
      <c r="C187" s="124" t="s">
        <v>309</v>
      </c>
      <c r="D187" s="124" t="s">
        <v>128</v>
      </c>
      <c r="E187" s="125" t="s">
        <v>310</v>
      </c>
      <c r="F187" s="126" t="s">
        <v>311</v>
      </c>
      <c r="G187" s="127" t="s">
        <v>185</v>
      </c>
      <c r="H187" s="128">
        <v>2</v>
      </c>
      <c r="I187" s="129"/>
      <c r="J187" s="130">
        <f t="shared" si="20"/>
        <v>0</v>
      </c>
      <c r="K187" s="126" t="s">
        <v>132</v>
      </c>
      <c r="L187" s="28"/>
      <c r="M187" s="131" t="s">
        <v>1</v>
      </c>
      <c r="N187" s="132" t="s">
        <v>43</v>
      </c>
      <c r="P187" s="133">
        <f t="shared" si="21"/>
        <v>0</v>
      </c>
      <c r="Q187" s="133">
        <v>1.8849999999999999E-2</v>
      </c>
      <c r="R187" s="133">
        <f t="shared" si="22"/>
        <v>3.7699999999999997E-2</v>
      </c>
      <c r="S187" s="133">
        <v>0</v>
      </c>
      <c r="T187" s="134">
        <f t="shared" si="23"/>
        <v>0</v>
      </c>
      <c r="AR187" s="135" t="s">
        <v>133</v>
      </c>
      <c r="AT187" s="135" t="s">
        <v>128</v>
      </c>
      <c r="AU187" s="135" t="s">
        <v>124</v>
      </c>
      <c r="AY187" s="13" t="s">
        <v>125</v>
      </c>
      <c r="BE187" s="136">
        <f t="shared" si="24"/>
        <v>0</v>
      </c>
      <c r="BF187" s="136">
        <f t="shared" si="25"/>
        <v>0</v>
      </c>
      <c r="BG187" s="136">
        <f t="shared" si="26"/>
        <v>0</v>
      </c>
      <c r="BH187" s="136">
        <f t="shared" si="27"/>
        <v>0</v>
      </c>
      <c r="BI187" s="136">
        <f t="shared" si="28"/>
        <v>0</v>
      </c>
      <c r="BJ187" s="13" t="s">
        <v>124</v>
      </c>
      <c r="BK187" s="136">
        <f t="shared" si="29"/>
        <v>0</v>
      </c>
      <c r="BL187" s="13" t="s">
        <v>133</v>
      </c>
      <c r="BM187" s="135" t="s">
        <v>312</v>
      </c>
    </row>
    <row r="188" spans="2:65" s="1" customFormat="1" ht="16.5" customHeight="1">
      <c r="B188" s="28"/>
      <c r="C188" s="124" t="s">
        <v>221</v>
      </c>
      <c r="D188" s="124" t="s">
        <v>128</v>
      </c>
      <c r="E188" s="125" t="s">
        <v>313</v>
      </c>
      <c r="F188" s="126" t="s">
        <v>314</v>
      </c>
      <c r="G188" s="127" t="s">
        <v>175</v>
      </c>
      <c r="H188" s="128">
        <v>8</v>
      </c>
      <c r="I188" s="129"/>
      <c r="J188" s="130">
        <f t="shared" si="20"/>
        <v>0</v>
      </c>
      <c r="K188" s="126" t="s">
        <v>1</v>
      </c>
      <c r="L188" s="28"/>
      <c r="M188" s="131" t="s">
        <v>1</v>
      </c>
      <c r="N188" s="132" t="s">
        <v>43</v>
      </c>
      <c r="P188" s="133">
        <f t="shared" si="21"/>
        <v>0</v>
      </c>
      <c r="Q188" s="133">
        <v>0</v>
      </c>
      <c r="R188" s="133">
        <f t="shared" si="22"/>
        <v>0</v>
      </c>
      <c r="S188" s="133">
        <v>0</v>
      </c>
      <c r="T188" s="134">
        <f t="shared" si="23"/>
        <v>0</v>
      </c>
      <c r="AR188" s="135" t="s">
        <v>133</v>
      </c>
      <c r="AT188" s="135" t="s">
        <v>128</v>
      </c>
      <c r="AU188" s="135" t="s">
        <v>124</v>
      </c>
      <c r="AY188" s="13" t="s">
        <v>125</v>
      </c>
      <c r="BE188" s="136">
        <f t="shared" si="24"/>
        <v>0</v>
      </c>
      <c r="BF188" s="136">
        <f t="shared" si="25"/>
        <v>0</v>
      </c>
      <c r="BG188" s="136">
        <f t="shared" si="26"/>
        <v>0</v>
      </c>
      <c r="BH188" s="136">
        <f t="shared" si="27"/>
        <v>0</v>
      </c>
      <c r="BI188" s="136">
        <f t="shared" si="28"/>
        <v>0</v>
      </c>
      <c r="BJ188" s="13" t="s">
        <v>124</v>
      </c>
      <c r="BK188" s="136">
        <f t="shared" si="29"/>
        <v>0</v>
      </c>
      <c r="BL188" s="13" t="s">
        <v>133</v>
      </c>
      <c r="BM188" s="135" t="s">
        <v>315</v>
      </c>
    </row>
    <row r="189" spans="2:65" s="1" customFormat="1" ht="16.5" customHeight="1">
      <c r="B189" s="28"/>
      <c r="C189" s="124" t="s">
        <v>316</v>
      </c>
      <c r="D189" s="124" t="s">
        <v>128</v>
      </c>
      <c r="E189" s="125" t="s">
        <v>317</v>
      </c>
      <c r="F189" s="126" t="s">
        <v>318</v>
      </c>
      <c r="G189" s="127" t="s">
        <v>262</v>
      </c>
      <c r="H189" s="128">
        <v>1</v>
      </c>
      <c r="I189" s="129"/>
      <c r="J189" s="130">
        <f t="shared" si="20"/>
        <v>0</v>
      </c>
      <c r="K189" s="126" t="s">
        <v>1</v>
      </c>
      <c r="L189" s="28"/>
      <c r="M189" s="131" t="s">
        <v>1</v>
      </c>
      <c r="N189" s="132" t="s">
        <v>43</v>
      </c>
      <c r="P189" s="133">
        <f t="shared" si="21"/>
        <v>0</v>
      </c>
      <c r="Q189" s="133">
        <v>0</v>
      </c>
      <c r="R189" s="133">
        <f t="shared" si="22"/>
        <v>0</v>
      </c>
      <c r="S189" s="133">
        <v>0</v>
      </c>
      <c r="T189" s="134">
        <f t="shared" si="23"/>
        <v>0</v>
      </c>
      <c r="AR189" s="135" t="s">
        <v>133</v>
      </c>
      <c r="AT189" s="135" t="s">
        <v>128</v>
      </c>
      <c r="AU189" s="135" t="s">
        <v>124</v>
      </c>
      <c r="AY189" s="13" t="s">
        <v>125</v>
      </c>
      <c r="BE189" s="136">
        <f t="shared" si="24"/>
        <v>0</v>
      </c>
      <c r="BF189" s="136">
        <f t="shared" si="25"/>
        <v>0</v>
      </c>
      <c r="BG189" s="136">
        <f t="shared" si="26"/>
        <v>0</v>
      </c>
      <c r="BH189" s="136">
        <f t="shared" si="27"/>
        <v>0</v>
      </c>
      <c r="BI189" s="136">
        <f t="shared" si="28"/>
        <v>0</v>
      </c>
      <c r="BJ189" s="13" t="s">
        <v>124</v>
      </c>
      <c r="BK189" s="136">
        <f t="shared" si="29"/>
        <v>0</v>
      </c>
      <c r="BL189" s="13" t="s">
        <v>133</v>
      </c>
      <c r="BM189" s="135" t="s">
        <v>319</v>
      </c>
    </row>
    <row r="190" spans="2:65" s="1" customFormat="1" ht="16.5" customHeight="1">
      <c r="B190" s="28"/>
      <c r="C190" s="124" t="s">
        <v>226</v>
      </c>
      <c r="D190" s="124" t="s">
        <v>128</v>
      </c>
      <c r="E190" s="125" t="s">
        <v>320</v>
      </c>
      <c r="F190" s="126" t="s">
        <v>321</v>
      </c>
      <c r="G190" s="127" t="s">
        <v>262</v>
      </c>
      <c r="H190" s="128">
        <v>1</v>
      </c>
      <c r="I190" s="129"/>
      <c r="J190" s="130">
        <f t="shared" si="20"/>
        <v>0</v>
      </c>
      <c r="K190" s="126" t="s">
        <v>1</v>
      </c>
      <c r="L190" s="28"/>
      <c r="M190" s="131" t="s">
        <v>1</v>
      </c>
      <c r="N190" s="132" t="s">
        <v>43</v>
      </c>
      <c r="P190" s="133">
        <f t="shared" si="21"/>
        <v>0</v>
      </c>
      <c r="Q190" s="133">
        <v>0</v>
      </c>
      <c r="R190" s="133">
        <f t="shared" si="22"/>
        <v>0</v>
      </c>
      <c r="S190" s="133">
        <v>0</v>
      </c>
      <c r="T190" s="134">
        <f t="shared" si="23"/>
        <v>0</v>
      </c>
      <c r="AR190" s="135" t="s">
        <v>133</v>
      </c>
      <c r="AT190" s="135" t="s">
        <v>128</v>
      </c>
      <c r="AU190" s="135" t="s">
        <v>124</v>
      </c>
      <c r="AY190" s="13" t="s">
        <v>125</v>
      </c>
      <c r="BE190" s="136">
        <f t="shared" si="24"/>
        <v>0</v>
      </c>
      <c r="BF190" s="136">
        <f t="shared" si="25"/>
        <v>0</v>
      </c>
      <c r="BG190" s="136">
        <f t="shared" si="26"/>
        <v>0</v>
      </c>
      <c r="BH190" s="136">
        <f t="shared" si="27"/>
        <v>0</v>
      </c>
      <c r="BI190" s="136">
        <f t="shared" si="28"/>
        <v>0</v>
      </c>
      <c r="BJ190" s="13" t="s">
        <v>124</v>
      </c>
      <c r="BK190" s="136">
        <f t="shared" si="29"/>
        <v>0</v>
      </c>
      <c r="BL190" s="13" t="s">
        <v>133</v>
      </c>
      <c r="BM190" s="135" t="s">
        <v>322</v>
      </c>
    </row>
    <row r="191" spans="2:65" s="1" customFormat="1" ht="16.5" customHeight="1">
      <c r="B191" s="28"/>
      <c r="C191" s="124" t="s">
        <v>323</v>
      </c>
      <c r="D191" s="124" t="s">
        <v>128</v>
      </c>
      <c r="E191" s="125" t="s">
        <v>324</v>
      </c>
      <c r="F191" s="126" t="s">
        <v>325</v>
      </c>
      <c r="G191" s="127" t="s">
        <v>326</v>
      </c>
      <c r="H191" s="128">
        <v>40</v>
      </c>
      <c r="I191" s="129"/>
      <c r="J191" s="130">
        <f t="shared" si="20"/>
        <v>0</v>
      </c>
      <c r="K191" s="126" t="s">
        <v>1</v>
      </c>
      <c r="L191" s="28"/>
      <c r="M191" s="131" t="s">
        <v>1</v>
      </c>
      <c r="N191" s="132" t="s">
        <v>43</v>
      </c>
      <c r="P191" s="133">
        <f t="shared" si="21"/>
        <v>0</v>
      </c>
      <c r="Q191" s="133">
        <v>0</v>
      </c>
      <c r="R191" s="133">
        <f t="shared" si="22"/>
        <v>0</v>
      </c>
      <c r="S191" s="133">
        <v>0</v>
      </c>
      <c r="T191" s="134">
        <f t="shared" si="23"/>
        <v>0</v>
      </c>
      <c r="AR191" s="135" t="s">
        <v>133</v>
      </c>
      <c r="AT191" s="135" t="s">
        <v>128</v>
      </c>
      <c r="AU191" s="135" t="s">
        <v>124</v>
      </c>
      <c r="AY191" s="13" t="s">
        <v>125</v>
      </c>
      <c r="BE191" s="136">
        <f t="shared" si="24"/>
        <v>0</v>
      </c>
      <c r="BF191" s="136">
        <f t="shared" si="25"/>
        <v>0</v>
      </c>
      <c r="BG191" s="136">
        <f t="shared" si="26"/>
        <v>0</v>
      </c>
      <c r="BH191" s="136">
        <f t="shared" si="27"/>
        <v>0</v>
      </c>
      <c r="BI191" s="136">
        <f t="shared" si="28"/>
        <v>0</v>
      </c>
      <c r="BJ191" s="13" t="s">
        <v>124</v>
      </c>
      <c r="BK191" s="136">
        <f t="shared" si="29"/>
        <v>0</v>
      </c>
      <c r="BL191" s="13" t="s">
        <v>133</v>
      </c>
      <c r="BM191" s="135" t="s">
        <v>327</v>
      </c>
    </row>
    <row r="192" spans="2:65" s="1" customFormat="1" ht="16.5" customHeight="1">
      <c r="B192" s="28"/>
      <c r="C192" s="124" t="s">
        <v>230</v>
      </c>
      <c r="D192" s="124" t="s">
        <v>128</v>
      </c>
      <c r="E192" s="125" t="s">
        <v>328</v>
      </c>
      <c r="F192" s="126" t="s">
        <v>329</v>
      </c>
      <c r="G192" s="127" t="s">
        <v>326</v>
      </c>
      <c r="H192" s="128">
        <v>40</v>
      </c>
      <c r="I192" s="129"/>
      <c r="J192" s="130">
        <f t="shared" si="20"/>
        <v>0</v>
      </c>
      <c r="K192" s="126" t="s">
        <v>1</v>
      </c>
      <c r="L192" s="28"/>
      <c r="M192" s="131" t="s">
        <v>1</v>
      </c>
      <c r="N192" s="132" t="s">
        <v>43</v>
      </c>
      <c r="P192" s="133">
        <f t="shared" si="21"/>
        <v>0</v>
      </c>
      <c r="Q192" s="133">
        <v>0</v>
      </c>
      <c r="R192" s="133">
        <f t="shared" si="22"/>
        <v>0</v>
      </c>
      <c r="S192" s="133">
        <v>0</v>
      </c>
      <c r="T192" s="134">
        <f t="shared" si="23"/>
        <v>0</v>
      </c>
      <c r="AR192" s="135" t="s">
        <v>133</v>
      </c>
      <c r="AT192" s="135" t="s">
        <v>128</v>
      </c>
      <c r="AU192" s="135" t="s">
        <v>124</v>
      </c>
      <c r="AY192" s="13" t="s">
        <v>125</v>
      </c>
      <c r="BE192" s="136">
        <f t="shared" si="24"/>
        <v>0</v>
      </c>
      <c r="BF192" s="136">
        <f t="shared" si="25"/>
        <v>0</v>
      </c>
      <c r="BG192" s="136">
        <f t="shared" si="26"/>
        <v>0</v>
      </c>
      <c r="BH192" s="136">
        <f t="shared" si="27"/>
        <v>0</v>
      </c>
      <c r="BI192" s="136">
        <f t="shared" si="28"/>
        <v>0</v>
      </c>
      <c r="BJ192" s="13" t="s">
        <v>124</v>
      </c>
      <c r="BK192" s="136">
        <f t="shared" si="29"/>
        <v>0</v>
      </c>
      <c r="BL192" s="13" t="s">
        <v>133</v>
      </c>
      <c r="BM192" s="135" t="s">
        <v>330</v>
      </c>
    </row>
    <row r="193" spans="2:65" s="1" customFormat="1" ht="68.25">
      <c r="B193" s="28"/>
      <c r="D193" s="147" t="s">
        <v>212</v>
      </c>
      <c r="F193" s="148" t="s">
        <v>331</v>
      </c>
      <c r="I193" s="149"/>
      <c r="L193" s="28"/>
      <c r="M193" s="150"/>
      <c r="T193" s="52"/>
      <c r="AT193" s="13" t="s">
        <v>212</v>
      </c>
      <c r="AU193" s="13" t="s">
        <v>124</v>
      </c>
    </row>
    <row r="194" spans="2:65" s="1" customFormat="1" ht="16.5" customHeight="1">
      <c r="B194" s="28"/>
      <c r="C194" s="124" t="s">
        <v>332</v>
      </c>
      <c r="D194" s="124" t="s">
        <v>128</v>
      </c>
      <c r="E194" s="125" t="s">
        <v>333</v>
      </c>
      <c r="F194" s="126" t="s">
        <v>334</v>
      </c>
      <c r="G194" s="127" t="s">
        <v>335</v>
      </c>
      <c r="H194" s="128">
        <v>8400</v>
      </c>
      <c r="I194" s="129"/>
      <c r="J194" s="130">
        <f>ROUND(I194*H194,2)</f>
        <v>0</v>
      </c>
      <c r="K194" s="126" t="s">
        <v>1</v>
      </c>
      <c r="L194" s="28"/>
      <c r="M194" s="131" t="s">
        <v>1</v>
      </c>
      <c r="N194" s="132" t="s">
        <v>43</v>
      </c>
      <c r="P194" s="133">
        <f>O194*H194</f>
        <v>0</v>
      </c>
      <c r="Q194" s="133">
        <v>0</v>
      </c>
      <c r="R194" s="133">
        <f>Q194*H194</f>
        <v>0</v>
      </c>
      <c r="S194" s="133">
        <v>0</v>
      </c>
      <c r="T194" s="134">
        <f>S194*H194</f>
        <v>0</v>
      </c>
      <c r="AR194" s="135" t="s">
        <v>133</v>
      </c>
      <c r="AT194" s="135" t="s">
        <v>128</v>
      </c>
      <c r="AU194" s="135" t="s">
        <v>124</v>
      </c>
      <c r="AY194" s="13" t="s">
        <v>125</v>
      </c>
      <c r="BE194" s="136">
        <f>IF(N194="základní",J194,0)</f>
        <v>0</v>
      </c>
      <c r="BF194" s="136">
        <f>IF(N194="snížená",J194,0)</f>
        <v>0</v>
      </c>
      <c r="BG194" s="136">
        <f>IF(N194="zákl. přenesená",J194,0)</f>
        <v>0</v>
      </c>
      <c r="BH194" s="136">
        <f>IF(N194="sníž. přenesená",J194,0)</f>
        <v>0</v>
      </c>
      <c r="BI194" s="136">
        <f>IF(N194="nulová",J194,0)</f>
        <v>0</v>
      </c>
      <c r="BJ194" s="13" t="s">
        <v>124</v>
      </c>
      <c r="BK194" s="136">
        <f>ROUND(I194*H194,2)</f>
        <v>0</v>
      </c>
      <c r="BL194" s="13" t="s">
        <v>133</v>
      </c>
      <c r="BM194" s="135" t="s">
        <v>336</v>
      </c>
    </row>
    <row r="195" spans="2:65" s="1" customFormat="1" ht="48.75">
      <c r="B195" s="28"/>
      <c r="D195" s="147" t="s">
        <v>212</v>
      </c>
      <c r="F195" s="148" t="s">
        <v>337</v>
      </c>
      <c r="I195" s="149"/>
      <c r="L195" s="28"/>
      <c r="M195" s="150"/>
      <c r="T195" s="52"/>
      <c r="AT195" s="13" t="s">
        <v>212</v>
      </c>
      <c r="AU195" s="13" t="s">
        <v>124</v>
      </c>
    </row>
    <row r="196" spans="2:65" s="1" customFormat="1" ht="16.5" customHeight="1">
      <c r="B196" s="28"/>
      <c r="C196" s="124" t="s">
        <v>234</v>
      </c>
      <c r="D196" s="124" t="s">
        <v>128</v>
      </c>
      <c r="E196" s="125" t="s">
        <v>338</v>
      </c>
      <c r="F196" s="126" t="s">
        <v>339</v>
      </c>
      <c r="G196" s="127" t="s">
        <v>340</v>
      </c>
      <c r="H196" s="128">
        <v>14</v>
      </c>
      <c r="I196" s="129"/>
      <c r="J196" s="130">
        <f>ROUND(I196*H196,2)</f>
        <v>0</v>
      </c>
      <c r="K196" s="126" t="s">
        <v>1</v>
      </c>
      <c r="L196" s="28"/>
      <c r="M196" s="131" t="s">
        <v>1</v>
      </c>
      <c r="N196" s="132" t="s">
        <v>43</v>
      </c>
      <c r="P196" s="133">
        <f>O196*H196</f>
        <v>0</v>
      </c>
      <c r="Q196" s="133">
        <v>0</v>
      </c>
      <c r="R196" s="133">
        <f>Q196*H196</f>
        <v>0</v>
      </c>
      <c r="S196" s="133">
        <v>0</v>
      </c>
      <c r="T196" s="134">
        <f>S196*H196</f>
        <v>0</v>
      </c>
      <c r="AR196" s="135" t="s">
        <v>133</v>
      </c>
      <c r="AT196" s="135" t="s">
        <v>128</v>
      </c>
      <c r="AU196" s="135" t="s">
        <v>124</v>
      </c>
      <c r="AY196" s="13" t="s">
        <v>125</v>
      </c>
      <c r="BE196" s="136">
        <f>IF(N196="základní",J196,0)</f>
        <v>0</v>
      </c>
      <c r="BF196" s="136">
        <f>IF(N196="snížená",J196,0)</f>
        <v>0</v>
      </c>
      <c r="BG196" s="136">
        <f>IF(N196="zákl. přenesená",J196,0)</f>
        <v>0</v>
      </c>
      <c r="BH196" s="136">
        <f>IF(N196="sníž. přenesená",J196,0)</f>
        <v>0</v>
      </c>
      <c r="BI196" s="136">
        <f>IF(N196="nulová",J196,0)</f>
        <v>0</v>
      </c>
      <c r="BJ196" s="13" t="s">
        <v>124</v>
      </c>
      <c r="BK196" s="136">
        <f>ROUND(I196*H196,2)</f>
        <v>0</v>
      </c>
      <c r="BL196" s="13" t="s">
        <v>133</v>
      </c>
      <c r="BM196" s="135" t="s">
        <v>341</v>
      </c>
    </row>
    <row r="197" spans="2:65" s="1" customFormat="1" ht="29.25">
      <c r="B197" s="28"/>
      <c r="D197" s="147" t="s">
        <v>212</v>
      </c>
      <c r="F197" s="148" t="s">
        <v>342</v>
      </c>
      <c r="I197" s="149"/>
      <c r="L197" s="28"/>
      <c r="M197" s="150"/>
      <c r="T197" s="52"/>
      <c r="AT197" s="13" t="s">
        <v>212</v>
      </c>
      <c r="AU197" s="13" t="s">
        <v>124</v>
      </c>
    </row>
    <row r="198" spans="2:65" s="1" customFormat="1" ht="16.5" customHeight="1">
      <c r="B198" s="28"/>
      <c r="C198" s="124" t="s">
        <v>343</v>
      </c>
      <c r="D198" s="124" t="s">
        <v>128</v>
      </c>
      <c r="E198" s="125" t="s">
        <v>344</v>
      </c>
      <c r="F198" s="126" t="s">
        <v>345</v>
      </c>
      <c r="G198" s="127" t="s">
        <v>185</v>
      </c>
      <c r="H198" s="128">
        <v>2</v>
      </c>
      <c r="I198" s="129"/>
      <c r="J198" s="130">
        <f>ROUND(I198*H198,2)</f>
        <v>0</v>
      </c>
      <c r="K198" s="126" t="s">
        <v>1</v>
      </c>
      <c r="L198" s="28"/>
      <c r="M198" s="131" t="s">
        <v>1</v>
      </c>
      <c r="N198" s="132" t="s">
        <v>43</v>
      </c>
      <c r="P198" s="133">
        <f>O198*H198</f>
        <v>0</v>
      </c>
      <c r="Q198" s="133">
        <v>0</v>
      </c>
      <c r="R198" s="133">
        <f>Q198*H198</f>
        <v>0</v>
      </c>
      <c r="S198" s="133">
        <v>0</v>
      </c>
      <c r="T198" s="134">
        <f>S198*H198</f>
        <v>0</v>
      </c>
      <c r="AR198" s="135" t="s">
        <v>133</v>
      </c>
      <c r="AT198" s="135" t="s">
        <v>128</v>
      </c>
      <c r="AU198" s="135" t="s">
        <v>124</v>
      </c>
      <c r="AY198" s="13" t="s">
        <v>125</v>
      </c>
      <c r="BE198" s="136">
        <f>IF(N198="základní",J198,0)</f>
        <v>0</v>
      </c>
      <c r="BF198" s="136">
        <f>IF(N198="snížená",J198,0)</f>
        <v>0</v>
      </c>
      <c r="BG198" s="136">
        <f>IF(N198="zákl. přenesená",J198,0)</f>
        <v>0</v>
      </c>
      <c r="BH198" s="136">
        <f>IF(N198="sníž. přenesená",J198,0)</f>
        <v>0</v>
      </c>
      <c r="BI198" s="136">
        <f>IF(N198="nulová",J198,0)</f>
        <v>0</v>
      </c>
      <c r="BJ198" s="13" t="s">
        <v>124</v>
      </c>
      <c r="BK198" s="136">
        <f>ROUND(I198*H198,2)</f>
        <v>0</v>
      </c>
      <c r="BL198" s="13" t="s">
        <v>133</v>
      </c>
      <c r="BM198" s="135" t="s">
        <v>346</v>
      </c>
    </row>
    <row r="199" spans="2:65" s="1" customFormat="1" ht="39">
      <c r="B199" s="28"/>
      <c r="D199" s="147" t="s">
        <v>212</v>
      </c>
      <c r="F199" s="148" t="s">
        <v>347</v>
      </c>
      <c r="I199" s="149"/>
      <c r="L199" s="28"/>
      <c r="M199" s="150"/>
      <c r="T199" s="52"/>
      <c r="AT199" s="13" t="s">
        <v>212</v>
      </c>
      <c r="AU199" s="13" t="s">
        <v>124</v>
      </c>
    </row>
    <row r="200" spans="2:65" s="1" customFormat="1" ht="16.5" customHeight="1">
      <c r="B200" s="28"/>
      <c r="C200" s="124" t="s">
        <v>238</v>
      </c>
      <c r="D200" s="124" t="s">
        <v>128</v>
      </c>
      <c r="E200" s="125" t="s">
        <v>348</v>
      </c>
      <c r="F200" s="126" t="s">
        <v>349</v>
      </c>
      <c r="G200" s="127" t="s">
        <v>262</v>
      </c>
      <c r="H200" s="128">
        <v>2</v>
      </c>
      <c r="I200" s="129"/>
      <c r="J200" s="130">
        <f t="shared" ref="J200:J205" si="30">ROUND(I200*H200,2)</f>
        <v>0</v>
      </c>
      <c r="K200" s="126" t="s">
        <v>1</v>
      </c>
      <c r="L200" s="28"/>
      <c r="M200" s="131" t="s">
        <v>1</v>
      </c>
      <c r="N200" s="132" t="s">
        <v>43</v>
      </c>
      <c r="P200" s="133">
        <f t="shared" ref="P200:P205" si="31">O200*H200</f>
        <v>0</v>
      </c>
      <c r="Q200" s="133">
        <v>0</v>
      </c>
      <c r="R200" s="133">
        <f t="shared" ref="R200:R205" si="32">Q200*H200</f>
        <v>0</v>
      </c>
      <c r="S200" s="133">
        <v>0</v>
      </c>
      <c r="T200" s="134">
        <f t="shared" ref="T200:T205" si="33">S200*H200</f>
        <v>0</v>
      </c>
      <c r="AR200" s="135" t="s">
        <v>133</v>
      </c>
      <c r="AT200" s="135" t="s">
        <v>128</v>
      </c>
      <c r="AU200" s="135" t="s">
        <v>124</v>
      </c>
      <c r="AY200" s="13" t="s">
        <v>125</v>
      </c>
      <c r="BE200" s="136">
        <f t="shared" ref="BE200:BE205" si="34">IF(N200="základní",J200,0)</f>
        <v>0</v>
      </c>
      <c r="BF200" s="136">
        <f t="shared" ref="BF200:BF205" si="35">IF(N200="snížená",J200,0)</f>
        <v>0</v>
      </c>
      <c r="BG200" s="136">
        <f t="shared" ref="BG200:BG205" si="36">IF(N200="zákl. přenesená",J200,0)</f>
        <v>0</v>
      </c>
      <c r="BH200" s="136">
        <f t="shared" ref="BH200:BH205" si="37">IF(N200="sníž. přenesená",J200,0)</f>
        <v>0</v>
      </c>
      <c r="BI200" s="136">
        <f t="shared" ref="BI200:BI205" si="38">IF(N200="nulová",J200,0)</f>
        <v>0</v>
      </c>
      <c r="BJ200" s="13" t="s">
        <v>124</v>
      </c>
      <c r="BK200" s="136">
        <f t="shared" ref="BK200:BK205" si="39">ROUND(I200*H200,2)</f>
        <v>0</v>
      </c>
      <c r="BL200" s="13" t="s">
        <v>133</v>
      </c>
      <c r="BM200" s="135" t="s">
        <v>350</v>
      </c>
    </row>
    <row r="201" spans="2:65" s="1" customFormat="1" ht="16.5" customHeight="1">
      <c r="B201" s="28"/>
      <c r="C201" s="124" t="s">
        <v>351</v>
      </c>
      <c r="D201" s="124" t="s">
        <v>128</v>
      </c>
      <c r="E201" s="125" t="s">
        <v>352</v>
      </c>
      <c r="F201" s="126" t="s">
        <v>353</v>
      </c>
      <c r="G201" s="127" t="s">
        <v>185</v>
      </c>
      <c r="H201" s="128">
        <v>1</v>
      </c>
      <c r="I201" s="129"/>
      <c r="J201" s="130">
        <f t="shared" si="30"/>
        <v>0</v>
      </c>
      <c r="K201" s="126" t="s">
        <v>1</v>
      </c>
      <c r="L201" s="28"/>
      <c r="M201" s="131" t="s">
        <v>1</v>
      </c>
      <c r="N201" s="132" t="s">
        <v>43</v>
      </c>
      <c r="P201" s="133">
        <f t="shared" si="31"/>
        <v>0</v>
      </c>
      <c r="Q201" s="133">
        <v>0</v>
      </c>
      <c r="R201" s="133">
        <f t="shared" si="32"/>
        <v>0</v>
      </c>
      <c r="S201" s="133">
        <v>0</v>
      </c>
      <c r="T201" s="134">
        <f t="shared" si="33"/>
        <v>0</v>
      </c>
      <c r="AR201" s="135" t="s">
        <v>133</v>
      </c>
      <c r="AT201" s="135" t="s">
        <v>128</v>
      </c>
      <c r="AU201" s="135" t="s">
        <v>124</v>
      </c>
      <c r="AY201" s="13" t="s">
        <v>125</v>
      </c>
      <c r="BE201" s="136">
        <f t="shared" si="34"/>
        <v>0</v>
      </c>
      <c r="BF201" s="136">
        <f t="shared" si="35"/>
        <v>0</v>
      </c>
      <c r="BG201" s="136">
        <f t="shared" si="36"/>
        <v>0</v>
      </c>
      <c r="BH201" s="136">
        <f t="shared" si="37"/>
        <v>0</v>
      </c>
      <c r="BI201" s="136">
        <f t="shared" si="38"/>
        <v>0</v>
      </c>
      <c r="BJ201" s="13" t="s">
        <v>124</v>
      </c>
      <c r="BK201" s="136">
        <f t="shared" si="39"/>
        <v>0</v>
      </c>
      <c r="BL201" s="13" t="s">
        <v>133</v>
      </c>
      <c r="BM201" s="135" t="s">
        <v>354</v>
      </c>
    </row>
    <row r="202" spans="2:65" s="1" customFormat="1" ht="16.5" customHeight="1">
      <c r="B202" s="28"/>
      <c r="C202" s="124" t="s">
        <v>244</v>
      </c>
      <c r="D202" s="124" t="s">
        <v>128</v>
      </c>
      <c r="E202" s="125" t="s">
        <v>355</v>
      </c>
      <c r="F202" s="126" t="s">
        <v>356</v>
      </c>
      <c r="G202" s="127" t="s">
        <v>185</v>
      </c>
      <c r="H202" s="128">
        <v>1</v>
      </c>
      <c r="I202" s="129"/>
      <c r="J202" s="130">
        <f t="shared" si="30"/>
        <v>0</v>
      </c>
      <c r="K202" s="126" t="s">
        <v>1</v>
      </c>
      <c r="L202" s="28"/>
      <c r="M202" s="131" t="s">
        <v>1</v>
      </c>
      <c r="N202" s="132" t="s">
        <v>43</v>
      </c>
      <c r="P202" s="133">
        <f t="shared" si="31"/>
        <v>0</v>
      </c>
      <c r="Q202" s="133">
        <v>0</v>
      </c>
      <c r="R202" s="133">
        <f t="shared" si="32"/>
        <v>0</v>
      </c>
      <c r="S202" s="133">
        <v>0</v>
      </c>
      <c r="T202" s="134">
        <f t="shared" si="33"/>
        <v>0</v>
      </c>
      <c r="AR202" s="135" t="s">
        <v>133</v>
      </c>
      <c r="AT202" s="135" t="s">
        <v>128</v>
      </c>
      <c r="AU202" s="135" t="s">
        <v>124</v>
      </c>
      <c r="AY202" s="13" t="s">
        <v>125</v>
      </c>
      <c r="BE202" s="136">
        <f t="shared" si="34"/>
        <v>0</v>
      </c>
      <c r="BF202" s="136">
        <f t="shared" si="35"/>
        <v>0</v>
      </c>
      <c r="BG202" s="136">
        <f t="shared" si="36"/>
        <v>0</v>
      </c>
      <c r="BH202" s="136">
        <f t="shared" si="37"/>
        <v>0</v>
      </c>
      <c r="BI202" s="136">
        <f t="shared" si="38"/>
        <v>0</v>
      </c>
      <c r="BJ202" s="13" t="s">
        <v>124</v>
      </c>
      <c r="BK202" s="136">
        <f t="shared" si="39"/>
        <v>0</v>
      </c>
      <c r="BL202" s="13" t="s">
        <v>133</v>
      </c>
      <c r="BM202" s="135" t="s">
        <v>357</v>
      </c>
    </row>
    <row r="203" spans="2:65" s="1" customFormat="1" ht="16.5" customHeight="1">
      <c r="B203" s="28"/>
      <c r="C203" s="124" t="s">
        <v>358</v>
      </c>
      <c r="D203" s="124" t="s">
        <v>128</v>
      </c>
      <c r="E203" s="125" t="s">
        <v>359</v>
      </c>
      <c r="F203" s="126" t="s">
        <v>360</v>
      </c>
      <c r="G203" s="127" t="s">
        <v>131</v>
      </c>
      <c r="H203" s="128">
        <v>4</v>
      </c>
      <c r="I203" s="129"/>
      <c r="J203" s="130">
        <f t="shared" si="30"/>
        <v>0</v>
      </c>
      <c r="K203" s="126" t="s">
        <v>1</v>
      </c>
      <c r="L203" s="28"/>
      <c r="M203" s="131" t="s">
        <v>1</v>
      </c>
      <c r="N203" s="132" t="s">
        <v>43</v>
      </c>
      <c r="P203" s="133">
        <f t="shared" si="31"/>
        <v>0</v>
      </c>
      <c r="Q203" s="133">
        <v>0</v>
      </c>
      <c r="R203" s="133">
        <f t="shared" si="32"/>
        <v>0</v>
      </c>
      <c r="S203" s="133">
        <v>0</v>
      </c>
      <c r="T203" s="134">
        <f t="shared" si="33"/>
        <v>0</v>
      </c>
      <c r="AR203" s="135" t="s">
        <v>133</v>
      </c>
      <c r="AT203" s="135" t="s">
        <v>128</v>
      </c>
      <c r="AU203" s="135" t="s">
        <v>124</v>
      </c>
      <c r="AY203" s="13" t="s">
        <v>125</v>
      </c>
      <c r="BE203" s="136">
        <f t="shared" si="34"/>
        <v>0</v>
      </c>
      <c r="BF203" s="136">
        <f t="shared" si="35"/>
        <v>0</v>
      </c>
      <c r="BG203" s="136">
        <f t="shared" si="36"/>
        <v>0</v>
      </c>
      <c r="BH203" s="136">
        <f t="shared" si="37"/>
        <v>0</v>
      </c>
      <c r="BI203" s="136">
        <f t="shared" si="38"/>
        <v>0</v>
      </c>
      <c r="BJ203" s="13" t="s">
        <v>124</v>
      </c>
      <c r="BK203" s="136">
        <f t="shared" si="39"/>
        <v>0</v>
      </c>
      <c r="BL203" s="13" t="s">
        <v>133</v>
      </c>
      <c r="BM203" s="135" t="s">
        <v>361</v>
      </c>
    </row>
    <row r="204" spans="2:65" s="1" customFormat="1" ht="16.5" customHeight="1">
      <c r="B204" s="28"/>
      <c r="C204" s="124" t="s">
        <v>248</v>
      </c>
      <c r="D204" s="124" t="s">
        <v>128</v>
      </c>
      <c r="E204" s="125" t="s">
        <v>362</v>
      </c>
      <c r="F204" s="126" t="s">
        <v>363</v>
      </c>
      <c r="G204" s="127" t="s">
        <v>185</v>
      </c>
      <c r="H204" s="128">
        <v>2</v>
      </c>
      <c r="I204" s="129"/>
      <c r="J204" s="130">
        <f t="shared" si="30"/>
        <v>0</v>
      </c>
      <c r="K204" s="126" t="s">
        <v>1</v>
      </c>
      <c r="L204" s="28"/>
      <c r="M204" s="131" t="s">
        <v>1</v>
      </c>
      <c r="N204" s="132" t="s">
        <v>43</v>
      </c>
      <c r="P204" s="133">
        <f t="shared" si="31"/>
        <v>0</v>
      </c>
      <c r="Q204" s="133">
        <v>0</v>
      </c>
      <c r="R204" s="133">
        <f t="shared" si="32"/>
        <v>0</v>
      </c>
      <c r="S204" s="133">
        <v>0</v>
      </c>
      <c r="T204" s="134">
        <f t="shared" si="33"/>
        <v>0</v>
      </c>
      <c r="AR204" s="135" t="s">
        <v>133</v>
      </c>
      <c r="AT204" s="135" t="s">
        <v>128</v>
      </c>
      <c r="AU204" s="135" t="s">
        <v>124</v>
      </c>
      <c r="AY204" s="13" t="s">
        <v>125</v>
      </c>
      <c r="BE204" s="136">
        <f t="shared" si="34"/>
        <v>0</v>
      </c>
      <c r="BF204" s="136">
        <f t="shared" si="35"/>
        <v>0</v>
      </c>
      <c r="BG204" s="136">
        <f t="shared" si="36"/>
        <v>0</v>
      </c>
      <c r="BH204" s="136">
        <f t="shared" si="37"/>
        <v>0</v>
      </c>
      <c r="BI204" s="136">
        <f t="shared" si="38"/>
        <v>0</v>
      </c>
      <c r="BJ204" s="13" t="s">
        <v>124</v>
      </c>
      <c r="BK204" s="136">
        <f t="shared" si="39"/>
        <v>0</v>
      </c>
      <c r="BL204" s="13" t="s">
        <v>133</v>
      </c>
      <c r="BM204" s="135" t="s">
        <v>364</v>
      </c>
    </row>
    <row r="205" spans="2:65" s="1" customFormat="1" ht="16.5" customHeight="1">
      <c r="B205" s="28"/>
      <c r="C205" s="124" t="s">
        <v>365</v>
      </c>
      <c r="D205" s="124" t="s">
        <v>128</v>
      </c>
      <c r="E205" s="125" t="s">
        <v>366</v>
      </c>
      <c r="F205" s="126" t="s">
        <v>367</v>
      </c>
      <c r="G205" s="127" t="s">
        <v>185</v>
      </c>
      <c r="H205" s="128">
        <v>2</v>
      </c>
      <c r="I205" s="129"/>
      <c r="J205" s="130">
        <f t="shared" si="30"/>
        <v>0</v>
      </c>
      <c r="K205" s="126" t="s">
        <v>1</v>
      </c>
      <c r="L205" s="28"/>
      <c r="M205" s="131" t="s">
        <v>1</v>
      </c>
      <c r="N205" s="132" t="s">
        <v>43</v>
      </c>
      <c r="P205" s="133">
        <f t="shared" si="31"/>
        <v>0</v>
      </c>
      <c r="Q205" s="133">
        <v>0</v>
      </c>
      <c r="R205" s="133">
        <f t="shared" si="32"/>
        <v>0</v>
      </c>
      <c r="S205" s="133">
        <v>0</v>
      </c>
      <c r="T205" s="134">
        <f t="shared" si="33"/>
        <v>0</v>
      </c>
      <c r="AR205" s="135" t="s">
        <v>133</v>
      </c>
      <c r="AT205" s="135" t="s">
        <v>128</v>
      </c>
      <c r="AU205" s="135" t="s">
        <v>124</v>
      </c>
      <c r="AY205" s="13" t="s">
        <v>125</v>
      </c>
      <c r="BE205" s="136">
        <f t="shared" si="34"/>
        <v>0</v>
      </c>
      <c r="BF205" s="136">
        <f t="shared" si="35"/>
        <v>0</v>
      </c>
      <c r="BG205" s="136">
        <f t="shared" si="36"/>
        <v>0</v>
      </c>
      <c r="BH205" s="136">
        <f t="shared" si="37"/>
        <v>0</v>
      </c>
      <c r="BI205" s="136">
        <f t="shared" si="38"/>
        <v>0</v>
      </c>
      <c r="BJ205" s="13" t="s">
        <v>124</v>
      </c>
      <c r="BK205" s="136">
        <f t="shared" si="39"/>
        <v>0</v>
      </c>
      <c r="BL205" s="13" t="s">
        <v>133</v>
      </c>
      <c r="BM205" s="135" t="s">
        <v>368</v>
      </c>
    </row>
    <row r="206" spans="2:65" s="11" customFormat="1" ht="22.9" customHeight="1">
      <c r="B206" s="112"/>
      <c r="D206" s="113" t="s">
        <v>76</v>
      </c>
      <c r="E206" s="122" t="s">
        <v>369</v>
      </c>
      <c r="F206" s="122" t="s">
        <v>370</v>
      </c>
      <c r="I206" s="115"/>
      <c r="J206" s="123">
        <f>BK206</f>
        <v>0</v>
      </c>
      <c r="L206" s="112"/>
      <c r="M206" s="117"/>
      <c r="P206" s="118">
        <f>SUM(P207:P209)</f>
        <v>0</v>
      </c>
      <c r="R206" s="118">
        <f>SUM(R207:R209)</f>
        <v>1.3180000000000001E-2</v>
      </c>
      <c r="T206" s="119">
        <f>SUM(T207:T209)</f>
        <v>0</v>
      </c>
      <c r="AR206" s="113" t="s">
        <v>124</v>
      </c>
      <c r="AT206" s="120" t="s">
        <v>76</v>
      </c>
      <c r="AU206" s="120" t="s">
        <v>85</v>
      </c>
      <c r="AY206" s="113" t="s">
        <v>125</v>
      </c>
      <c r="BK206" s="121">
        <f>SUM(BK207:BK209)</f>
        <v>0</v>
      </c>
    </row>
    <row r="207" spans="2:65" s="1" customFormat="1" ht="24.2" customHeight="1">
      <c r="B207" s="28"/>
      <c r="C207" s="124" t="s">
        <v>252</v>
      </c>
      <c r="D207" s="124" t="s">
        <v>128</v>
      </c>
      <c r="E207" s="125" t="s">
        <v>371</v>
      </c>
      <c r="F207" s="126" t="s">
        <v>372</v>
      </c>
      <c r="G207" s="127" t="s">
        <v>262</v>
      </c>
      <c r="H207" s="128">
        <v>1</v>
      </c>
      <c r="I207" s="129"/>
      <c r="J207" s="130">
        <f>ROUND(I207*H207,2)</f>
        <v>0</v>
      </c>
      <c r="K207" s="126" t="s">
        <v>1</v>
      </c>
      <c r="L207" s="28"/>
      <c r="M207" s="131" t="s">
        <v>1</v>
      </c>
      <c r="N207" s="132" t="s">
        <v>43</v>
      </c>
      <c r="P207" s="133">
        <f>O207*H207</f>
        <v>0</v>
      </c>
      <c r="Q207" s="133">
        <v>6.5900000000000004E-3</v>
      </c>
      <c r="R207" s="133">
        <f>Q207*H207</f>
        <v>6.5900000000000004E-3</v>
      </c>
      <c r="S207" s="133">
        <v>0</v>
      </c>
      <c r="T207" s="134">
        <f>S207*H207</f>
        <v>0</v>
      </c>
      <c r="AR207" s="135" t="s">
        <v>133</v>
      </c>
      <c r="AT207" s="135" t="s">
        <v>128</v>
      </c>
      <c r="AU207" s="135" t="s">
        <v>124</v>
      </c>
      <c r="AY207" s="13" t="s">
        <v>125</v>
      </c>
      <c r="BE207" s="136">
        <f>IF(N207="základní",J207,0)</f>
        <v>0</v>
      </c>
      <c r="BF207" s="136">
        <f>IF(N207="snížená",J207,0)</f>
        <v>0</v>
      </c>
      <c r="BG207" s="136">
        <f>IF(N207="zákl. přenesená",J207,0)</f>
        <v>0</v>
      </c>
      <c r="BH207" s="136">
        <f>IF(N207="sníž. přenesená",J207,0)</f>
        <v>0</v>
      </c>
      <c r="BI207" s="136">
        <f>IF(N207="nulová",J207,0)</f>
        <v>0</v>
      </c>
      <c r="BJ207" s="13" t="s">
        <v>124</v>
      </c>
      <c r="BK207" s="136">
        <f>ROUND(I207*H207,2)</f>
        <v>0</v>
      </c>
      <c r="BL207" s="13" t="s">
        <v>133</v>
      </c>
      <c r="BM207" s="135" t="s">
        <v>373</v>
      </c>
    </row>
    <row r="208" spans="2:65" s="1" customFormat="1" ht="24.2" customHeight="1">
      <c r="B208" s="28"/>
      <c r="C208" s="124" t="s">
        <v>374</v>
      </c>
      <c r="D208" s="124" t="s">
        <v>128</v>
      </c>
      <c r="E208" s="125" t="s">
        <v>375</v>
      </c>
      <c r="F208" s="126" t="s">
        <v>376</v>
      </c>
      <c r="G208" s="127" t="s">
        <v>262</v>
      </c>
      <c r="H208" s="128">
        <v>1</v>
      </c>
      <c r="I208" s="129"/>
      <c r="J208" s="130">
        <f>ROUND(I208*H208,2)</f>
        <v>0</v>
      </c>
      <c r="K208" s="126" t="s">
        <v>1</v>
      </c>
      <c r="L208" s="28"/>
      <c r="M208" s="131" t="s">
        <v>1</v>
      </c>
      <c r="N208" s="132" t="s">
        <v>43</v>
      </c>
      <c r="P208" s="133">
        <f>O208*H208</f>
        <v>0</v>
      </c>
      <c r="Q208" s="133">
        <v>6.5900000000000004E-3</v>
      </c>
      <c r="R208" s="133">
        <f>Q208*H208</f>
        <v>6.5900000000000004E-3</v>
      </c>
      <c r="S208" s="133">
        <v>0</v>
      </c>
      <c r="T208" s="134">
        <f>S208*H208</f>
        <v>0</v>
      </c>
      <c r="AR208" s="135" t="s">
        <v>133</v>
      </c>
      <c r="AT208" s="135" t="s">
        <v>128</v>
      </c>
      <c r="AU208" s="135" t="s">
        <v>124</v>
      </c>
      <c r="AY208" s="13" t="s">
        <v>125</v>
      </c>
      <c r="BE208" s="136">
        <f>IF(N208="základní",J208,0)</f>
        <v>0</v>
      </c>
      <c r="BF208" s="136">
        <f>IF(N208="snížená",J208,0)</f>
        <v>0</v>
      </c>
      <c r="BG208" s="136">
        <f>IF(N208="zákl. přenesená",J208,0)</f>
        <v>0</v>
      </c>
      <c r="BH208" s="136">
        <f>IF(N208="sníž. přenesená",J208,0)</f>
        <v>0</v>
      </c>
      <c r="BI208" s="136">
        <f>IF(N208="nulová",J208,0)</f>
        <v>0</v>
      </c>
      <c r="BJ208" s="13" t="s">
        <v>124</v>
      </c>
      <c r="BK208" s="136">
        <f>ROUND(I208*H208,2)</f>
        <v>0</v>
      </c>
      <c r="BL208" s="13" t="s">
        <v>133</v>
      </c>
      <c r="BM208" s="135" t="s">
        <v>377</v>
      </c>
    </row>
    <row r="209" spans="2:65" s="1" customFormat="1" ht="16.5" customHeight="1">
      <c r="B209" s="28"/>
      <c r="C209" s="124" t="s">
        <v>255</v>
      </c>
      <c r="D209" s="124" t="s">
        <v>128</v>
      </c>
      <c r="E209" s="125" t="s">
        <v>378</v>
      </c>
      <c r="F209" s="126" t="s">
        <v>379</v>
      </c>
      <c r="G209" s="127" t="s">
        <v>175</v>
      </c>
      <c r="H209" s="128">
        <v>1.2999999999999999E-2</v>
      </c>
      <c r="I209" s="129"/>
      <c r="J209" s="130">
        <f>ROUND(I209*H209,2)</f>
        <v>0</v>
      </c>
      <c r="K209" s="126" t="s">
        <v>132</v>
      </c>
      <c r="L209" s="28"/>
      <c r="M209" s="131" t="s">
        <v>1</v>
      </c>
      <c r="N209" s="132" t="s">
        <v>43</v>
      </c>
      <c r="P209" s="133">
        <f>O209*H209</f>
        <v>0</v>
      </c>
      <c r="Q209" s="133">
        <v>0</v>
      </c>
      <c r="R209" s="133">
        <f>Q209*H209</f>
        <v>0</v>
      </c>
      <c r="S209" s="133">
        <v>0</v>
      </c>
      <c r="T209" s="134">
        <f>S209*H209</f>
        <v>0</v>
      </c>
      <c r="AR209" s="135" t="s">
        <v>133</v>
      </c>
      <c r="AT209" s="135" t="s">
        <v>128</v>
      </c>
      <c r="AU209" s="135" t="s">
        <v>124</v>
      </c>
      <c r="AY209" s="13" t="s">
        <v>125</v>
      </c>
      <c r="BE209" s="136">
        <f>IF(N209="základní",J209,0)</f>
        <v>0</v>
      </c>
      <c r="BF209" s="136">
        <f>IF(N209="snížená",J209,0)</f>
        <v>0</v>
      </c>
      <c r="BG209" s="136">
        <f>IF(N209="zákl. přenesená",J209,0)</f>
        <v>0</v>
      </c>
      <c r="BH209" s="136">
        <f>IF(N209="sníž. přenesená",J209,0)</f>
        <v>0</v>
      </c>
      <c r="BI209" s="136">
        <f>IF(N209="nulová",J209,0)</f>
        <v>0</v>
      </c>
      <c r="BJ209" s="13" t="s">
        <v>124</v>
      </c>
      <c r="BK209" s="136">
        <f>ROUND(I209*H209,2)</f>
        <v>0</v>
      </c>
      <c r="BL209" s="13" t="s">
        <v>133</v>
      </c>
      <c r="BM209" s="135" t="s">
        <v>380</v>
      </c>
    </row>
    <row r="210" spans="2:65" s="11" customFormat="1" ht="22.9" customHeight="1">
      <c r="B210" s="112"/>
      <c r="D210" s="113" t="s">
        <v>76</v>
      </c>
      <c r="E210" s="122" t="s">
        <v>381</v>
      </c>
      <c r="F210" s="122" t="s">
        <v>382</v>
      </c>
      <c r="I210" s="115"/>
      <c r="J210" s="123">
        <f>BK210</f>
        <v>0</v>
      </c>
      <c r="L210" s="112"/>
      <c r="M210" s="117"/>
      <c r="P210" s="118">
        <f>SUM(P211:P236)</f>
        <v>0</v>
      </c>
      <c r="R210" s="118">
        <f>SUM(R211:R236)</f>
        <v>1.5905100000000001</v>
      </c>
      <c r="T210" s="119">
        <f>SUM(T211:T236)</f>
        <v>1.0806200000000001</v>
      </c>
      <c r="AR210" s="113" t="s">
        <v>124</v>
      </c>
      <c r="AT210" s="120" t="s">
        <v>76</v>
      </c>
      <c r="AU210" s="120" t="s">
        <v>85</v>
      </c>
      <c r="AY210" s="113" t="s">
        <v>125</v>
      </c>
      <c r="BK210" s="121">
        <f>SUM(BK211:BK236)</f>
        <v>0</v>
      </c>
    </row>
    <row r="211" spans="2:65" s="1" customFormat="1" ht="16.5" customHeight="1">
      <c r="B211" s="28"/>
      <c r="C211" s="124" t="s">
        <v>383</v>
      </c>
      <c r="D211" s="124" t="s">
        <v>128</v>
      </c>
      <c r="E211" s="125" t="s">
        <v>384</v>
      </c>
      <c r="F211" s="126" t="s">
        <v>385</v>
      </c>
      <c r="G211" s="127" t="s">
        <v>131</v>
      </c>
      <c r="H211" s="128">
        <v>24</v>
      </c>
      <c r="I211" s="129"/>
      <c r="J211" s="130">
        <f t="shared" ref="J211:J236" si="40">ROUND(I211*H211,2)</f>
        <v>0</v>
      </c>
      <c r="K211" s="126" t="s">
        <v>132</v>
      </c>
      <c r="L211" s="28"/>
      <c r="M211" s="131" t="s">
        <v>1</v>
      </c>
      <c r="N211" s="132" t="s">
        <v>43</v>
      </c>
      <c r="P211" s="133">
        <f t="shared" ref="P211:P236" si="41">O211*H211</f>
        <v>0</v>
      </c>
      <c r="Q211" s="133">
        <v>5.0000000000000002E-5</v>
      </c>
      <c r="R211" s="133">
        <f t="shared" ref="R211:R236" si="42">Q211*H211</f>
        <v>1.2000000000000001E-3</v>
      </c>
      <c r="S211" s="133">
        <v>4.7299999999999998E-3</v>
      </c>
      <c r="T211" s="134">
        <f t="shared" ref="T211:T236" si="43">S211*H211</f>
        <v>0.11352</v>
      </c>
      <c r="AR211" s="135" t="s">
        <v>133</v>
      </c>
      <c r="AT211" s="135" t="s">
        <v>128</v>
      </c>
      <c r="AU211" s="135" t="s">
        <v>124</v>
      </c>
      <c r="AY211" s="13" t="s">
        <v>125</v>
      </c>
      <c r="BE211" s="136">
        <f t="shared" ref="BE211:BE236" si="44">IF(N211="základní",J211,0)</f>
        <v>0</v>
      </c>
      <c r="BF211" s="136">
        <f t="shared" ref="BF211:BF236" si="45">IF(N211="snížená",J211,0)</f>
        <v>0</v>
      </c>
      <c r="BG211" s="136">
        <f t="shared" ref="BG211:BG236" si="46">IF(N211="zákl. přenesená",J211,0)</f>
        <v>0</v>
      </c>
      <c r="BH211" s="136">
        <f t="shared" ref="BH211:BH236" si="47">IF(N211="sníž. přenesená",J211,0)</f>
        <v>0</v>
      </c>
      <c r="BI211" s="136">
        <f t="shared" ref="BI211:BI236" si="48">IF(N211="nulová",J211,0)</f>
        <v>0</v>
      </c>
      <c r="BJ211" s="13" t="s">
        <v>124</v>
      </c>
      <c r="BK211" s="136">
        <f t="shared" ref="BK211:BK236" si="49">ROUND(I211*H211,2)</f>
        <v>0</v>
      </c>
      <c r="BL211" s="13" t="s">
        <v>133</v>
      </c>
      <c r="BM211" s="135" t="s">
        <v>386</v>
      </c>
    </row>
    <row r="212" spans="2:65" s="1" customFormat="1" ht="16.5" customHeight="1">
      <c r="B212" s="28"/>
      <c r="C212" s="124" t="s">
        <v>259</v>
      </c>
      <c r="D212" s="124" t="s">
        <v>128</v>
      </c>
      <c r="E212" s="125" t="s">
        <v>387</v>
      </c>
      <c r="F212" s="126" t="s">
        <v>388</v>
      </c>
      <c r="G212" s="127" t="s">
        <v>131</v>
      </c>
      <c r="H212" s="128">
        <v>28</v>
      </c>
      <c r="I212" s="129"/>
      <c r="J212" s="130">
        <f t="shared" si="40"/>
        <v>0</v>
      </c>
      <c r="K212" s="126" t="s">
        <v>132</v>
      </c>
      <c r="L212" s="28"/>
      <c r="M212" s="131" t="s">
        <v>1</v>
      </c>
      <c r="N212" s="132" t="s">
        <v>43</v>
      </c>
      <c r="P212" s="133">
        <f t="shared" si="41"/>
        <v>0</v>
      </c>
      <c r="Q212" s="133">
        <v>6.0000000000000002E-5</v>
      </c>
      <c r="R212" s="133">
        <f t="shared" si="42"/>
        <v>1.6800000000000001E-3</v>
      </c>
      <c r="S212" s="133">
        <v>8.4100000000000008E-3</v>
      </c>
      <c r="T212" s="134">
        <f t="shared" si="43"/>
        <v>0.23548000000000002</v>
      </c>
      <c r="AR212" s="135" t="s">
        <v>133</v>
      </c>
      <c r="AT212" s="135" t="s">
        <v>128</v>
      </c>
      <c r="AU212" s="135" t="s">
        <v>124</v>
      </c>
      <c r="AY212" s="13" t="s">
        <v>125</v>
      </c>
      <c r="BE212" s="136">
        <f t="shared" si="44"/>
        <v>0</v>
      </c>
      <c r="BF212" s="136">
        <f t="shared" si="45"/>
        <v>0</v>
      </c>
      <c r="BG212" s="136">
        <f t="shared" si="46"/>
        <v>0</v>
      </c>
      <c r="BH212" s="136">
        <f t="shared" si="47"/>
        <v>0</v>
      </c>
      <c r="BI212" s="136">
        <f t="shared" si="48"/>
        <v>0</v>
      </c>
      <c r="BJ212" s="13" t="s">
        <v>124</v>
      </c>
      <c r="BK212" s="136">
        <f t="shared" si="49"/>
        <v>0</v>
      </c>
      <c r="BL212" s="13" t="s">
        <v>133</v>
      </c>
      <c r="BM212" s="135" t="s">
        <v>389</v>
      </c>
    </row>
    <row r="213" spans="2:65" s="1" customFormat="1" ht="16.5" customHeight="1">
      <c r="B213" s="28"/>
      <c r="C213" s="124" t="s">
        <v>390</v>
      </c>
      <c r="D213" s="124" t="s">
        <v>128</v>
      </c>
      <c r="E213" s="125" t="s">
        <v>391</v>
      </c>
      <c r="F213" s="126" t="s">
        <v>392</v>
      </c>
      <c r="G213" s="127" t="s">
        <v>131</v>
      </c>
      <c r="H213" s="128">
        <v>29</v>
      </c>
      <c r="I213" s="129"/>
      <c r="J213" s="130">
        <f t="shared" si="40"/>
        <v>0</v>
      </c>
      <c r="K213" s="126" t="s">
        <v>132</v>
      </c>
      <c r="L213" s="28"/>
      <c r="M213" s="131" t="s">
        <v>1</v>
      </c>
      <c r="N213" s="132" t="s">
        <v>43</v>
      </c>
      <c r="P213" s="133">
        <f t="shared" si="41"/>
        <v>0</v>
      </c>
      <c r="Q213" s="133">
        <v>1E-4</v>
      </c>
      <c r="R213" s="133">
        <f t="shared" si="42"/>
        <v>2.9000000000000002E-3</v>
      </c>
      <c r="S213" s="133">
        <v>1.384E-2</v>
      </c>
      <c r="T213" s="134">
        <f t="shared" si="43"/>
        <v>0.40135999999999999</v>
      </c>
      <c r="AR213" s="135" t="s">
        <v>133</v>
      </c>
      <c r="AT213" s="135" t="s">
        <v>128</v>
      </c>
      <c r="AU213" s="135" t="s">
        <v>124</v>
      </c>
      <c r="AY213" s="13" t="s">
        <v>125</v>
      </c>
      <c r="BE213" s="136">
        <f t="shared" si="44"/>
        <v>0</v>
      </c>
      <c r="BF213" s="136">
        <f t="shared" si="45"/>
        <v>0</v>
      </c>
      <c r="BG213" s="136">
        <f t="shared" si="46"/>
        <v>0</v>
      </c>
      <c r="BH213" s="136">
        <f t="shared" si="47"/>
        <v>0</v>
      </c>
      <c r="BI213" s="136">
        <f t="shared" si="48"/>
        <v>0</v>
      </c>
      <c r="BJ213" s="13" t="s">
        <v>124</v>
      </c>
      <c r="BK213" s="136">
        <f t="shared" si="49"/>
        <v>0</v>
      </c>
      <c r="BL213" s="13" t="s">
        <v>133</v>
      </c>
      <c r="BM213" s="135" t="s">
        <v>393</v>
      </c>
    </row>
    <row r="214" spans="2:65" s="1" customFormat="1" ht="16.5" customHeight="1">
      <c r="B214" s="28"/>
      <c r="C214" s="124" t="s">
        <v>263</v>
      </c>
      <c r="D214" s="124" t="s">
        <v>128</v>
      </c>
      <c r="E214" s="125" t="s">
        <v>394</v>
      </c>
      <c r="F214" s="126" t="s">
        <v>395</v>
      </c>
      <c r="G214" s="127" t="s">
        <v>131</v>
      </c>
      <c r="H214" s="128">
        <v>14</v>
      </c>
      <c r="I214" s="129"/>
      <c r="J214" s="130">
        <f t="shared" si="40"/>
        <v>0</v>
      </c>
      <c r="K214" s="126" t="s">
        <v>132</v>
      </c>
      <c r="L214" s="28"/>
      <c r="M214" s="131" t="s">
        <v>1</v>
      </c>
      <c r="N214" s="132" t="s">
        <v>43</v>
      </c>
      <c r="P214" s="133">
        <f t="shared" si="41"/>
        <v>0</v>
      </c>
      <c r="Q214" s="133">
        <v>1.2E-4</v>
      </c>
      <c r="R214" s="133">
        <f t="shared" si="42"/>
        <v>1.6800000000000001E-3</v>
      </c>
      <c r="S214" s="133">
        <v>2.359E-2</v>
      </c>
      <c r="T214" s="134">
        <f t="shared" si="43"/>
        <v>0.33026</v>
      </c>
      <c r="AR214" s="135" t="s">
        <v>133</v>
      </c>
      <c r="AT214" s="135" t="s">
        <v>128</v>
      </c>
      <c r="AU214" s="135" t="s">
        <v>124</v>
      </c>
      <c r="AY214" s="13" t="s">
        <v>125</v>
      </c>
      <c r="BE214" s="136">
        <f t="shared" si="44"/>
        <v>0</v>
      </c>
      <c r="BF214" s="136">
        <f t="shared" si="45"/>
        <v>0</v>
      </c>
      <c r="BG214" s="136">
        <f t="shared" si="46"/>
        <v>0</v>
      </c>
      <c r="BH214" s="136">
        <f t="shared" si="47"/>
        <v>0</v>
      </c>
      <c r="BI214" s="136">
        <f t="shared" si="48"/>
        <v>0</v>
      </c>
      <c r="BJ214" s="13" t="s">
        <v>124</v>
      </c>
      <c r="BK214" s="136">
        <f t="shared" si="49"/>
        <v>0</v>
      </c>
      <c r="BL214" s="13" t="s">
        <v>133</v>
      </c>
      <c r="BM214" s="135" t="s">
        <v>396</v>
      </c>
    </row>
    <row r="215" spans="2:65" s="1" customFormat="1" ht="16.5" customHeight="1">
      <c r="B215" s="28"/>
      <c r="C215" s="124" t="s">
        <v>397</v>
      </c>
      <c r="D215" s="124" t="s">
        <v>128</v>
      </c>
      <c r="E215" s="125" t="s">
        <v>398</v>
      </c>
      <c r="F215" s="126" t="s">
        <v>399</v>
      </c>
      <c r="G215" s="127" t="s">
        <v>175</v>
      </c>
      <c r="H215" s="128">
        <v>1.2</v>
      </c>
      <c r="I215" s="129"/>
      <c r="J215" s="130">
        <f t="shared" si="40"/>
        <v>0</v>
      </c>
      <c r="K215" s="126" t="s">
        <v>1</v>
      </c>
      <c r="L215" s="28"/>
      <c r="M215" s="131" t="s">
        <v>1</v>
      </c>
      <c r="N215" s="132" t="s">
        <v>43</v>
      </c>
      <c r="P215" s="133">
        <f t="shared" si="41"/>
        <v>0</v>
      </c>
      <c r="Q215" s="133">
        <v>0</v>
      </c>
      <c r="R215" s="133">
        <f t="shared" si="42"/>
        <v>0</v>
      </c>
      <c r="S215" s="133">
        <v>0</v>
      </c>
      <c r="T215" s="134">
        <f t="shared" si="43"/>
        <v>0</v>
      </c>
      <c r="AR215" s="135" t="s">
        <v>133</v>
      </c>
      <c r="AT215" s="135" t="s">
        <v>128</v>
      </c>
      <c r="AU215" s="135" t="s">
        <v>124</v>
      </c>
      <c r="AY215" s="13" t="s">
        <v>125</v>
      </c>
      <c r="BE215" s="136">
        <f t="shared" si="44"/>
        <v>0</v>
      </c>
      <c r="BF215" s="136">
        <f t="shared" si="45"/>
        <v>0</v>
      </c>
      <c r="BG215" s="136">
        <f t="shared" si="46"/>
        <v>0</v>
      </c>
      <c r="BH215" s="136">
        <f t="shared" si="47"/>
        <v>0</v>
      </c>
      <c r="BI215" s="136">
        <f t="shared" si="48"/>
        <v>0</v>
      </c>
      <c r="BJ215" s="13" t="s">
        <v>124</v>
      </c>
      <c r="BK215" s="136">
        <f t="shared" si="49"/>
        <v>0</v>
      </c>
      <c r="BL215" s="13" t="s">
        <v>133</v>
      </c>
      <c r="BM215" s="135" t="s">
        <v>400</v>
      </c>
    </row>
    <row r="216" spans="2:65" s="1" customFormat="1" ht="16.5" customHeight="1">
      <c r="B216" s="28"/>
      <c r="C216" s="124" t="s">
        <v>267</v>
      </c>
      <c r="D216" s="124" t="s">
        <v>128</v>
      </c>
      <c r="E216" s="125" t="s">
        <v>401</v>
      </c>
      <c r="F216" s="126" t="s">
        <v>402</v>
      </c>
      <c r="G216" s="127" t="s">
        <v>131</v>
      </c>
      <c r="H216" s="128">
        <v>2</v>
      </c>
      <c r="I216" s="129"/>
      <c r="J216" s="130">
        <f t="shared" si="40"/>
        <v>0</v>
      </c>
      <c r="K216" s="126" t="s">
        <v>1</v>
      </c>
      <c r="L216" s="28"/>
      <c r="M216" s="131" t="s">
        <v>1</v>
      </c>
      <c r="N216" s="132" t="s">
        <v>43</v>
      </c>
      <c r="P216" s="133">
        <f t="shared" si="41"/>
        <v>0</v>
      </c>
      <c r="Q216" s="133">
        <v>0</v>
      </c>
      <c r="R216" s="133">
        <f t="shared" si="42"/>
        <v>0</v>
      </c>
      <c r="S216" s="133">
        <v>0</v>
      </c>
      <c r="T216" s="134">
        <f t="shared" si="43"/>
        <v>0</v>
      </c>
      <c r="AR216" s="135" t="s">
        <v>133</v>
      </c>
      <c r="AT216" s="135" t="s">
        <v>128</v>
      </c>
      <c r="AU216" s="135" t="s">
        <v>124</v>
      </c>
      <c r="AY216" s="13" t="s">
        <v>125</v>
      </c>
      <c r="BE216" s="136">
        <f t="shared" si="44"/>
        <v>0</v>
      </c>
      <c r="BF216" s="136">
        <f t="shared" si="45"/>
        <v>0</v>
      </c>
      <c r="BG216" s="136">
        <f t="shared" si="46"/>
        <v>0</v>
      </c>
      <c r="BH216" s="136">
        <f t="shared" si="47"/>
        <v>0</v>
      </c>
      <c r="BI216" s="136">
        <f t="shared" si="48"/>
        <v>0</v>
      </c>
      <c r="BJ216" s="13" t="s">
        <v>124</v>
      </c>
      <c r="BK216" s="136">
        <f t="shared" si="49"/>
        <v>0</v>
      </c>
      <c r="BL216" s="13" t="s">
        <v>133</v>
      </c>
      <c r="BM216" s="135" t="s">
        <v>403</v>
      </c>
    </row>
    <row r="217" spans="2:65" s="1" customFormat="1" ht="16.5" customHeight="1">
      <c r="B217" s="28"/>
      <c r="C217" s="124" t="s">
        <v>404</v>
      </c>
      <c r="D217" s="124" t="s">
        <v>128</v>
      </c>
      <c r="E217" s="125" t="s">
        <v>405</v>
      </c>
      <c r="F217" s="126" t="s">
        <v>406</v>
      </c>
      <c r="G217" s="127" t="s">
        <v>131</v>
      </c>
      <c r="H217" s="128">
        <v>5</v>
      </c>
      <c r="I217" s="129"/>
      <c r="J217" s="130">
        <f t="shared" si="40"/>
        <v>0</v>
      </c>
      <c r="K217" s="126" t="s">
        <v>132</v>
      </c>
      <c r="L217" s="28"/>
      <c r="M217" s="131" t="s">
        <v>1</v>
      </c>
      <c r="N217" s="132" t="s">
        <v>43</v>
      </c>
      <c r="P217" s="133">
        <f t="shared" si="41"/>
        <v>0</v>
      </c>
      <c r="Q217" s="133">
        <v>1.1900000000000001E-3</v>
      </c>
      <c r="R217" s="133">
        <f t="shared" si="42"/>
        <v>5.9500000000000004E-3</v>
      </c>
      <c r="S217" s="133">
        <v>0</v>
      </c>
      <c r="T217" s="134">
        <f t="shared" si="43"/>
        <v>0</v>
      </c>
      <c r="AR217" s="135" t="s">
        <v>133</v>
      </c>
      <c r="AT217" s="135" t="s">
        <v>128</v>
      </c>
      <c r="AU217" s="135" t="s">
        <v>124</v>
      </c>
      <c r="AY217" s="13" t="s">
        <v>125</v>
      </c>
      <c r="BE217" s="136">
        <f t="shared" si="44"/>
        <v>0</v>
      </c>
      <c r="BF217" s="136">
        <f t="shared" si="45"/>
        <v>0</v>
      </c>
      <c r="BG217" s="136">
        <f t="shared" si="46"/>
        <v>0</v>
      </c>
      <c r="BH217" s="136">
        <f t="shared" si="47"/>
        <v>0</v>
      </c>
      <c r="BI217" s="136">
        <f t="shared" si="48"/>
        <v>0</v>
      </c>
      <c r="BJ217" s="13" t="s">
        <v>124</v>
      </c>
      <c r="BK217" s="136">
        <f t="shared" si="49"/>
        <v>0</v>
      </c>
      <c r="BL217" s="13" t="s">
        <v>133</v>
      </c>
      <c r="BM217" s="135" t="s">
        <v>407</v>
      </c>
    </row>
    <row r="218" spans="2:65" s="1" customFormat="1" ht="16.5" customHeight="1">
      <c r="B218" s="28"/>
      <c r="C218" s="124" t="s">
        <v>270</v>
      </c>
      <c r="D218" s="124" t="s">
        <v>128</v>
      </c>
      <c r="E218" s="125" t="s">
        <v>408</v>
      </c>
      <c r="F218" s="126" t="s">
        <v>409</v>
      </c>
      <c r="G218" s="127" t="s">
        <v>131</v>
      </c>
      <c r="H218" s="128">
        <v>1</v>
      </c>
      <c r="I218" s="129"/>
      <c r="J218" s="130">
        <f t="shared" si="40"/>
        <v>0</v>
      </c>
      <c r="K218" s="126" t="s">
        <v>132</v>
      </c>
      <c r="L218" s="28"/>
      <c r="M218" s="131" t="s">
        <v>1</v>
      </c>
      <c r="N218" s="132" t="s">
        <v>43</v>
      </c>
      <c r="P218" s="133">
        <f t="shared" si="41"/>
        <v>0</v>
      </c>
      <c r="Q218" s="133">
        <v>1.58E-3</v>
      </c>
      <c r="R218" s="133">
        <f t="shared" si="42"/>
        <v>1.58E-3</v>
      </c>
      <c r="S218" s="133">
        <v>0</v>
      </c>
      <c r="T218" s="134">
        <f t="shared" si="43"/>
        <v>0</v>
      </c>
      <c r="AR218" s="135" t="s">
        <v>133</v>
      </c>
      <c r="AT218" s="135" t="s">
        <v>128</v>
      </c>
      <c r="AU218" s="135" t="s">
        <v>124</v>
      </c>
      <c r="AY218" s="13" t="s">
        <v>125</v>
      </c>
      <c r="BE218" s="136">
        <f t="shared" si="44"/>
        <v>0</v>
      </c>
      <c r="BF218" s="136">
        <f t="shared" si="45"/>
        <v>0</v>
      </c>
      <c r="BG218" s="136">
        <f t="shared" si="46"/>
        <v>0</v>
      </c>
      <c r="BH218" s="136">
        <f t="shared" si="47"/>
        <v>0</v>
      </c>
      <c r="BI218" s="136">
        <f t="shared" si="48"/>
        <v>0</v>
      </c>
      <c r="BJ218" s="13" t="s">
        <v>124</v>
      </c>
      <c r="BK218" s="136">
        <f t="shared" si="49"/>
        <v>0</v>
      </c>
      <c r="BL218" s="13" t="s">
        <v>133</v>
      </c>
      <c r="BM218" s="135" t="s">
        <v>410</v>
      </c>
    </row>
    <row r="219" spans="2:65" s="1" customFormat="1" ht="16.5" customHeight="1">
      <c r="B219" s="28"/>
      <c r="C219" s="124" t="s">
        <v>411</v>
      </c>
      <c r="D219" s="124" t="s">
        <v>128</v>
      </c>
      <c r="E219" s="125" t="s">
        <v>412</v>
      </c>
      <c r="F219" s="126" t="s">
        <v>413</v>
      </c>
      <c r="G219" s="127" t="s">
        <v>131</v>
      </c>
      <c r="H219" s="128">
        <v>7</v>
      </c>
      <c r="I219" s="129"/>
      <c r="J219" s="130">
        <f t="shared" si="40"/>
        <v>0</v>
      </c>
      <c r="K219" s="126" t="s">
        <v>132</v>
      </c>
      <c r="L219" s="28"/>
      <c r="M219" s="131" t="s">
        <v>1</v>
      </c>
      <c r="N219" s="132" t="s">
        <v>43</v>
      </c>
      <c r="P219" s="133">
        <f t="shared" si="41"/>
        <v>0</v>
      </c>
      <c r="Q219" s="133">
        <v>4.4000000000000003E-3</v>
      </c>
      <c r="R219" s="133">
        <f t="shared" si="42"/>
        <v>3.0800000000000001E-2</v>
      </c>
      <c r="S219" s="133">
        <v>0</v>
      </c>
      <c r="T219" s="134">
        <f t="shared" si="43"/>
        <v>0</v>
      </c>
      <c r="AR219" s="135" t="s">
        <v>133</v>
      </c>
      <c r="AT219" s="135" t="s">
        <v>128</v>
      </c>
      <c r="AU219" s="135" t="s">
        <v>124</v>
      </c>
      <c r="AY219" s="13" t="s">
        <v>125</v>
      </c>
      <c r="BE219" s="136">
        <f t="shared" si="44"/>
        <v>0</v>
      </c>
      <c r="BF219" s="136">
        <f t="shared" si="45"/>
        <v>0</v>
      </c>
      <c r="BG219" s="136">
        <f t="shared" si="46"/>
        <v>0</v>
      </c>
      <c r="BH219" s="136">
        <f t="shared" si="47"/>
        <v>0</v>
      </c>
      <c r="BI219" s="136">
        <f t="shared" si="48"/>
        <v>0</v>
      </c>
      <c r="BJ219" s="13" t="s">
        <v>124</v>
      </c>
      <c r="BK219" s="136">
        <f t="shared" si="49"/>
        <v>0</v>
      </c>
      <c r="BL219" s="13" t="s">
        <v>133</v>
      </c>
      <c r="BM219" s="135" t="s">
        <v>414</v>
      </c>
    </row>
    <row r="220" spans="2:65" s="1" customFormat="1" ht="16.5" customHeight="1">
      <c r="B220" s="28"/>
      <c r="C220" s="124" t="s">
        <v>274</v>
      </c>
      <c r="D220" s="124" t="s">
        <v>128</v>
      </c>
      <c r="E220" s="125" t="s">
        <v>415</v>
      </c>
      <c r="F220" s="126" t="s">
        <v>416</v>
      </c>
      <c r="G220" s="127" t="s">
        <v>131</v>
      </c>
      <c r="H220" s="128">
        <v>16</v>
      </c>
      <c r="I220" s="129"/>
      <c r="J220" s="130">
        <f t="shared" si="40"/>
        <v>0</v>
      </c>
      <c r="K220" s="126" t="s">
        <v>132</v>
      </c>
      <c r="L220" s="28"/>
      <c r="M220" s="131" t="s">
        <v>1</v>
      </c>
      <c r="N220" s="132" t="s">
        <v>43</v>
      </c>
      <c r="P220" s="133">
        <f t="shared" si="41"/>
        <v>0</v>
      </c>
      <c r="Q220" s="133">
        <v>6.2899999999999996E-3</v>
      </c>
      <c r="R220" s="133">
        <f t="shared" si="42"/>
        <v>0.10063999999999999</v>
      </c>
      <c r="S220" s="133">
        <v>0</v>
      </c>
      <c r="T220" s="134">
        <f t="shared" si="43"/>
        <v>0</v>
      </c>
      <c r="AR220" s="135" t="s">
        <v>133</v>
      </c>
      <c r="AT220" s="135" t="s">
        <v>128</v>
      </c>
      <c r="AU220" s="135" t="s">
        <v>124</v>
      </c>
      <c r="AY220" s="13" t="s">
        <v>125</v>
      </c>
      <c r="BE220" s="136">
        <f t="shared" si="44"/>
        <v>0</v>
      </c>
      <c r="BF220" s="136">
        <f t="shared" si="45"/>
        <v>0</v>
      </c>
      <c r="BG220" s="136">
        <f t="shared" si="46"/>
        <v>0</v>
      </c>
      <c r="BH220" s="136">
        <f t="shared" si="47"/>
        <v>0</v>
      </c>
      <c r="BI220" s="136">
        <f t="shared" si="48"/>
        <v>0</v>
      </c>
      <c r="BJ220" s="13" t="s">
        <v>124</v>
      </c>
      <c r="BK220" s="136">
        <f t="shared" si="49"/>
        <v>0</v>
      </c>
      <c r="BL220" s="13" t="s">
        <v>133</v>
      </c>
      <c r="BM220" s="135" t="s">
        <v>417</v>
      </c>
    </row>
    <row r="221" spans="2:65" s="1" customFormat="1" ht="16.5" customHeight="1">
      <c r="B221" s="28"/>
      <c r="C221" s="124" t="s">
        <v>418</v>
      </c>
      <c r="D221" s="124" t="s">
        <v>128</v>
      </c>
      <c r="E221" s="125" t="s">
        <v>419</v>
      </c>
      <c r="F221" s="126" t="s">
        <v>420</v>
      </c>
      <c r="G221" s="127" t="s">
        <v>131</v>
      </c>
      <c r="H221" s="128">
        <v>12</v>
      </c>
      <c r="I221" s="129"/>
      <c r="J221" s="130">
        <f t="shared" si="40"/>
        <v>0</v>
      </c>
      <c r="K221" s="126" t="s">
        <v>132</v>
      </c>
      <c r="L221" s="28"/>
      <c r="M221" s="131" t="s">
        <v>1</v>
      </c>
      <c r="N221" s="132" t="s">
        <v>43</v>
      </c>
      <c r="P221" s="133">
        <f t="shared" si="41"/>
        <v>0</v>
      </c>
      <c r="Q221" s="133">
        <v>7.92E-3</v>
      </c>
      <c r="R221" s="133">
        <f t="shared" si="42"/>
        <v>9.5039999999999999E-2</v>
      </c>
      <c r="S221" s="133">
        <v>0</v>
      </c>
      <c r="T221" s="134">
        <f t="shared" si="43"/>
        <v>0</v>
      </c>
      <c r="AR221" s="135" t="s">
        <v>133</v>
      </c>
      <c r="AT221" s="135" t="s">
        <v>128</v>
      </c>
      <c r="AU221" s="135" t="s">
        <v>124</v>
      </c>
      <c r="AY221" s="13" t="s">
        <v>125</v>
      </c>
      <c r="BE221" s="136">
        <f t="shared" si="44"/>
        <v>0</v>
      </c>
      <c r="BF221" s="136">
        <f t="shared" si="45"/>
        <v>0</v>
      </c>
      <c r="BG221" s="136">
        <f t="shared" si="46"/>
        <v>0</v>
      </c>
      <c r="BH221" s="136">
        <f t="shared" si="47"/>
        <v>0</v>
      </c>
      <c r="BI221" s="136">
        <f t="shared" si="48"/>
        <v>0</v>
      </c>
      <c r="BJ221" s="13" t="s">
        <v>124</v>
      </c>
      <c r="BK221" s="136">
        <f t="shared" si="49"/>
        <v>0</v>
      </c>
      <c r="BL221" s="13" t="s">
        <v>133</v>
      </c>
      <c r="BM221" s="135" t="s">
        <v>421</v>
      </c>
    </row>
    <row r="222" spans="2:65" s="1" customFormat="1" ht="16.5" customHeight="1">
      <c r="B222" s="28"/>
      <c r="C222" s="124" t="s">
        <v>277</v>
      </c>
      <c r="D222" s="124" t="s">
        <v>128</v>
      </c>
      <c r="E222" s="125" t="s">
        <v>422</v>
      </c>
      <c r="F222" s="126" t="s">
        <v>423</v>
      </c>
      <c r="G222" s="127" t="s">
        <v>131</v>
      </c>
      <c r="H222" s="128">
        <v>16</v>
      </c>
      <c r="I222" s="129"/>
      <c r="J222" s="130">
        <f t="shared" si="40"/>
        <v>0</v>
      </c>
      <c r="K222" s="126" t="s">
        <v>132</v>
      </c>
      <c r="L222" s="28"/>
      <c r="M222" s="131" t="s">
        <v>1</v>
      </c>
      <c r="N222" s="132" t="s">
        <v>43</v>
      </c>
      <c r="P222" s="133">
        <f t="shared" si="41"/>
        <v>0</v>
      </c>
      <c r="Q222" s="133">
        <v>9.5499999999999995E-3</v>
      </c>
      <c r="R222" s="133">
        <f t="shared" si="42"/>
        <v>0.15279999999999999</v>
      </c>
      <c r="S222" s="133">
        <v>0</v>
      </c>
      <c r="T222" s="134">
        <f t="shared" si="43"/>
        <v>0</v>
      </c>
      <c r="AR222" s="135" t="s">
        <v>133</v>
      </c>
      <c r="AT222" s="135" t="s">
        <v>128</v>
      </c>
      <c r="AU222" s="135" t="s">
        <v>124</v>
      </c>
      <c r="AY222" s="13" t="s">
        <v>125</v>
      </c>
      <c r="BE222" s="136">
        <f t="shared" si="44"/>
        <v>0</v>
      </c>
      <c r="BF222" s="136">
        <f t="shared" si="45"/>
        <v>0</v>
      </c>
      <c r="BG222" s="136">
        <f t="shared" si="46"/>
        <v>0</v>
      </c>
      <c r="BH222" s="136">
        <f t="shared" si="47"/>
        <v>0</v>
      </c>
      <c r="BI222" s="136">
        <f t="shared" si="48"/>
        <v>0</v>
      </c>
      <c r="BJ222" s="13" t="s">
        <v>124</v>
      </c>
      <c r="BK222" s="136">
        <f t="shared" si="49"/>
        <v>0</v>
      </c>
      <c r="BL222" s="13" t="s">
        <v>133</v>
      </c>
      <c r="BM222" s="135" t="s">
        <v>424</v>
      </c>
    </row>
    <row r="223" spans="2:65" s="1" customFormat="1" ht="16.5" customHeight="1">
      <c r="B223" s="28"/>
      <c r="C223" s="124" t="s">
        <v>425</v>
      </c>
      <c r="D223" s="124" t="s">
        <v>128</v>
      </c>
      <c r="E223" s="125" t="s">
        <v>426</v>
      </c>
      <c r="F223" s="126" t="s">
        <v>427</v>
      </c>
      <c r="G223" s="127" t="s">
        <v>131</v>
      </c>
      <c r="H223" s="128">
        <v>29</v>
      </c>
      <c r="I223" s="129"/>
      <c r="J223" s="130">
        <f t="shared" si="40"/>
        <v>0</v>
      </c>
      <c r="K223" s="126" t="s">
        <v>132</v>
      </c>
      <c r="L223" s="28"/>
      <c r="M223" s="131" t="s">
        <v>1</v>
      </c>
      <c r="N223" s="132" t="s">
        <v>43</v>
      </c>
      <c r="P223" s="133">
        <f t="shared" si="41"/>
        <v>0</v>
      </c>
      <c r="Q223" s="133">
        <v>1.3480000000000001E-2</v>
      </c>
      <c r="R223" s="133">
        <f t="shared" si="42"/>
        <v>0.39092000000000005</v>
      </c>
      <c r="S223" s="133">
        <v>0</v>
      </c>
      <c r="T223" s="134">
        <f t="shared" si="43"/>
        <v>0</v>
      </c>
      <c r="AR223" s="135" t="s">
        <v>133</v>
      </c>
      <c r="AT223" s="135" t="s">
        <v>128</v>
      </c>
      <c r="AU223" s="135" t="s">
        <v>124</v>
      </c>
      <c r="AY223" s="13" t="s">
        <v>125</v>
      </c>
      <c r="BE223" s="136">
        <f t="shared" si="44"/>
        <v>0</v>
      </c>
      <c r="BF223" s="136">
        <f t="shared" si="45"/>
        <v>0</v>
      </c>
      <c r="BG223" s="136">
        <f t="shared" si="46"/>
        <v>0</v>
      </c>
      <c r="BH223" s="136">
        <f t="shared" si="47"/>
        <v>0</v>
      </c>
      <c r="BI223" s="136">
        <f t="shared" si="48"/>
        <v>0</v>
      </c>
      <c r="BJ223" s="13" t="s">
        <v>124</v>
      </c>
      <c r="BK223" s="136">
        <f t="shared" si="49"/>
        <v>0</v>
      </c>
      <c r="BL223" s="13" t="s">
        <v>133</v>
      </c>
      <c r="BM223" s="135" t="s">
        <v>428</v>
      </c>
    </row>
    <row r="224" spans="2:65" s="1" customFormat="1" ht="16.5" customHeight="1">
      <c r="B224" s="28"/>
      <c r="C224" s="124" t="s">
        <v>429</v>
      </c>
      <c r="D224" s="124" t="s">
        <v>128</v>
      </c>
      <c r="E224" s="125" t="s">
        <v>430</v>
      </c>
      <c r="F224" s="126" t="s">
        <v>431</v>
      </c>
      <c r="G224" s="127" t="s">
        <v>131</v>
      </c>
      <c r="H224" s="128">
        <v>14</v>
      </c>
      <c r="I224" s="129"/>
      <c r="J224" s="130">
        <f t="shared" si="40"/>
        <v>0</v>
      </c>
      <c r="K224" s="126" t="s">
        <v>132</v>
      </c>
      <c r="L224" s="28"/>
      <c r="M224" s="131" t="s">
        <v>1</v>
      </c>
      <c r="N224" s="132" t="s">
        <v>43</v>
      </c>
      <c r="P224" s="133">
        <f t="shared" si="41"/>
        <v>0</v>
      </c>
      <c r="Q224" s="133">
        <v>5.11E-2</v>
      </c>
      <c r="R224" s="133">
        <f t="shared" si="42"/>
        <v>0.71540000000000004</v>
      </c>
      <c r="S224" s="133">
        <v>0</v>
      </c>
      <c r="T224" s="134">
        <f t="shared" si="43"/>
        <v>0</v>
      </c>
      <c r="AR224" s="135" t="s">
        <v>133</v>
      </c>
      <c r="AT224" s="135" t="s">
        <v>128</v>
      </c>
      <c r="AU224" s="135" t="s">
        <v>124</v>
      </c>
      <c r="AY224" s="13" t="s">
        <v>125</v>
      </c>
      <c r="BE224" s="136">
        <f t="shared" si="44"/>
        <v>0</v>
      </c>
      <c r="BF224" s="136">
        <f t="shared" si="45"/>
        <v>0</v>
      </c>
      <c r="BG224" s="136">
        <f t="shared" si="46"/>
        <v>0</v>
      </c>
      <c r="BH224" s="136">
        <f t="shared" si="47"/>
        <v>0</v>
      </c>
      <c r="BI224" s="136">
        <f t="shared" si="48"/>
        <v>0</v>
      </c>
      <c r="BJ224" s="13" t="s">
        <v>124</v>
      </c>
      <c r="BK224" s="136">
        <f t="shared" si="49"/>
        <v>0</v>
      </c>
      <c r="BL224" s="13" t="s">
        <v>133</v>
      </c>
      <c r="BM224" s="135" t="s">
        <v>432</v>
      </c>
    </row>
    <row r="225" spans="2:65" s="1" customFormat="1" ht="21.75" customHeight="1">
      <c r="B225" s="28"/>
      <c r="C225" s="124" t="s">
        <v>433</v>
      </c>
      <c r="D225" s="124" t="s">
        <v>128</v>
      </c>
      <c r="E225" s="125" t="s">
        <v>434</v>
      </c>
      <c r="F225" s="126" t="s">
        <v>435</v>
      </c>
      <c r="G225" s="127" t="s">
        <v>185</v>
      </c>
      <c r="H225" s="128">
        <v>2</v>
      </c>
      <c r="I225" s="129"/>
      <c r="J225" s="130">
        <f t="shared" si="40"/>
        <v>0</v>
      </c>
      <c r="K225" s="126" t="s">
        <v>132</v>
      </c>
      <c r="L225" s="28"/>
      <c r="M225" s="131" t="s">
        <v>1</v>
      </c>
      <c r="N225" s="132" t="s">
        <v>43</v>
      </c>
      <c r="P225" s="133">
        <f t="shared" si="41"/>
        <v>0</v>
      </c>
      <c r="Q225" s="133">
        <v>1.7600000000000001E-3</v>
      </c>
      <c r="R225" s="133">
        <f t="shared" si="42"/>
        <v>3.5200000000000001E-3</v>
      </c>
      <c r="S225" s="133">
        <v>0</v>
      </c>
      <c r="T225" s="134">
        <f t="shared" si="43"/>
        <v>0</v>
      </c>
      <c r="AR225" s="135" t="s">
        <v>133</v>
      </c>
      <c r="AT225" s="135" t="s">
        <v>128</v>
      </c>
      <c r="AU225" s="135" t="s">
        <v>124</v>
      </c>
      <c r="AY225" s="13" t="s">
        <v>125</v>
      </c>
      <c r="BE225" s="136">
        <f t="shared" si="44"/>
        <v>0</v>
      </c>
      <c r="BF225" s="136">
        <f t="shared" si="45"/>
        <v>0</v>
      </c>
      <c r="BG225" s="136">
        <f t="shared" si="46"/>
        <v>0</v>
      </c>
      <c r="BH225" s="136">
        <f t="shared" si="47"/>
        <v>0</v>
      </c>
      <c r="BI225" s="136">
        <f t="shared" si="48"/>
        <v>0</v>
      </c>
      <c r="BJ225" s="13" t="s">
        <v>124</v>
      </c>
      <c r="BK225" s="136">
        <f t="shared" si="49"/>
        <v>0</v>
      </c>
      <c r="BL225" s="13" t="s">
        <v>133</v>
      </c>
      <c r="BM225" s="135" t="s">
        <v>436</v>
      </c>
    </row>
    <row r="226" spans="2:65" s="1" customFormat="1" ht="21.75" customHeight="1">
      <c r="B226" s="28"/>
      <c r="C226" s="124" t="s">
        <v>437</v>
      </c>
      <c r="D226" s="124" t="s">
        <v>128</v>
      </c>
      <c r="E226" s="125" t="s">
        <v>438</v>
      </c>
      <c r="F226" s="126" t="s">
        <v>439</v>
      </c>
      <c r="G226" s="127" t="s">
        <v>185</v>
      </c>
      <c r="H226" s="128">
        <v>4</v>
      </c>
      <c r="I226" s="129"/>
      <c r="J226" s="130">
        <f t="shared" si="40"/>
        <v>0</v>
      </c>
      <c r="K226" s="126" t="s">
        <v>132</v>
      </c>
      <c r="L226" s="28"/>
      <c r="M226" s="131" t="s">
        <v>1</v>
      </c>
      <c r="N226" s="132" t="s">
        <v>43</v>
      </c>
      <c r="P226" s="133">
        <f t="shared" si="41"/>
        <v>0</v>
      </c>
      <c r="Q226" s="133">
        <v>2.1900000000000001E-3</v>
      </c>
      <c r="R226" s="133">
        <f t="shared" si="42"/>
        <v>8.7600000000000004E-3</v>
      </c>
      <c r="S226" s="133">
        <v>0</v>
      </c>
      <c r="T226" s="134">
        <f t="shared" si="43"/>
        <v>0</v>
      </c>
      <c r="AR226" s="135" t="s">
        <v>133</v>
      </c>
      <c r="AT226" s="135" t="s">
        <v>128</v>
      </c>
      <c r="AU226" s="135" t="s">
        <v>124</v>
      </c>
      <c r="AY226" s="13" t="s">
        <v>125</v>
      </c>
      <c r="BE226" s="136">
        <f t="shared" si="44"/>
        <v>0</v>
      </c>
      <c r="BF226" s="136">
        <f t="shared" si="45"/>
        <v>0</v>
      </c>
      <c r="BG226" s="136">
        <f t="shared" si="46"/>
        <v>0</v>
      </c>
      <c r="BH226" s="136">
        <f t="shared" si="47"/>
        <v>0</v>
      </c>
      <c r="BI226" s="136">
        <f t="shared" si="48"/>
        <v>0</v>
      </c>
      <c r="BJ226" s="13" t="s">
        <v>124</v>
      </c>
      <c r="BK226" s="136">
        <f t="shared" si="49"/>
        <v>0</v>
      </c>
      <c r="BL226" s="13" t="s">
        <v>133</v>
      </c>
      <c r="BM226" s="135" t="s">
        <v>440</v>
      </c>
    </row>
    <row r="227" spans="2:65" s="1" customFormat="1" ht="21.75" customHeight="1">
      <c r="B227" s="28"/>
      <c r="C227" s="124" t="s">
        <v>441</v>
      </c>
      <c r="D227" s="124" t="s">
        <v>128</v>
      </c>
      <c r="E227" s="125" t="s">
        <v>442</v>
      </c>
      <c r="F227" s="126" t="s">
        <v>443</v>
      </c>
      <c r="G227" s="127" t="s">
        <v>185</v>
      </c>
      <c r="H227" s="128">
        <v>24</v>
      </c>
      <c r="I227" s="129"/>
      <c r="J227" s="130">
        <f t="shared" si="40"/>
        <v>0</v>
      </c>
      <c r="K227" s="126" t="s">
        <v>132</v>
      </c>
      <c r="L227" s="28"/>
      <c r="M227" s="131" t="s">
        <v>1</v>
      </c>
      <c r="N227" s="132" t="s">
        <v>43</v>
      </c>
      <c r="P227" s="133">
        <f t="shared" si="41"/>
        <v>0</v>
      </c>
      <c r="Q227" s="133">
        <v>2.9199999999999999E-3</v>
      </c>
      <c r="R227" s="133">
        <f t="shared" si="42"/>
        <v>7.0080000000000003E-2</v>
      </c>
      <c r="S227" s="133">
        <v>0</v>
      </c>
      <c r="T227" s="134">
        <f t="shared" si="43"/>
        <v>0</v>
      </c>
      <c r="AR227" s="135" t="s">
        <v>133</v>
      </c>
      <c r="AT227" s="135" t="s">
        <v>128</v>
      </c>
      <c r="AU227" s="135" t="s">
        <v>124</v>
      </c>
      <c r="AY227" s="13" t="s">
        <v>125</v>
      </c>
      <c r="BE227" s="136">
        <f t="shared" si="44"/>
        <v>0</v>
      </c>
      <c r="BF227" s="136">
        <f t="shared" si="45"/>
        <v>0</v>
      </c>
      <c r="BG227" s="136">
        <f t="shared" si="46"/>
        <v>0</v>
      </c>
      <c r="BH227" s="136">
        <f t="shared" si="47"/>
        <v>0</v>
      </c>
      <c r="BI227" s="136">
        <f t="shared" si="48"/>
        <v>0</v>
      </c>
      <c r="BJ227" s="13" t="s">
        <v>124</v>
      </c>
      <c r="BK227" s="136">
        <f t="shared" si="49"/>
        <v>0</v>
      </c>
      <c r="BL227" s="13" t="s">
        <v>133</v>
      </c>
      <c r="BM227" s="135" t="s">
        <v>444</v>
      </c>
    </row>
    <row r="228" spans="2:65" s="1" customFormat="1" ht="16.5" customHeight="1">
      <c r="B228" s="28"/>
      <c r="C228" s="124" t="s">
        <v>289</v>
      </c>
      <c r="D228" s="124" t="s">
        <v>128</v>
      </c>
      <c r="E228" s="125" t="s">
        <v>445</v>
      </c>
      <c r="F228" s="126" t="s">
        <v>446</v>
      </c>
      <c r="G228" s="127" t="s">
        <v>185</v>
      </c>
      <c r="H228" s="128">
        <v>7</v>
      </c>
      <c r="I228" s="129"/>
      <c r="J228" s="130">
        <f t="shared" si="40"/>
        <v>0</v>
      </c>
      <c r="K228" s="126" t="s">
        <v>1</v>
      </c>
      <c r="L228" s="28"/>
      <c r="M228" s="131" t="s">
        <v>1</v>
      </c>
      <c r="N228" s="132" t="s">
        <v>43</v>
      </c>
      <c r="P228" s="133">
        <f t="shared" si="41"/>
        <v>0</v>
      </c>
      <c r="Q228" s="133">
        <v>9.2000000000000003E-4</v>
      </c>
      <c r="R228" s="133">
        <f t="shared" si="42"/>
        <v>6.4400000000000004E-3</v>
      </c>
      <c r="S228" s="133">
        <v>0</v>
      </c>
      <c r="T228" s="134">
        <f t="shared" si="43"/>
        <v>0</v>
      </c>
      <c r="AR228" s="135" t="s">
        <v>133</v>
      </c>
      <c r="AT228" s="135" t="s">
        <v>128</v>
      </c>
      <c r="AU228" s="135" t="s">
        <v>124</v>
      </c>
      <c r="AY228" s="13" t="s">
        <v>125</v>
      </c>
      <c r="BE228" s="136">
        <f t="shared" si="44"/>
        <v>0</v>
      </c>
      <c r="BF228" s="136">
        <f t="shared" si="45"/>
        <v>0</v>
      </c>
      <c r="BG228" s="136">
        <f t="shared" si="46"/>
        <v>0</v>
      </c>
      <c r="BH228" s="136">
        <f t="shared" si="47"/>
        <v>0</v>
      </c>
      <c r="BI228" s="136">
        <f t="shared" si="48"/>
        <v>0</v>
      </c>
      <c r="BJ228" s="13" t="s">
        <v>124</v>
      </c>
      <c r="BK228" s="136">
        <f t="shared" si="49"/>
        <v>0</v>
      </c>
      <c r="BL228" s="13" t="s">
        <v>133</v>
      </c>
      <c r="BM228" s="135" t="s">
        <v>447</v>
      </c>
    </row>
    <row r="229" spans="2:65" s="1" customFormat="1" ht="16.5" customHeight="1">
      <c r="B229" s="28"/>
      <c r="C229" s="124" t="s">
        <v>448</v>
      </c>
      <c r="D229" s="124" t="s">
        <v>128</v>
      </c>
      <c r="E229" s="125" t="s">
        <v>449</v>
      </c>
      <c r="F229" s="126" t="s">
        <v>450</v>
      </c>
      <c r="G229" s="127" t="s">
        <v>185</v>
      </c>
      <c r="H229" s="128">
        <v>1</v>
      </c>
      <c r="I229" s="129"/>
      <c r="J229" s="130">
        <f t="shared" si="40"/>
        <v>0</v>
      </c>
      <c r="K229" s="126" t="s">
        <v>1</v>
      </c>
      <c r="L229" s="28"/>
      <c r="M229" s="131" t="s">
        <v>1</v>
      </c>
      <c r="N229" s="132" t="s">
        <v>43</v>
      </c>
      <c r="P229" s="133">
        <f t="shared" si="41"/>
        <v>0</v>
      </c>
      <c r="Q229" s="133">
        <v>1.1199999999999999E-3</v>
      </c>
      <c r="R229" s="133">
        <f t="shared" si="42"/>
        <v>1.1199999999999999E-3</v>
      </c>
      <c r="S229" s="133">
        <v>0</v>
      </c>
      <c r="T229" s="134">
        <f t="shared" si="43"/>
        <v>0</v>
      </c>
      <c r="AR229" s="135" t="s">
        <v>133</v>
      </c>
      <c r="AT229" s="135" t="s">
        <v>128</v>
      </c>
      <c r="AU229" s="135" t="s">
        <v>124</v>
      </c>
      <c r="AY229" s="13" t="s">
        <v>125</v>
      </c>
      <c r="BE229" s="136">
        <f t="shared" si="44"/>
        <v>0</v>
      </c>
      <c r="BF229" s="136">
        <f t="shared" si="45"/>
        <v>0</v>
      </c>
      <c r="BG229" s="136">
        <f t="shared" si="46"/>
        <v>0</v>
      </c>
      <c r="BH229" s="136">
        <f t="shared" si="47"/>
        <v>0</v>
      </c>
      <c r="BI229" s="136">
        <f t="shared" si="48"/>
        <v>0</v>
      </c>
      <c r="BJ229" s="13" t="s">
        <v>124</v>
      </c>
      <c r="BK229" s="136">
        <f t="shared" si="49"/>
        <v>0</v>
      </c>
      <c r="BL229" s="13" t="s">
        <v>133</v>
      </c>
      <c r="BM229" s="135" t="s">
        <v>451</v>
      </c>
    </row>
    <row r="230" spans="2:65" s="1" customFormat="1" ht="16.5" customHeight="1">
      <c r="B230" s="28"/>
      <c r="C230" s="124" t="s">
        <v>292</v>
      </c>
      <c r="D230" s="124" t="s">
        <v>128</v>
      </c>
      <c r="E230" s="125" t="s">
        <v>452</v>
      </c>
      <c r="F230" s="126" t="s">
        <v>453</v>
      </c>
      <c r="G230" s="127" t="s">
        <v>131</v>
      </c>
      <c r="H230" s="128">
        <v>8</v>
      </c>
      <c r="I230" s="129"/>
      <c r="J230" s="130">
        <f t="shared" si="40"/>
        <v>0</v>
      </c>
      <c r="K230" s="126" t="s">
        <v>132</v>
      </c>
      <c r="L230" s="28"/>
      <c r="M230" s="131" t="s">
        <v>1</v>
      </c>
      <c r="N230" s="132" t="s">
        <v>43</v>
      </c>
      <c r="P230" s="133">
        <f t="shared" si="41"/>
        <v>0</v>
      </c>
      <c r="Q230" s="133">
        <v>0</v>
      </c>
      <c r="R230" s="133">
        <f t="shared" si="42"/>
        <v>0</v>
      </c>
      <c r="S230" s="133">
        <v>0</v>
      </c>
      <c r="T230" s="134">
        <f t="shared" si="43"/>
        <v>0</v>
      </c>
      <c r="AR230" s="135" t="s">
        <v>133</v>
      </c>
      <c r="AT230" s="135" t="s">
        <v>128</v>
      </c>
      <c r="AU230" s="135" t="s">
        <v>124</v>
      </c>
      <c r="AY230" s="13" t="s">
        <v>125</v>
      </c>
      <c r="BE230" s="136">
        <f t="shared" si="44"/>
        <v>0</v>
      </c>
      <c r="BF230" s="136">
        <f t="shared" si="45"/>
        <v>0</v>
      </c>
      <c r="BG230" s="136">
        <f t="shared" si="46"/>
        <v>0</v>
      </c>
      <c r="BH230" s="136">
        <f t="shared" si="47"/>
        <v>0</v>
      </c>
      <c r="BI230" s="136">
        <f t="shared" si="48"/>
        <v>0</v>
      </c>
      <c r="BJ230" s="13" t="s">
        <v>124</v>
      </c>
      <c r="BK230" s="136">
        <f t="shared" si="49"/>
        <v>0</v>
      </c>
      <c r="BL230" s="13" t="s">
        <v>133</v>
      </c>
      <c r="BM230" s="135" t="s">
        <v>454</v>
      </c>
    </row>
    <row r="231" spans="2:65" s="1" customFormat="1" ht="16.5" customHeight="1">
      <c r="B231" s="28"/>
      <c r="C231" s="124" t="s">
        <v>455</v>
      </c>
      <c r="D231" s="124" t="s">
        <v>128</v>
      </c>
      <c r="E231" s="125" t="s">
        <v>456</v>
      </c>
      <c r="F231" s="126" t="s">
        <v>457</v>
      </c>
      <c r="G231" s="127" t="s">
        <v>131</v>
      </c>
      <c r="H231" s="128">
        <v>16</v>
      </c>
      <c r="I231" s="129"/>
      <c r="J231" s="130">
        <f t="shared" si="40"/>
        <v>0</v>
      </c>
      <c r="K231" s="126" t="s">
        <v>132</v>
      </c>
      <c r="L231" s="28"/>
      <c r="M231" s="131" t="s">
        <v>1</v>
      </c>
      <c r="N231" s="132" t="s">
        <v>43</v>
      </c>
      <c r="P231" s="133">
        <f t="shared" si="41"/>
        <v>0</v>
      </c>
      <c r="Q231" s="133">
        <v>0</v>
      </c>
      <c r="R231" s="133">
        <f t="shared" si="42"/>
        <v>0</v>
      </c>
      <c r="S231" s="133">
        <v>0</v>
      </c>
      <c r="T231" s="134">
        <f t="shared" si="43"/>
        <v>0</v>
      </c>
      <c r="AR231" s="135" t="s">
        <v>133</v>
      </c>
      <c r="AT231" s="135" t="s">
        <v>128</v>
      </c>
      <c r="AU231" s="135" t="s">
        <v>124</v>
      </c>
      <c r="AY231" s="13" t="s">
        <v>125</v>
      </c>
      <c r="BE231" s="136">
        <f t="shared" si="44"/>
        <v>0</v>
      </c>
      <c r="BF231" s="136">
        <f t="shared" si="45"/>
        <v>0</v>
      </c>
      <c r="BG231" s="136">
        <f t="shared" si="46"/>
        <v>0</v>
      </c>
      <c r="BH231" s="136">
        <f t="shared" si="47"/>
        <v>0</v>
      </c>
      <c r="BI231" s="136">
        <f t="shared" si="48"/>
        <v>0</v>
      </c>
      <c r="BJ231" s="13" t="s">
        <v>124</v>
      </c>
      <c r="BK231" s="136">
        <f t="shared" si="49"/>
        <v>0</v>
      </c>
      <c r="BL231" s="13" t="s">
        <v>133</v>
      </c>
      <c r="BM231" s="135" t="s">
        <v>458</v>
      </c>
    </row>
    <row r="232" spans="2:65" s="1" customFormat="1" ht="16.5" customHeight="1">
      <c r="B232" s="28"/>
      <c r="C232" s="124" t="s">
        <v>296</v>
      </c>
      <c r="D232" s="124" t="s">
        <v>128</v>
      </c>
      <c r="E232" s="125" t="s">
        <v>459</v>
      </c>
      <c r="F232" s="126" t="s">
        <v>460</v>
      </c>
      <c r="G232" s="127" t="s">
        <v>131</v>
      </c>
      <c r="H232" s="128">
        <v>28</v>
      </c>
      <c r="I232" s="129"/>
      <c r="J232" s="130">
        <f t="shared" si="40"/>
        <v>0</v>
      </c>
      <c r="K232" s="126" t="s">
        <v>132</v>
      </c>
      <c r="L232" s="28"/>
      <c r="M232" s="131" t="s">
        <v>1</v>
      </c>
      <c r="N232" s="132" t="s">
        <v>43</v>
      </c>
      <c r="P232" s="133">
        <f t="shared" si="41"/>
        <v>0</v>
      </c>
      <c r="Q232" s="133">
        <v>0</v>
      </c>
      <c r="R232" s="133">
        <f t="shared" si="42"/>
        <v>0</v>
      </c>
      <c r="S232" s="133">
        <v>0</v>
      </c>
      <c r="T232" s="134">
        <f t="shared" si="43"/>
        <v>0</v>
      </c>
      <c r="AR232" s="135" t="s">
        <v>133</v>
      </c>
      <c r="AT232" s="135" t="s">
        <v>128</v>
      </c>
      <c r="AU232" s="135" t="s">
        <v>124</v>
      </c>
      <c r="AY232" s="13" t="s">
        <v>125</v>
      </c>
      <c r="BE232" s="136">
        <f t="shared" si="44"/>
        <v>0</v>
      </c>
      <c r="BF232" s="136">
        <f t="shared" si="45"/>
        <v>0</v>
      </c>
      <c r="BG232" s="136">
        <f t="shared" si="46"/>
        <v>0</v>
      </c>
      <c r="BH232" s="136">
        <f t="shared" si="47"/>
        <v>0</v>
      </c>
      <c r="BI232" s="136">
        <f t="shared" si="48"/>
        <v>0</v>
      </c>
      <c r="BJ232" s="13" t="s">
        <v>124</v>
      </c>
      <c r="BK232" s="136">
        <f t="shared" si="49"/>
        <v>0</v>
      </c>
      <c r="BL232" s="13" t="s">
        <v>133</v>
      </c>
      <c r="BM232" s="135" t="s">
        <v>461</v>
      </c>
    </row>
    <row r="233" spans="2:65" s="1" customFormat="1" ht="16.5" customHeight="1">
      <c r="B233" s="28"/>
      <c r="C233" s="124" t="s">
        <v>462</v>
      </c>
      <c r="D233" s="124" t="s">
        <v>128</v>
      </c>
      <c r="E233" s="125" t="s">
        <v>463</v>
      </c>
      <c r="F233" s="126" t="s">
        <v>464</v>
      </c>
      <c r="G233" s="127" t="s">
        <v>131</v>
      </c>
      <c r="H233" s="128">
        <v>29</v>
      </c>
      <c r="I233" s="129"/>
      <c r="J233" s="130">
        <f t="shared" si="40"/>
        <v>0</v>
      </c>
      <c r="K233" s="126" t="s">
        <v>132</v>
      </c>
      <c r="L233" s="28"/>
      <c r="M233" s="131" t="s">
        <v>1</v>
      </c>
      <c r="N233" s="132" t="s">
        <v>43</v>
      </c>
      <c r="P233" s="133">
        <f t="shared" si="41"/>
        <v>0</v>
      </c>
      <c r="Q233" s="133">
        <v>0</v>
      </c>
      <c r="R233" s="133">
        <f t="shared" si="42"/>
        <v>0</v>
      </c>
      <c r="S233" s="133">
        <v>0</v>
      </c>
      <c r="T233" s="134">
        <f t="shared" si="43"/>
        <v>0</v>
      </c>
      <c r="AR233" s="135" t="s">
        <v>133</v>
      </c>
      <c r="AT233" s="135" t="s">
        <v>128</v>
      </c>
      <c r="AU233" s="135" t="s">
        <v>124</v>
      </c>
      <c r="AY233" s="13" t="s">
        <v>125</v>
      </c>
      <c r="BE233" s="136">
        <f t="shared" si="44"/>
        <v>0</v>
      </c>
      <c r="BF233" s="136">
        <f t="shared" si="45"/>
        <v>0</v>
      </c>
      <c r="BG233" s="136">
        <f t="shared" si="46"/>
        <v>0</v>
      </c>
      <c r="BH233" s="136">
        <f t="shared" si="47"/>
        <v>0</v>
      </c>
      <c r="BI233" s="136">
        <f t="shared" si="48"/>
        <v>0</v>
      </c>
      <c r="BJ233" s="13" t="s">
        <v>124</v>
      </c>
      <c r="BK233" s="136">
        <f t="shared" si="49"/>
        <v>0</v>
      </c>
      <c r="BL233" s="13" t="s">
        <v>133</v>
      </c>
      <c r="BM233" s="135" t="s">
        <v>465</v>
      </c>
    </row>
    <row r="234" spans="2:65" s="1" customFormat="1" ht="16.5" customHeight="1">
      <c r="B234" s="28"/>
      <c r="C234" s="124" t="s">
        <v>466</v>
      </c>
      <c r="D234" s="124" t="s">
        <v>128</v>
      </c>
      <c r="E234" s="125" t="s">
        <v>467</v>
      </c>
      <c r="F234" s="126" t="s">
        <v>468</v>
      </c>
      <c r="G234" s="127" t="s">
        <v>131</v>
      </c>
      <c r="H234" s="128">
        <v>14</v>
      </c>
      <c r="I234" s="129"/>
      <c r="J234" s="130">
        <f t="shared" si="40"/>
        <v>0</v>
      </c>
      <c r="K234" s="126" t="s">
        <v>132</v>
      </c>
      <c r="L234" s="28"/>
      <c r="M234" s="131" t="s">
        <v>1</v>
      </c>
      <c r="N234" s="132" t="s">
        <v>43</v>
      </c>
      <c r="P234" s="133">
        <f t="shared" si="41"/>
        <v>0</v>
      </c>
      <c r="Q234" s="133">
        <v>0</v>
      </c>
      <c r="R234" s="133">
        <f t="shared" si="42"/>
        <v>0</v>
      </c>
      <c r="S234" s="133">
        <v>0</v>
      </c>
      <c r="T234" s="134">
        <f t="shared" si="43"/>
        <v>0</v>
      </c>
      <c r="AR234" s="135" t="s">
        <v>133</v>
      </c>
      <c r="AT234" s="135" t="s">
        <v>128</v>
      </c>
      <c r="AU234" s="135" t="s">
        <v>124</v>
      </c>
      <c r="AY234" s="13" t="s">
        <v>125</v>
      </c>
      <c r="BE234" s="136">
        <f t="shared" si="44"/>
        <v>0</v>
      </c>
      <c r="BF234" s="136">
        <f t="shared" si="45"/>
        <v>0</v>
      </c>
      <c r="BG234" s="136">
        <f t="shared" si="46"/>
        <v>0</v>
      </c>
      <c r="BH234" s="136">
        <f t="shared" si="47"/>
        <v>0</v>
      </c>
      <c r="BI234" s="136">
        <f t="shared" si="48"/>
        <v>0</v>
      </c>
      <c r="BJ234" s="13" t="s">
        <v>124</v>
      </c>
      <c r="BK234" s="136">
        <f t="shared" si="49"/>
        <v>0</v>
      </c>
      <c r="BL234" s="13" t="s">
        <v>133</v>
      </c>
      <c r="BM234" s="135" t="s">
        <v>469</v>
      </c>
    </row>
    <row r="235" spans="2:65" s="1" customFormat="1" ht="16.5" customHeight="1">
      <c r="B235" s="28"/>
      <c r="C235" s="124" t="s">
        <v>470</v>
      </c>
      <c r="D235" s="124" t="s">
        <v>128</v>
      </c>
      <c r="E235" s="125" t="s">
        <v>471</v>
      </c>
      <c r="F235" s="126" t="s">
        <v>472</v>
      </c>
      <c r="G235" s="127" t="s">
        <v>131</v>
      </c>
      <c r="H235" s="128">
        <v>2</v>
      </c>
      <c r="I235" s="129"/>
      <c r="J235" s="130">
        <f t="shared" si="40"/>
        <v>0</v>
      </c>
      <c r="K235" s="126" t="s">
        <v>132</v>
      </c>
      <c r="L235" s="28"/>
      <c r="M235" s="131" t="s">
        <v>1</v>
      </c>
      <c r="N235" s="132" t="s">
        <v>43</v>
      </c>
      <c r="P235" s="133">
        <f t="shared" si="41"/>
        <v>0</v>
      </c>
      <c r="Q235" s="133">
        <v>0</v>
      </c>
      <c r="R235" s="133">
        <f t="shared" si="42"/>
        <v>0</v>
      </c>
      <c r="S235" s="133">
        <v>0</v>
      </c>
      <c r="T235" s="134">
        <f t="shared" si="43"/>
        <v>0</v>
      </c>
      <c r="AR235" s="135" t="s">
        <v>133</v>
      </c>
      <c r="AT235" s="135" t="s">
        <v>128</v>
      </c>
      <c r="AU235" s="135" t="s">
        <v>124</v>
      </c>
      <c r="AY235" s="13" t="s">
        <v>125</v>
      </c>
      <c r="BE235" s="136">
        <f t="shared" si="44"/>
        <v>0</v>
      </c>
      <c r="BF235" s="136">
        <f t="shared" si="45"/>
        <v>0</v>
      </c>
      <c r="BG235" s="136">
        <f t="shared" si="46"/>
        <v>0</v>
      </c>
      <c r="BH235" s="136">
        <f t="shared" si="47"/>
        <v>0</v>
      </c>
      <c r="BI235" s="136">
        <f t="shared" si="48"/>
        <v>0</v>
      </c>
      <c r="BJ235" s="13" t="s">
        <v>124</v>
      </c>
      <c r="BK235" s="136">
        <f t="shared" si="49"/>
        <v>0</v>
      </c>
      <c r="BL235" s="13" t="s">
        <v>133</v>
      </c>
      <c r="BM235" s="135" t="s">
        <v>473</v>
      </c>
    </row>
    <row r="236" spans="2:65" s="1" customFormat="1" ht="16.5" customHeight="1">
      <c r="B236" s="28"/>
      <c r="C236" s="124" t="s">
        <v>305</v>
      </c>
      <c r="D236" s="124" t="s">
        <v>128</v>
      </c>
      <c r="E236" s="125" t="s">
        <v>474</v>
      </c>
      <c r="F236" s="126" t="s">
        <v>475</v>
      </c>
      <c r="G236" s="127" t="s">
        <v>175</v>
      </c>
      <c r="H236" s="128">
        <v>1.85</v>
      </c>
      <c r="I236" s="129"/>
      <c r="J236" s="130">
        <f t="shared" si="40"/>
        <v>0</v>
      </c>
      <c r="K236" s="126" t="s">
        <v>132</v>
      </c>
      <c r="L236" s="28"/>
      <c r="M236" s="131" t="s">
        <v>1</v>
      </c>
      <c r="N236" s="132" t="s">
        <v>43</v>
      </c>
      <c r="P236" s="133">
        <f t="shared" si="41"/>
        <v>0</v>
      </c>
      <c r="Q236" s="133">
        <v>0</v>
      </c>
      <c r="R236" s="133">
        <f t="shared" si="42"/>
        <v>0</v>
      </c>
      <c r="S236" s="133">
        <v>0</v>
      </c>
      <c r="T236" s="134">
        <f t="shared" si="43"/>
        <v>0</v>
      </c>
      <c r="AR236" s="135" t="s">
        <v>133</v>
      </c>
      <c r="AT236" s="135" t="s">
        <v>128</v>
      </c>
      <c r="AU236" s="135" t="s">
        <v>124</v>
      </c>
      <c r="AY236" s="13" t="s">
        <v>125</v>
      </c>
      <c r="BE236" s="136">
        <f t="shared" si="44"/>
        <v>0</v>
      </c>
      <c r="BF236" s="136">
        <f t="shared" si="45"/>
        <v>0</v>
      </c>
      <c r="BG236" s="136">
        <f t="shared" si="46"/>
        <v>0</v>
      </c>
      <c r="BH236" s="136">
        <f t="shared" si="47"/>
        <v>0</v>
      </c>
      <c r="BI236" s="136">
        <f t="shared" si="48"/>
        <v>0</v>
      </c>
      <c r="BJ236" s="13" t="s">
        <v>124</v>
      </c>
      <c r="BK236" s="136">
        <f t="shared" si="49"/>
        <v>0</v>
      </c>
      <c r="BL236" s="13" t="s">
        <v>133</v>
      </c>
      <c r="BM236" s="135" t="s">
        <v>476</v>
      </c>
    </row>
    <row r="237" spans="2:65" s="11" customFormat="1" ht="22.9" customHeight="1">
      <c r="B237" s="112"/>
      <c r="D237" s="113" t="s">
        <v>76</v>
      </c>
      <c r="E237" s="122" t="s">
        <v>477</v>
      </c>
      <c r="F237" s="122" t="s">
        <v>478</v>
      </c>
      <c r="I237" s="115"/>
      <c r="J237" s="123">
        <f>BK237</f>
        <v>0</v>
      </c>
      <c r="L237" s="112"/>
      <c r="M237" s="117"/>
      <c r="P237" s="118">
        <f>SUM(P238:P277)</f>
        <v>0</v>
      </c>
      <c r="R237" s="118">
        <f>SUM(R238:R277)</f>
        <v>1.0699999999999996</v>
      </c>
      <c r="T237" s="119">
        <f>SUM(T238:T277)</f>
        <v>0</v>
      </c>
      <c r="AR237" s="113" t="s">
        <v>124</v>
      </c>
      <c r="AT237" s="120" t="s">
        <v>76</v>
      </c>
      <c r="AU237" s="120" t="s">
        <v>85</v>
      </c>
      <c r="AY237" s="113" t="s">
        <v>125</v>
      </c>
      <c r="BK237" s="121">
        <f>SUM(BK238:BK277)</f>
        <v>0</v>
      </c>
    </row>
    <row r="238" spans="2:65" s="1" customFormat="1" ht="16.5" customHeight="1">
      <c r="B238" s="28"/>
      <c r="C238" s="124" t="s">
        <v>479</v>
      </c>
      <c r="D238" s="124" t="s">
        <v>128</v>
      </c>
      <c r="E238" s="125" t="s">
        <v>480</v>
      </c>
      <c r="F238" s="126" t="s">
        <v>481</v>
      </c>
      <c r="G238" s="127" t="s">
        <v>262</v>
      </c>
      <c r="H238" s="128">
        <v>8</v>
      </c>
      <c r="I238" s="129"/>
      <c r="J238" s="130">
        <f t="shared" ref="J238:J269" si="50">ROUND(I238*H238,2)</f>
        <v>0</v>
      </c>
      <c r="K238" s="126" t="s">
        <v>132</v>
      </c>
      <c r="L238" s="28"/>
      <c r="M238" s="131" t="s">
        <v>1</v>
      </c>
      <c r="N238" s="132" t="s">
        <v>43</v>
      </c>
      <c r="P238" s="133">
        <f t="shared" ref="P238:P269" si="51">O238*H238</f>
        <v>0</v>
      </c>
      <c r="Q238" s="133">
        <v>3.0400000000000002E-3</v>
      </c>
      <c r="R238" s="133">
        <f t="shared" ref="R238:R269" si="52">Q238*H238</f>
        <v>2.4320000000000001E-2</v>
      </c>
      <c r="S238" s="133">
        <v>0</v>
      </c>
      <c r="T238" s="134">
        <f t="shared" ref="T238:T269" si="53">S238*H238</f>
        <v>0</v>
      </c>
      <c r="AR238" s="135" t="s">
        <v>133</v>
      </c>
      <c r="AT238" s="135" t="s">
        <v>128</v>
      </c>
      <c r="AU238" s="135" t="s">
        <v>124</v>
      </c>
      <c r="AY238" s="13" t="s">
        <v>125</v>
      </c>
      <c r="BE238" s="136">
        <f t="shared" ref="BE238:BE269" si="54">IF(N238="základní",J238,0)</f>
        <v>0</v>
      </c>
      <c r="BF238" s="136">
        <f t="shared" ref="BF238:BF269" si="55">IF(N238="snížená",J238,0)</f>
        <v>0</v>
      </c>
      <c r="BG238" s="136">
        <f t="shared" ref="BG238:BG269" si="56">IF(N238="zákl. přenesená",J238,0)</f>
        <v>0</v>
      </c>
      <c r="BH238" s="136">
        <f t="shared" ref="BH238:BH269" si="57">IF(N238="sníž. přenesená",J238,0)</f>
        <v>0</v>
      </c>
      <c r="BI238" s="136">
        <f t="shared" ref="BI238:BI269" si="58">IF(N238="nulová",J238,0)</f>
        <v>0</v>
      </c>
      <c r="BJ238" s="13" t="s">
        <v>124</v>
      </c>
      <c r="BK238" s="136">
        <f t="shared" ref="BK238:BK269" si="59">ROUND(I238*H238,2)</f>
        <v>0</v>
      </c>
      <c r="BL238" s="13" t="s">
        <v>133</v>
      </c>
      <c r="BM238" s="135" t="s">
        <v>482</v>
      </c>
    </row>
    <row r="239" spans="2:65" s="1" customFormat="1" ht="16.5" customHeight="1">
      <c r="B239" s="28"/>
      <c r="C239" s="124" t="s">
        <v>308</v>
      </c>
      <c r="D239" s="124" t="s">
        <v>128</v>
      </c>
      <c r="E239" s="125" t="s">
        <v>483</v>
      </c>
      <c r="F239" s="126" t="s">
        <v>484</v>
      </c>
      <c r="G239" s="127" t="s">
        <v>262</v>
      </c>
      <c r="H239" s="128">
        <v>5</v>
      </c>
      <c r="I239" s="129"/>
      <c r="J239" s="130">
        <f t="shared" si="50"/>
        <v>0</v>
      </c>
      <c r="K239" s="126" t="s">
        <v>132</v>
      </c>
      <c r="L239" s="28"/>
      <c r="M239" s="131" t="s">
        <v>1</v>
      </c>
      <c r="N239" s="132" t="s">
        <v>43</v>
      </c>
      <c r="P239" s="133">
        <f t="shared" si="51"/>
        <v>0</v>
      </c>
      <c r="Q239" s="133">
        <v>4.2700000000000004E-3</v>
      </c>
      <c r="R239" s="133">
        <f t="shared" si="52"/>
        <v>2.1350000000000001E-2</v>
      </c>
      <c r="S239" s="133">
        <v>0</v>
      </c>
      <c r="T239" s="134">
        <f t="shared" si="53"/>
        <v>0</v>
      </c>
      <c r="AR239" s="135" t="s">
        <v>133</v>
      </c>
      <c r="AT239" s="135" t="s">
        <v>128</v>
      </c>
      <c r="AU239" s="135" t="s">
        <v>124</v>
      </c>
      <c r="AY239" s="13" t="s">
        <v>125</v>
      </c>
      <c r="BE239" s="136">
        <f t="shared" si="54"/>
        <v>0</v>
      </c>
      <c r="BF239" s="136">
        <f t="shared" si="55"/>
        <v>0</v>
      </c>
      <c r="BG239" s="136">
        <f t="shared" si="56"/>
        <v>0</v>
      </c>
      <c r="BH239" s="136">
        <f t="shared" si="57"/>
        <v>0</v>
      </c>
      <c r="BI239" s="136">
        <f t="shared" si="58"/>
        <v>0</v>
      </c>
      <c r="BJ239" s="13" t="s">
        <v>124</v>
      </c>
      <c r="BK239" s="136">
        <f t="shared" si="59"/>
        <v>0</v>
      </c>
      <c r="BL239" s="13" t="s">
        <v>133</v>
      </c>
      <c r="BM239" s="135" t="s">
        <v>485</v>
      </c>
    </row>
    <row r="240" spans="2:65" s="1" customFormat="1" ht="16.5" customHeight="1">
      <c r="B240" s="28"/>
      <c r="C240" s="124" t="s">
        <v>486</v>
      </c>
      <c r="D240" s="124" t="s">
        <v>128</v>
      </c>
      <c r="E240" s="125" t="s">
        <v>487</v>
      </c>
      <c r="F240" s="126" t="s">
        <v>488</v>
      </c>
      <c r="G240" s="127" t="s">
        <v>262</v>
      </c>
      <c r="H240" s="128">
        <v>28</v>
      </c>
      <c r="I240" s="129"/>
      <c r="J240" s="130">
        <f t="shared" si="50"/>
        <v>0</v>
      </c>
      <c r="K240" s="126" t="s">
        <v>132</v>
      </c>
      <c r="L240" s="28"/>
      <c r="M240" s="131" t="s">
        <v>1</v>
      </c>
      <c r="N240" s="132" t="s">
        <v>43</v>
      </c>
      <c r="P240" s="133">
        <f t="shared" si="51"/>
        <v>0</v>
      </c>
      <c r="Q240" s="133">
        <v>6.8999999999999999E-3</v>
      </c>
      <c r="R240" s="133">
        <f t="shared" si="52"/>
        <v>0.19319999999999998</v>
      </c>
      <c r="S240" s="133">
        <v>0</v>
      </c>
      <c r="T240" s="134">
        <f t="shared" si="53"/>
        <v>0</v>
      </c>
      <c r="AR240" s="135" t="s">
        <v>133</v>
      </c>
      <c r="AT240" s="135" t="s">
        <v>128</v>
      </c>
      <c r="AU240" s="135" t="s">
        <v>124</v>
      </c>
      <c r="AY240" s="13" t="s">
        <v>125</v>
      </c>
      <c r="BE240" s="136">
        <f t="shared" si="54"/>
        <v>0</v>
      </c>
      <c r="BF240" s="136">
        <f t="shared" si="55"/>
        <v>0</v>
      </c>
      <c r="BG240" s="136">
        <f t="shared" si="56"/>
        <v>0</v>
      </c>
      <c r="BH240" s="136">
        <f t="shared" si="57"/>
        <v>0</v>
      </c>
      <c r="BI240" s="136">
        <f t="shared" si="58"/>
        <v>0</v>
      </c>
      <c r="BJ240" s="13" t="s">
        <v>124</v>
      </c>
      <c r="BK240" s="136">
        <f t="shared" si="59"/>
        <v>0</v>
      </c>
      <c r="BL240" s="13" t="s">
        <v>133</v>
      </c>
      <c r="BM240" s="135" t="s">
        <v>489</v>
      </c>
    </row>
    <row r="241" spans="2:65" s="1" customFormat="1" ht="16.5" customHeight="1">
      <c r="B241" s="28"/>
      <c r="C241" s="124" t="s">
        <v>312</v>
      </c>
      <c r="D241" s="124" t="s">
        <v>128</v>
      </c>
      <c r="E241" s="125" t="s">
        <v>490</v>
      </c>
      <c r="F241" s="126" t="s">
        <v>491</v>
      </c>
      <c r="G241" s="127" t="s">
        <v>262</v>
      </c>
      <c r="H241" s="128">
        <v>13</v>
      </c>
      <c r="I241" s="129"/>
      <c r="J241" s="130">
        <f t="shared" si="50"/>
        <v>0</v>
      </c>
      <c r="K241" s="126" t="s">
        <v>132</v>
      </c>
      <c r="L241" s="28"/>
      <c r="M241" s="131" t="s">
        <v>1</v>
      </c>
      <c r="N241" s="132" t="s">
        <v>43</v>
      </c>
      <c r="P241" s="133">
        <f t="shared" si="51"/>
        <v>0</v>
      </c>
      <c r="Q241" s="133">
        <v>6.28E-3</v>
      </c>
      <c r="R241" s="133">
        <f t="shared" si="52"/>
        <v>8.1640000000000004E-2</v>
      </c>
      <c r="S241" s="133">
        <v>0</v>
      </c>
      <c r="T241" s="134">
        <f t="shared" si="53"/>
        <v>0</v>
      </c>
      <c r="AR241" s="135" t="s">
        <v>133</v>
      </c>
      <c r="AT241" s="135" t="s">
        <v>128</v>
      </c>
      <c r="AU241" s="135" t="s">
        <v>124</v>
      </c>
      <c r="AY241" s="13" t="s">
        <v>125</v>
      </c>
      <c r="BE241" s="136">
        <f t="shared" si="54"/>
        <v>0</v>
      </c>
      <c r="BF241" s="136">
        <f t="shared" si="55"/>
        <v>0</v>
      </c>
      <c r="BG241" s="136">
        <f t="shared" si="56"/>
        <v>0</v>
      </c>
      <c r="BH241" s="136">
        <f t="shared" si="57"/>
        <v>0</v>
      </c>
      <c r="BI241" s="136">
        <f t="shared" si="58"/>
        <v>0</v>
      </c>
      <c r="BJ241" s="13" t="s">
        <v>124</v>
      </c>
      <c r="BK241" s="136">
        <f t="shared" si="59"/>
        <v>0</v>
      </c>
      <c r="BL241" s="13" t="s">
        <v>133</v>
      </c>
      <c r="BM241" s="135" t="s">
        <v>492</v>
      </c>
    </row>
    <row r="242" spans="2:65" s="1" customFormat="1" ht="16.5" customHeight="1">
      <c r="B242" s="28"/>
      <c r="C242" s="124" t="s">
        <v>493</v>
      </c>
      <c r="D242" s="124" t="s">
        <v>128</v>
      </c>
      <c r="E242" s="125" t="s">
        <v>494</v>
      </c>
      <c r="F242" s="126" t="s">
        <v>495</v>
      </c>
      <c r="G242" s="127" t="s">
        <v>262</v>
      </c>
      <c r="H242" s="128">
        <v>2</v>
      </c>
      <c r="I242" s="129"/>
      <c r="J242" s="130">
        <f t="shared" si="50"/>
        <v>0</v>
      </c>
      <c r="K242" s="126" t="s">
        <v>132</v>
      </c>
      <c r="L242" s="28"/>
      <c r="M242" s="131" t="s">
        <v>1</v>
      </c>
      <c r="N242" s="132" t="s">
        <v>43</v>
      </c>
      <c r="P242" s="133">
        <f t="shared" si="51"/>
        <v>0</v>
      </c>
      <c r="Q242" s="133">
        <v>1.8950000000000002E-2</v>
      </c>
      <c r="R242" s="133">
        <f t="shared" si="52"/>
        <v>3.7900000000000003E-2</v>
      </c>
      <c r="S242" s="133">
        <v>0</v>
      </c>
      <c r="T242" s="134">
        <f t="shared" si="53"/>
        <v>0</v>
      </c>
      <c r="AR242" s="135" t="s">
        <v>133</v>
      </c>
      <c r="AT242" s="135" t="s">
        <v>128</v>
      </c>
      <c r="AU242" s="135" t="s">
        <v>124</v>
      </c>
      <c r="AY242" s="13" t="s">
        <v>125</v>
      </c>
      <c r="BE242" s="136">
        <f t="shared" si="54"/>
        <v>0</v>
      </c>
      <c r="BF242" s="136">
        <f t="shared" si="55"/>
        <v>0</v>
      </c>
      <c r="BG242" s="136">
        <f t="shared" si="56"/>
        <v>0</v>
      </c>
      <c r="BH242" s="136">
        <f t="shared" si="57"/>
        <v>0</v>
      </c>
      <c r="BI242" s="136">
        <f t="shared" si="58"/>
        <v>0</v>
      </c>
      <c r="BJ242" s="13" t="s">
        <v>124</v>
      </c>
      <c r="BK242" s="136">
        <f t="shared" si="59"/>
        <v>0</v>
      </c>
      <c r="BL242" s="13" t="s">
        <v>133</v>
      </c>
      <c r="BM242" s="135" t="s">
        <v>496</v>
      </c>
    </row>
    <row r="243" spans="2:65" s="1" customFormat="1" ht="16.5" customHeight="1">
      <c r="B243" s="28"/>
      <c r="C243" s="124" t="s">
        <v>315</v>
      </c>
      <c r="D243" s="124" t="s">
        <v>128</v>
      </c>
      <c r="E243" s="125" t="s">
        <v>497</v>
      </c>
      <c r="F243" s="126" t="s">
        <v>498</v>
      </c>
      <c r="G243" s="127" t="s">
        <v>262</v>
      </c>
      <c r="H243" s="128">
        <v>1</v>
      </c>
      <c r="I243" s="129"/>
      <c r="J243" s="130">
        <f t="shared" si="50"/>
        <v>0</v>
      </c>
      <c r="K243" s="126" t="s">
        <v>1</v>
      </c>
      <c r="L243" s="28"/>
      <c r="M243" s="131" t="s">
        <v>1</v>
      </c>
      <c r="N243" s="132" t="s">
        <v>43</v>
      </c>
      <c r="P243" s="133">
        <f t="shared" si="51"/>
        <v>0</v>
      </c>
      <c r="Q243" s="133">
        <v>0</v>
      </c>
      <c r="R243" s="133">
        <f t="shared" si="52"/>
        <v>0</v>
      </c>
      <c r="S243" s="133">
        <v>0</v>
      </c>
      <c r="T243" s="134">
        <f t="shared" si="53"/>
        <v>0</v>
      </c>
      <c r="AR243" s="135" t="s">
        <v>133</v>
      </c>
      <c r="AT243" s="135" t="s">
        <v>128</v>
      </c>
      <c r="AU243" s="135" t="s">
        <v>124</v>
      </c>
      <c r="AY243" s="13" t="s">
        <v>125</v>
      </c>
      <c r="BE243" s="136">
        <f t="shared" si="54"/>
        <v>0</v>
      </c>
      <c r="BF243" s="136">
        <f t="shared" si="55"/>
        <v>0</v>
      </c>
      <c r="BG243" s="136">
        <f t="shared" si="56"/>
        <v>0</v>
      </c>
      <c r="BH243" s="136">
        <f t="shared" si="57"/>
        <v>0</v>
      </c>
      <c r="BI243" s="136">
        <f t="shared" si="58"/>
        <v>0</v>
      </c>
      <c r="BJ243" s="13" t="s">
        <v>124</v>
      </c>
      <c r="BK243" s="136">
        <f t="shared" si="59"/>
        <v>0</v>
      </c>
      <c r="BL243" s="13" t="s">
        <v>133</v>
      </c>
      <c r="BM243" s="135" t="s">
        <v>499</v>
      </c>
    </row>
    <row r="244" spans="2:65" s="1" customFormat="1" ht="16.5" customHeight="1">
      <c r="B244" s="28"/>
      <c r="C244" s="124" t="s">
        <v>500</v>
      </c>
      <c r="D244" s="124" t="s">
        <v>128</v>
      </c>
      <c r="E244" s="125" t="s">
        <v>501</v>
      </c>
      <c r="F244" s="126" t="s">
        <v>502</v>
      </c>
      <c r="G244" s="127" t="s">
        <v>262</v>
      </c>
      <c r="H244" s="128">
        <v>3</v>
      </c>
      <c r="I244" s="129"/>
      <c r="J244" s="130">
        <f t="shared" si="50"/>
        <v>0</v>
      </c>
      <c r="K244" s="126" t="s">
        <v>132</v>
      </c>
      <c r="L244" s="28"/>
      <c r="M244" s="131" t="s">
        <v>1</v>
      </c>
      <c r="N244" s="132" t="s">
        <v>43</v>
      </c>
      <c r="P244" s="133">
        <f t="shared" si="51"/>
        <v>0</v>
      </c>
      <c r="Q244" s="133">
        <v>1.6930000000000001E-2</v>
      </c>
      <c r="R244" s="133">
        <f t="shared" si="52"/>
        <v>5.0790000000000002E-2</v>
      </c>
      <c r="S244" s="133">
        <v>0</v>
      </c>
      <c r="T244" s="134">
        <f t="shared" si="53"/>
        <v>0</v>
      </c>
      <c r="AR244" s="135" t="s">
        <v>133</v>
      </c>
      <c r="AT244" s="135" t="s">
        <v>128</v>
      </c>
      <c r="AU244" s="135" t="s">
        <v>124</v>
      </c>
      <c r="AY244" s="13" t="s">
        <v>125</v>
      </c>
      <c r="BE244" s="136">
        <f t="shared" si="54"/>
        <v>0</v>
      </c>
      <c r="BF244" s="136">
        <f t="shared" si="55"/>
        <v>0</v>
      </c>
      <c r="BG244" s="136">
        <f t="shared" si="56"/>
        <v>0</v>
      </c>
      <c r="BH244" s="136">
        <f t="shared" si="57"/>
        <v>0</v>
      </c>
      <c r="BI244" s="136">
        <f t="shared" si="58"/>
        <v>0</v>
      </c>
      <c r="BJ244" s="13" t="s">
        <v>124</v>
      </c>
      <c r="BK244" s="136">
        <f t="shared" si="59"/>
        <v>0</v>
      </c>
      <c r="BL244" s="13" t="s">
        <v>133</v>
      </c>
      <c r="BM244" s="135" t="s">
        <v>503</v>
      </c>
    </row>
    <row r="245" spans="2:65" s="1" customFormat="1" ht="16.5" customHeight="1">
      <c r="B245" s="28"/>
      <c r="C245" s="124" t="s">
        <v>319</v>
      </c>
      <c r="D245" s="124" t="s">
        <v>128</v>
      </c>
      <c r="E245" s="125" t="s">
        <v>504</v>
      </c>
      <c r="F245" s="126" t="s">
        <v>505</v>
      </c>
      <c r="G245" s="127" t="s">
        <v>262</v>
      </c>
      <c r="H245" s="128">
        <v>8</v>
      </c>
      <c r="I245" s="129"/>
      <c r="J245" s="130">
        <f t="shared" si="50"/>
        <v>0</v>
      </c>
      <c r="K245" s="126" t="s">
        <v>132</v>
      </c>
      <c r="L245" s="28"/>
      <c r="M245" s="131" t="s">
        <v>1</v>
      </c>
      <c r="N245" s="132" t="s">
        <v>43</v>
      </c>
      <c r="P245" s="133">
        <f t="shared" si="51"/>
        <v>0</v>
      </c>
      <c r="Q245" s="133">
        <v>2.121E-2</v>
      </c>
      <c r="R245" s="133">
        <f t="shared" si="52"/>
        <v>0.16968</v>
      </c>
      <c r="S245" s="133">
        <v>0</v>
      </c>
      <c r="T245" s="134">
        <f t="shared" si="53"/>
        <v>0</v>
      </c>
      <c r="AR245" s="135" t="s">
        <v>133</v>
      </c>
      <c r="AT245" s="135" t="s">
        <v>128</v>
      </c>
      <c r="AU245" s="135" t="s">
        <v>124</v>
      </c>
      <c r="AY245" s="13" t="s">
        <v>125</v>
      </c>
      <c r="BE245" s="136">
        <f t="shared" si="54"/>
        <v>0</v>
      </c>
      <c r="BF245" s="136">
        <f t="shared" si="55"/>
        <v>0</v>
      </c>
      <c r="BG245" s="136">
        <f t="shared" si="56"/>
        <v>0</v>
      </c>
      <c r="BH245" s="136">
        <f t="shared" si="57"/>
        <v>0</v>
      </c>
      <c r="BI245" s="136">
        <f t="shared" si="58"/>
        <v>0</v>
      </c>
      <c r="BJ245" s="13" t="s">
        <v>124</v>
      </c>
      <c r="BK245" s="136">
        <f t="shared" si="59"/>
        <v>0</v>
      </c>
      <c r="BL245" s="13" t="s">
        <v>133</v>
      </c>
      <c r="BM245" s="135" t="s">
        <v>506</v>
      </c>
    </row>
    <row r="246" spans="2:65" s="1" customFormat="1" ht="16.5" customHeight="1">
      <c r="B246" s="28"/>
      <c r="C246" s="124" t="s">
        <v>507</v>
      </c>
      <c r="D246" s="124" t="s">
        <v>128</v>
      </c>
      <c r="E246" s="125" t="s">
        <v>508</v>
      </c>
      <c r="F246" s="126" t="s">
        <v>509</v>
      </c>
      <c r="G246" s="127" t="s">
        <v>262</v>
      </c>
      <c r="H246" s="128">
        <v>10</v>
      </c>
      <c r="I246" s="129"/>
      <c r="J246" s="130">
        <f t="shared" si="50"/>
        <v>0</v>
      </c>
      <c r="K246" s="126" t="s">
        <v>132</v>
      </c>
      <c r="L246" s="28"/>
      <c r="M246" s="131" t="s">
        <v>1</v>
      </c>
      <c r="N246" s="132" t="s">
        <v>43</v>
      </c>
      <c r="P246" s="133">
        <f t="shared" si="51"/>
        <v>0</v>
      </c>
      <c r="Q246" s="133">
        <v>2.7320000000000001E-2</v>
      </c>
      <c r="R246" s="133">
        <f t="shared" si="52"/>
        <v>0.2732</v>
      </c>
      <c r="S246" s="133">
        <v>0</v>
      </c>
      <c r="T246" s="134">
        <f t="shared" si="53"/>
        <v>0</v>
      </c>
      <c r="AR246" s="135" t="s">
        <v>133</v>
      </c>
      <c r="AT246" s="135" t="s">
        <v>128</v>
      </c>
      <c r="AU246" s="135" t="s">
        <v>124</v>
      </c>
      <c r="AY246" s="13" t="s">
        <v>125</v>
      </c>
      <c r="BE246" s="136">
        <f t="shared" si="54"/>
        <v>0</v>
      </c>
      <c r="BF246" s="136">
        <f t="shared" si="55"/>
        <v>0</v>
      </c>
      <c r="BG246" s="136">
        <f t="shared" si="56"/>
        <v>0</v>
      </c>
      <c r="BH246" s="136">
        <f t="shared" si="57"/>
        <v>0</v>
      </c>
      <c r="BI246" s="136">
        <f t="shared" si="58"/>
        <v>0</v>
      </c>
      <c r="BJ246" s="13" t="s">
        <v>124</v>
      </c>
      <c r="BK246" s="136">
        <f t="shared" si="59"/>
        <v>0</v>
      </c>
      <c r="BL246" s="13" t="s">
        <v>133</v>
      </c>
      <c r="BM246" s="135" t="s">
        <v>510</v>
      </c>
    </row>
    <row r="247" spans="2:65" s="1" customFormat="1" ht="16.5" customHeight="1">
      <c r="B247" s="28"/>
      <c r="C247" s="124" t="s">
        <v>322</v>
      </c>
      <c r="D247" s="124" t="s">
        <v>128</v>
      </c>
      <c r="E247" s="125" t="s">
        <v>511</v>
      </c>
      <c r="F247" s="126" t="s">
        <v>512</v>
      </c>
      <c r="G247" s="127" t="s">
        <v>262</v>
      </c>
      <c r="H247" s="128">
        <v>2</v>
      </c>
      <c r="I247" s="129"/>
      <c r="J247" s="130">
        <f t="shared" si="50"/>
        <v>0</v>
      </c>
      <c r="K247" s="126" t="s">
        <v>132</v>
      </c>
      <c r="L247" s="28"/>
      <c r="M247" s="131" t="s">
        <v>1</v>
      </c>
      <c r="N247" s="132" t="s">
        <v>43</v>
      </c>
      <c r="P247" s="133">
        <f t="shared" si="51"/>
        <v>0</v>
      </c>
      <c r="Q247" s="133">
        <v>3.653E-2</v>
      </c>
      <c r="R247" s="133">
        <f t="shared" si="52"/>
        <v>7.306E-2</v>
      </c>
      <c r="S247" s="133">
        <v>0</v>
      </c>
      <c r="T247" s="134">
        <f t="shared" si="53"/>
        <v>0</v>
      </c>
      <c r="AR247" s="135" t="s">
        <v>133</v>
      </c>
      <c r="AT247" s="135" t="s">
        <v>128</v>
      </c>
      <c r="AU247" s="135" t="s">
        <v>124</v>
      </c>
      <c r="AY247" s="13" t="s">
        <v>125</v>
      </c>
      <c r="BE247" s="136">
        <f t="shared" si="54"/>
        <v>0</v>
      </c>
      <c r="BF247" s="136">
        <f t="shared" si="55"/>
        <v>0</v>
      </c>
      <c r="BG247" s="136">
        <f t="shared" si="56"/>
        <v>0</v>
      </c>
      <c r="BH247" s="136">
        <f t="shared" si="57"/>
        <v>0</v>
      </c>
      <c r="BI247" s="136">
        <f t="shared" si="58"/>
        <v>0</v>
      </c>
      <c r="BJ247" s="13" t="s">
        <v>124</v>
      </c>
      <c r="BK247" s="136">
        <f t="shared" si="59"/>
        <v>0</v>
      </c>
      <c r="BL247" s="13" t="s">
        <v>133</v>
      </c>
      <c r="BM247" s="135" t="s">
        <v>513</v>
      </c>
    </row>
    <row r="248" spans="2:65" s="1" customFormat="1" ht="16.5" customHeight="1">
      <c r="B248" s="28"/>
      <c r="C248" s="124" t="s">
        <v>514</v>
      </c>
      <c r="D248" s="124" t="s">
        <v>128</v>
      </c>
      <c r="E248" s="125" t="s">
        <v>515</v>
      </c>
      <c r="F248" s="126" t="s">
        <v>516</v>
      </c>
      <c r="G248" s="127" t="s">
        <v>262</v>
      </c>
      <c r="H248" s="128">
        <v>1</v>
      </c>
      <c r="I248" s="129"/>
      <c r="J248" s="130">
        <f t="shared" si="50"/>
        <v>0</v>
      </c>
      <c r="K248" s="126" t="s">
        <v>1</v>
      </c>
      <c r="L248" s="28"/>
      <c r="M248" s="131" t="s">
        <v>1</v>
      </c>
      <c r="N248" s="132" t="s">
        <v>43</v>
      </c>
      <c r="P248" s="133">
        <f t="shared" si="51"/>
        <v>0</v>
      </c>
      <c r="Q248" s="133">
        <v>0</v>
      </c>
      <c r="R248" s="133">
        <f t="shared" si="52"/>
        <v>0</v>
      </c>
      <c r="S248" s="133">
        <v>0</v>
      </c>
      <c r="T248" s="134">
        <f t="shared" si="53"/>
        <v>0</v>
      </c>
      <c r="AR248" s="135" t="s">
        <v>133</v>
      </c>
      <c r="AT248" s="135" t="s">
        <v>128</v>
      </c>
      <c r="AU248" s="135" t="s">
        <v>124</v>
      </c>
      <c r="AY248" s="13" t="s">
        <v>125</v>
      </c>
      <c r="BE248" s="136">
        <f t="shared" si="54"/>
        <v>0</v>
      </c>
      <c r="BF248" s="136">
        <f t="shared" si="55"/>
        <v>0</v>
      </c>
      <c r="BG248" s="136">
        <f t="shared" si="56"/>
        <v>0</v>
      </c>
      <c r="BH248" s="136">
        <f t="shared" si="57"/>
        <v>0</v>
      </c>
      <c r="BI248" s="136">
        <f t="shared" si="58"/>
        <v>0</v>
      </c>
      <c r="BJ248" s="13" t="s">
        <v>124</v>
      </c>
      <c r="BK248" s="136">
        <f t="shared" si="59"/>
        <v>0</v>
      </c>
      <c r="BL248" s="13" t="s">
        <v>133</v>
      </c>
      <c r="BM248" s="135" t="s">
        <v>517</v>
      </c>
    </row>
    <row r="249" spans="2:65" s="1" customFormat="1" ht="16.5" customHeight="1">
      <c r="B249" s="28"/>
      <c r="C249" s="124" t="s">
        <v>327</v>
      </c>
      <c r="D249" s="124" t="s">
        <v>128</v>
      </c>
      <c r="E249" s="125" t="s">
        <v>518</v>
      </c>
      <c r="F249" s="126" t="s">
        <v>519</v>
      </c>
      <c r="G249" s="127" t="s">
        <v>185</v>
      </c>
      <c r="H249" s="128">
        <v>1</v>
      </c>
      <c r="I249" s="129"/>
      <c r="J249" s="130">
        <f t="shared" si="50"/>
        <v>0</v>
      </c>
      <c r="K249" s="126" t="s">
        <v>132</v>
      </c>
      <c r="L249" s="28"/>
      <c r="M249" s="131" t="s">
        <v>1</v>
      </c>
      <c r="N249" s="132" t="s">
        <v>43</v>
      </c>
      <c r="P249" s="133">
        <f t="shared" si="51"/>
        <v>0</v>
      </c>
      <c r="Q249" s="133">
        <v>5.1999999999999995E-4</v>
      </c>
      <c r="R249" s="133">
        <f t="shared" si="52"/>
        <v>5.1999999999999995E-4</v>
      </c>
      <c r="S249" s="133">
        <v>0</v>
      </c>
      <c r="T249" s="134">
        <f t="shared" si="53"/>
        <v>0</v>
      </c>
      <c r="AR249" s="135" t="s">
        <v>133</v>
      </c>
      <c r="AT249" s="135" t="s">
        <v>128</v>
      </c>
      <c r="AU249" s="135" t="s">
        <v>124</v>
      </c>
      <c r="AY249" s="13" t="s">
        <v>125</v>
      </c>
      <c r="BE249" s="136">
        <f t="shared" si="54"/>
        <v>0</v>
      </c>
      <c r="BF249" s="136">
        <f t="shared" si="55"/>
        <v>0</v>
      </c>
      <c r="BG249" s="136">
        <f t="shared" si="56"/>
        <v>0</v>
      </c>
      <c r="BH249" s="136">
        <f t="shared" si="57"/>
        <v>0</v>
      </c>
      <c r="BI249" s="136">
        <f t="shared" si="58"/>
        <v>0</v>
      </c>
      <c r="BJ249" s="13" t="s">
        <v>124</v>
      </c>
      <c r="BK249" s="136">
        <f t="shared" si="59"/>
        <v>0</v>
      </c>
      <c r="BL249" s="13" t="s">
        <v>133</v>
      </c>
      <c r="BM249" s="135" t="s">
        <v>520</v>
      </c>
    </row>
    <row r="250" spans="2:65" s="1" customFormat="1" ht="24.2" customHeight="1">
      <c r="B250" s="28"/>
      <c r="C250" s="124" t="s">
        <v>521</v>
      </c>
      <c r="D250" s="124" t="s">
        <v>128</v>
      </c>
      <c r="E250" s="125" t="s">
        <v>522</v>
      </c>
      <c r="F250" s="126" t="s">
        <v>523</v>
      </c>
      <c r="G250" s="127" t="s">
        <v>185</v>
      </c>
      <c r="H250" s="128">
        <v>1</v>
      </c>
      <c r="I250" s="129"/>
      <c r="J250" s="130">
        <f t="shared" si="50"/>
        <v>0</v>
      </c>
      <c r="K250" s="126" t="s">
        <v>132</v>
      </c>
      <c r="L250" s="28"/>
      <c r="M250" s="131" t="s">
        <v>1</v>
      </c>
      <c r="N250" s="132" t="s">
        <v>43</v>
      </c>
      <c r="P250" s="133">
        <f t="shared" si="51"/>
        <v>0</v>
      </c>
      <c r="Q250" s="133">
        <v>1.14E-3</v>
      </c>
      <c r="R250" s="133">
        <f t="shared" si="52"/>
        <v>1.14E-3</v>
      </c>
      <c r="S250" s="133">
        <v>0</v>
      </c>
      <c r="T250" s="134">
        <f t="shared" si="53"/>
        <v>0</v>
      </c>
      <c r="AR250" s="135" t="s">
        <v>133</v>
      </c>
      <c r="AT250" s="135" t="s">
        <v>128</v>
      </c>
      <c r="AU250" s="135" t="s">
        <v>124</v>
      </c>
      <c r="AY250" s="13" t="s">
        <v>125</v>
      </c>
      <c r="BE250" s="136">
        <f t="shared" si="54"/>
        <v>0</v>
      </c>
      <c r="BF250" s="136">
        <f t="shared" si="55"/>
        <v>0</v>
      </c>
      <c r="BG250" s="136">
        <f t="shared" si="56"/>
        <v>0</v>
      </c>
      <c r="BH250" s="136">
        <f t="shared" si="57"/>
        <v>0</v>
      </c>
      <c r="BI250" s="136">
        <f t="shared" si="58"/>
        <v>0</v>
      </c>
      <c r="BJ250" s="13" t="s">
        <v>124</v>
      </c>
      <c r="BK250" s="136">
        <f t="shared" si="59"/>
        <v>0</v>
      </c>
      <c r="BL250" s="13" t="s">
        <v>133</v>
      </c>
      <c r="BM250" s="135" t="s">
        <v>524</v>
      </c>
    </row>
    <row r="251" spans="2:65" s="1" customFormat="1" ht="16.5" customHeight="1">
      <c r="B251" s="28"/>
      <c r="C251" s="124" t="s">
        <v>330</v>
      </c>
      <c r="D251" s="124" t="s">
        <v>128</v>
      </c>
      <c r="E251" s="125" t="s">
        <v>525</v>
      </c>
      <c r="F251" s="126" t="s">
        <v>526</v>
      </c>
      <c r="G251" s="127" t="s">
        <v>185</v>
      </c>
      <c r="H251" s="128">
        <v>2</v>
      </c>
      <c r="I251" s="129"/>
      <c r="J251" s="130">
        <f t="shared" si="50"/>
        <v>0</v>
      </c>
      <c r="K251" s="126" t="s">
        <v>132</v>
      </c>
      <c r="L251" s="28"/>
      <c r="M251" s="131" t="s">
        <v>1</v>
      </c>
      <c r="N251" s="132" t="s">
        <v>43</v>
      </c>
      <c r="P251" s="133">
        <f t="shared" si="51"/>
        <v>0</v>
      </c>
      <c r="Q251" s="133">
        <v>2.1000000000000001E-4</v>
      </c>
      <c r="R251" s="133">
        <f t="shared" si="52"/>
        <v>4.2000000000000002E-4</v>
      </c>
      <c r="S251" s="133">
        <v>0</v>
      </c>
      <c r="T251" s="134">
        <f t="shared" si="53"/>
        <v>0</v>
      </c>
      <c r="AR251" s="135" t="s">
        <v>133</v>
      </c>
      <c r="AT251" s="135" t="s">
        <v>128</v>
      </c>
      <c r="AU251" s="135" t="s">
        <v>124</v>
      </c>
      <c r="AY251" s="13" t="s">
        <v>125</v>
      </c>
      <c r="BE251" s="136">
        <f t="shared" si="54"/>
        <v>0</v>
      </c>
      <c r="BF251" s="136">
        <f t="shared" si="55"/>
        <v>0</v>
      </c>
      <c r="BG251" s="136">
        <f t="shared" si="56"/>
        <v>0</v>
      </c>
      <c r="BH251" s="136">
        <f t="shared" si="57"/>
        <v>0</v>
      </c>
      <c r="BI251" s="136">
        <f t="shared" si="58"/>
        <v>0</v>
      </c>
      <c r="BJ251" s="13" t="s">
        <v>124</v>
      </c>
      <c r="BK251" s="136">
        <f t="shared" si="59"/>
        <v>0</v>
      </c>
      <c r="BL251" s="13" t="s">
        <v>133</v>
      </c>
      <c r="BM251" s="135" t="s">
        <v>527</v>
      </c>
    </row>
    <row r="252" spans="2:65" s="1" customFormat="1" ht="16.5" customHeight="1">
      <c r="B252" s="28"/>
      <c r="C252" s="124" t="s">
        <v>528</v>
      </c>
      <c r="D252" s="124" t="s">
        <v>128</v>
      </c>
      <c r="E252" s="125" t="s">
        <v>529</v>
      </c>
      <c r="F252" s="126" t="s">
        <v>530</v>
      </c>
      <c r="G252" s="127" t="s">
        <v>185</v>
      </c>
      <c r="H252" s="128">
        <v>2</v>
      </c>
      <c r="I252" s="129"/>
      <c r="J252" s="130">
        <f t="shared" si="50"/>
        <v>0</v>
      </c>
      <c r="K252" s="126" t="s">
        <v>132</v>
      </c>
      <c r="L252" s="28"/>
      <c r="M252" s="131" t="s">
        <v>1</v>
      </c>
      <c r="N252" s="132" t="s">
        <v>43</v>
      </c>
      <c r="P252" s="133">
        <f t="shared" si="51"/>
        <v>0</v>
      </c>
      <c r="Q252" s="133">
        <v>5.0000000000000001E-4</v>
      </c>
      <c r="R252" s="133">
        <f t="shared" si="52"/>
        <v>1E-3</v>
      </c>
      <c r="S252" s="133">
        <v>0</v>
      </c>
      <c r="T252" s="134">
        <f t="shared" si="53"/>
        <v>0</v>
      </c>
      <c r="AR252" s="135" t="s">
        <v>133</v>
      </c>
      <c r="AT252" s="135" t="s">
        <v>128</v>
      </c>
      <c r="AU252" s="135" t="s">
        <v>124</v>
      </c>
      <c r="AY252" s="13" t="s">
        <v>125</v>
      </c>
      <c r="BE252" s="136">
        <f t="shared" si="54"/>
        <v>0</v>
      </c>
      <c r="BF252" s="136">
        <f t="shared" si="55"/>
        <v>0</v>
      </c>
      <c r="BG252" s="136">
        <f t="shared" si="56"/>
        <v>0</v>
      </c>
      <c r="BH252" s="136">
        <f t="shared" si="57"/>
        <v>0</v>
      </c>
      <c r="BI252" s="136">
        <f t="shared" si="58"/>
        <v>0</v>
      </c>
      <c r="BJ252" s="13" t="s">
        <v>124</v>
      </c>
      <c r="BK252" s="136">
        <f t="shared" si="59"/>
        <v>0</v>
      </c>
      <c r="BL252" s="13" t="s">
        <v>133</v>
      </c>
      <c r="BM252" s="135" t="s">
        <v>531</v>
      </c>
    </row>
    <row r="253" spans="2:65" s="1" customFormat="1" ht="16.5" customHeight="1">
      <c r="B253" s="28"/>
      <c r="C253" s="124" t="s">
        <v>336</v>
      </c>
      <c r="D253" s="124" t="s">
        <v>128</v>
      </c>
      <c r="E253" s="125" t="s">
        <v>532</v>
      </c>
      <c r="F253" s="126" t="s">
        <v>533</v>
      </c>
      <c r="G253" s="127" t="s">
        <v>185</v>
      </c>
      <c r="H253" s="128">
        <v>4</v>
      </c>
      <c r="I253" s="129"/>
      <c r="J253" s="130">
        <f t="shared" si="50"/>
        <v>0</v>
      </c>
      <c r="K253" s="126" t="s">
        <v>132</v>
      </c>
      <c r="L253" s="28"/>
      <c r="M253" s="131" t="s">
        <v>1</v>
      </c>
      <c r="N253" s="132" t="s">
        <v>43</v>
      </c>
      <c r="P253" s="133">
        <f t="shared" si="51"/>
        <v>0</v>
      </c>
      <c r="Q253" s="133">
        <v>1.07E-3</v>
      </c>
      <c r="R253" s="133">
        <f t="shared" si="52"/>
        <v>4.28E-3</v>
      </c>
      <c r="S253" s="133">
        <v>0</v>
      </c>
      <c r="T253" s="134">
        <f t="shared" si="53"/>
        <v>0</v>
      </c>
      <c r="AR253" s="135" t="s">
        <v>133</v>
      </c>
      <c r="AT253" s="135" t="s">
        <v>128</v>
      </c>
      <c r="AU253" s="135" t="s">
        <v>124</v>
      </c>
      <c r="AY253" s="13" t="s">
        <v>125</v>
      </c>
      <c r="BE253" s="136">
        <f t="shared" si="54"/>
        <v>0</v>
      </c>
      <c r="BF253" s="136">
        <f t="shared" si="55"/>
        <v>0</v>
      </c>
      <c r="BG253" s="136">
        <f t="shared" si="56"/>
        <v>0</v>
      </c>
      <c r="BH253" s="136">
        <f t="shared" si="57"/>
        <v>0</v>
      </c>
      <c r="BI253" s="136">
        <f t="shared" si="58"/>
        <v>0</v>
      </c>
      <c r="BJ253" s="13" t="s">
        <v>124</v>
      </c>
      <c r="BK253" s="136">
        <f t="shared" si="59"/>
        <v>0</v>
      </c>
      <c r="BL253" s="13" t="s">
        <v>133</v>
      </c>
      <c r="BM253" s="135" t="s">
        <v>534</v>
      </c>
    </row>
    <row r="254" spans="2:65" s="1" customFormat="1" ht="16.5" customHeight="1">
      <c r="B254" s="28"/>
      <c r="C254" s="124" t="s">
        <v>535</v>
      </c>
      <c r="D254" s="124" t="s">
        <v>128</v>
      </c>
      <c r="E254" s="125" t="s">
        <v>536</v>
      </c>
      <c r="F254" s="126" t="s">
        <v>537</v>
      </c>
      <c r="G254" s="127" t="s">
        <v>185</v>
      </c>
      <c r="H254" s="128">
        <v>3</v>
      </c>
      <c r="I254" s="129"/>
      <c r="J254" s="130">
        <f t="shared" si="50"/>
        <v>0</v>
      </c>
      <c r="K254" s="126" t="s">
        <v>132</v>
      </c>
      <c r="L254" s="28"/>
      <c r="M254" s="131" t="s">
        <v>1</v>
      </c>
      <c r="N254" s="132" t="s">
        <v>43</v>
      </c>
      <c r="P254" s="133">
        <f t="shared" si="51"/>
        <v>0</v>
      </c>
      <c r="Q254" s="133">
        <v>1.6800000000000001E-3</v>
      </c>
      <c r="R254" s="133">
        <f t="shared" si="52"/>
        <v>5.0400000000000002E-3</v>
      </c>
      <c r="S254" s="133">
        <v>0</v>
      </c>
      <c r="T254" s="134">
        <f t="shared" si="53"/>
        <v>0</v>
      </c>
      <c r="AR254" s="135" t="s">
        <v>133</v>
      </c>
      <c r="AT254" s="135" t="s">
        <v>128</v>
      </c>
      <c r="AU254" s="135" t="s">
        <v>124</v>
      </c>
      <c r="AY254" s="13" t="s">
        <v>125</v>
      </c>
      <c r="BE254" s="136">
        <f t="shared" si="54"/>
        <v>0</v>
      </c>
      <c r="BF254" s="136">
        <f t="shared" si="55"/>
        <v>0</v>
      </c>
      <c r="BG254" s="136">
        <f t="shared" si="56"/>
        <v>0</v>
      </c>
      <c r="BH254" s="136">
        <f t="shared" si="57"/>
        <v>0</v>
      </c>
      <c r="BI254" s="136">
        <f t="shared" si="58"/>
        <v>0</v>
      </c>
      <c r="BJ254" s="13" t="s">
        <v>124</v>
      </c>
      <c r="BK254" s="136">
        <f t="shared" si="59"/>
        <v>0</v>
      </c>
      <c r="BL254" s="13" t="s">
        <v>133</v>
      </c>
      <c r="BM254" s="135" t="s">
        <v>538</v>
      </c>
    </row>
    <row r="255" spans="2:65" s="1" customFormat="1" ht="16.5" customHeight="1">
      <c r="B255" s="28"/>
      <c r="C255" s="124" t="s">
        <v>341</v>
      </c>
      <c r="D255" s="124" t="s">
        <v>128</v>
      </c>
      <c r="E255" s="125" t="s">
        <v>539</v>
      </c>
      <c r="F255" s="126" t="s">
        <v>540</v>
      </c>
      <c r="G255" s="127" t="s">
        <v>185</v>
      </c>
      <c r="H255" s="128">
        <v>12</v>
      </c>
      <c r="I255" s="129"/>
      <c r="J255" s="130">
        <f t="shared" si="50"/>
        <v>0</v>
      </c>
      <c r="K255" s="126" t="s">
        <v>132</v>
      </c>
      <c r="L255" s="28"/>
      <c r="M255" s="131" t="s">
        <v>1</v>
      </c>
      <c r="N255" s="132" t="s">
        <v>43</v>
      </c>
      <c r="P255" s="133">
        <f t="shared" si="51"/>
        <v>0</v>
      </c>
      <c r="Q255" s="133">
        <v>2.2000000000000001E-4</v>
      </c>
      <c r="R255" s="133">
        <f t="shared" si="52"/>
        <v>2.64E-3</v>
      </c>
      <c r="S255" s="133">
        <v>0</v>
      </c>
      <c r="T255" s="134">
        <f t="shared" si="53"/>
        <v>0</v>
      </c>
      <c r="AR255" s="135" t="s">
        <v>133</v>
      </c>
      <c r="AT255" s="135" t="s">
        <v>128</v>
      </c>
      <c r="AU255" s="135" t="s">
        <v>124</v>
      </c>
      <c r="AY255" s="13" t="s">
        <v>125</v>
      </c>
      <c r="BE255" s="136">
        <f t="shared" si="54"/>
        <v>0</v>
      </c>
      <c r="BF255" s="136">
        <f t="shared" si="55"/>
        <v>0</v>
      </c>
      <c r="BG255" s="136">
        <f t="shared" si="56"/>
        <v>0</v>
      </c>
      <c r="BH255" s="136">
        <f t="shared" si="57"/>
        <v>0</v>
      </c>
      <c r="BI255" s="136">
        <f t="shared" si="58"/>
        <v>0</v>
      </c>
      <c r="BJ255" s="13" t="s">
        <v>124</v>
      </c>
      <c r="BK255" s="136">
        <f t="shared" si="59"/>
        <v>0</v>
      </c>
      <c r="BL255" s="13" t="s">
        <v>133</v>
      </c>
      <c r="BM255" s="135" t="s">
        <v>541</v>
      </c>
    </row>
    <row r="256" spans="2:65" s="1" customFormat="1" ht="16.5" customHeight="1">
      <c r="B256" s="28"/>
      <c r="C256" s="124" t="s">
        <v>542</v>
      </c>
      <c r="D256" s="124" t="s">
        <v>128</v>
      </c>
      <c r="E256" s="125" t="s">
        <v>543</v>
      </c>
      <c r="F256" s="126" t="s">
        <v>544</v>
      </c>
      <c r="G256" s="127" t="s">
        <v>185</v>
      </c>
      <c r="H256" s="128">
        <v>10</v>
      </c>
      <c r="I256" s="129"/>
      <c r="J256" s="130">
        <f t="shared" si="50"/>
        <v>0</v>
      </c>
      <c r="K256" s="126" t="s">
        <v>132</v>
      </c>
      <c r="L256" s="28"/>
      <c r="M256" s="131" t="s">
        <v>1</v>
      </c>
      <c r="N256" s="132" t="s">
        <v>43</v>
      </c>
      <c r="P256" s="133">
        <f t="shared" si="51"/>
        <v>0</v>
      </c>
      <c r="Q256" s="133">
        <v>2.4000000000000001E-4</v>
      </c>
      <c r="R256" s="133">
        <f t="shared" si="52"/>
        <v>2.4000000000000002E-3</v>
      </c>
      <c r="S256" s="133">
        <v>0</v>
      </c>
      <c r="T256" s="134">
        <f t="shared" si="53"/>
        <v>0</v>
      </c>
      <c r="AR256" s="135" t="s">
        <v>133</v>
      </c>
      <c r="AT256" s="135" t="s">
        <v>128</v>
      </c>
      <c r="AU256" s="135" t="s">
        <v>124</v>
      </c>
      <c r="AY256" s="13" t="s">
        <v>125</v>
      </c>
      <c r="BE256" s="136">
        <f t="shared" si="54"/>
        <v>0</v>
      </c>
      <c r="BF256" s="136">
        <f t="shared" si="55"/>
        <v>0</v>
      </c>
      <c r="BG256" s="136">
        <f t="shared" si="56"/>
        <v>0</v>
      </c>
      <c r="BH256" s="136">
        <f t="shared" si="57"/>
        <v>0</v>
      </c>
      <c r="BI256" s="136">
        <f t="shared" si="58"/>
        <v>0</v>
      </c>
      <c r="BJ256" s="13" t="s">
        <v>124</v>
      </c>
      <c r="BK256" s="136">
        <f t="shared" si="59"/>
        <v>0</v>
      </c>
      <c r="BL256" s="13" t="s">
        <v>133</v>
      </c>
      <c r="BM256" s="135" t="s">
        <v>545</v>
      </c>
    </row>
    <row r="257" spans="2:65" s="1" customFormat="1" ht="16.5" customHeight="1">
      <c r="B257" s="28"/>
      <c r="C257" s="124" t="s">
        <v>346</v>
      </c>
      <c r="D257" s="124" t="s">
        <v>128</v>
      </c>
      <c r="E257" s="125" t="s">
        <v>546</v>
      </c>
      <c r="F257" s="126" t="s">
        <v>547</v>
      </c>
      <c r="G257" s="127" t="s">
        <v>185</v>
      </c>
      <c r="H257" s="128">
        <v>2</v>
      </c>
      <c r="I257" s="129"/>
      <c r="J257" s="130">
        <f t="shared" si="50"/>
        <v>0</v>
      </c>
      <c r="K257" s="126" t="s">
        <v>132</v>
      </c>
      <c r="L257" s="28"/>
      <c r="M257" s="131" t="s">
        <v>1</v>
      </c>
      <c r="N257" s="132" t="s">
        <v>43</v>
      </c>
      <c r="P257" s="133">
        <f t="shared" si="51"/>
        <v>0</v>
      </c>
      <c r="Q257" s="133">
        <v>3.202E-2</v>
      </c>
      <c r="R257" s="133">
        <f t="shared" si="52"/>
        <v>6.404E-2</v>
      </c>
      <c r="S257" s="133">
        <v>0</v>
      </c>
      <c r="T257" s="134">
        <f t="shared" si="53"/>
        <v>0</v>
      </c>
      <c r="AR257" s="135" t="s">
        <v>133</v>
      </c>
      <c r="AT257" s="135" t="s">
        <v>128</v>
      </c>
      <c r="AU257" s="135" t="s">
        <v>124</v>
      </c>
      <c r="AY257" s="13" t="s">
        <v>125</v>
      </c>
      <c r="BE257" s="136">
        <f t="shared" si="54"/>
        <v>0</v>
      </c>
      <c r="BF257" s="136">
        <f t="shared" si="55"/>
        <v>0</v>
      </c>
      <c r="BG257" s="136">
        <f t="shared" si="56"/>
        <v>0</v>
      </c>
      <c r="BH257" s="136">
        <f t="shared" si="57"/>
        <v>0</v>
      </c>
      <c r="BI257" s="136">
        <f t="shared" si="58"/>
        <v>0</v>
      </c>
      <c r="BJ257" s="13" t="s">
        <v>124</v>
      </c>
      <c r="BK257" s="136">
        <f t="shared" si="59"/>
        <v>0</v>
      </c>
      <c r="BL257" s="13" t="s">
        <v>133</v>
      </c>
      <c r="BM257" s="135" t="s">
        <v>548</v>
      </c>
    </row>
    <row r="258" spans="2:65" s="1" customFormat="1" ht="16.5" customHeight="1">
      <c r="B258" s="28"/>
      <c r="C258" s="124" t="s">
        <v>549</v>
      </c>
      <c r="D258" s="124" t="s">
        <v>128</v>
      </c>
      <c r="E258" s="125" t="s">
        <v>550</v>
      </c>
      <c r="F258" s="126" t="s">
        <v>551</v>
      </c>
      <c r="G258" s="127" t="s">
        <v>185</v>
      </c>
      <c r="H258" s="128">
        <v>1</v>
      </c>
      <c r="I258" s="129"/>
      <c r="J258" s="130">
        <f t="shared" si="50"/>
        <v>0</v>
      </c>
      <c r="K258" s="126" t="s">
        <v>132</v>
      </c>
      <c r="L258" s="28"/>
      <c r="M258" s="131" t="s">
        <v>1</v>
      </c>
      <c r="N258" s="132" t="s">
        <v>43</v>
      </c>
      <c r="P258" s="133">
        <f t="shared" si="51"/>
        <v>0</v>
      </c>
      <c r="Q258" s="133">
        <v>9.7000000000000005E-4</v>
      </c>
      <c r="R258" s="133">
        <f t="shared" si="52"/>
        <v>9.7000000000000005E-4</v>
      </c>
      <c r="S258" s="133">
        <v>0</v>
      </c>
      <c r="T258" s="134">
        <f t="shared" si="53"/>
        <v>0</v>
      </c>
      <c r="AR258" s="135" t="s">
        <v>133</v>
      </c>
      <c r="AT258" s="135" t="s">
        <v>128</v>
      </c>
      <c r="AU258" s="135" t="s">
        <v>124</v>
      </c>
      <c r="AY258" s="13" t="s">
        <v>125</v>
      </c>
      <c r="BE258" s="136">
        <f t="shared" si="54"/>
        <v>0</v>
      </c>
      <c r="BF258" s="136">
        <f t="shared" si="55"/>
        <v>0</v>
      </c>
      <c r="BG258" s="136">
        <f t="shared" si="56"/>
        <v>0</v>
      </c>
      <c r="BH258" s="136">
        <f t="shared" si="57"/>
        <v>0</v>
      </c>
      <c r="BI258" s="136">
        <f t="shared" si="58"/>
        <v>0</v>
      </c>
      <c r="BJ258" s="13" t="s">
        <v>124</v>
      </c>
      <c r="BK258" s="136">
        <f t="shared" si="59"/>
        <v>0</v>
      </c>
      <c r="BL258" s="13" t="s">
        <v>133</v>
      </c>
      <c r="BM258" s="135" t="s">
        <v>552</v>
      </c>
    </row>
    <row r="259" spans="2:65" s="1" customFormat="1" ht="16.5" customHeight="1">
      <c r="B259" s="28"/>
      <c r="C259" s="124" t="s">
        <v>350</v>
      </c>
      <c r="D259" s="124" t="s">
        <v>128</v>
      </c>
      <c r="E259" s="125" t="s">
        <v>553</v>
      </c>
      <c r="F259" s="126" t="s">
        <v>554</v>
      </c>
      <c r="G259" s="127" t="s">
        <v>185</v>
      </c>
      <c r="H259" s="128">
        <v>8</v>
      </c>
      <c r="I259" s="129"/>
      <c r="J259" s="130">
        <f t="shared" si="50"/>
        <v>0</v>
      </c>
      <c r="K259" s="126" t="s">
        <v>132</v>
      </c>
      <c r="L259" s="28"/>
      <c r="M259" s="131" t="s">
        <v>1</v>
      </c>
      <c r="N259" s="132" t="s">
        <v>43</v>
      </c>
      <c r="P259" s="133">
        <f t="shared" si="51"/>
        <v>0</v>
      </c>
      <c r="Q259" s="133">
        <v>9.2000000000000003E-4</v>
      </c>
      <c r="R259" s="133">
        <f t="shared" si="52"/>
        <v>7.3600000000000002E-3</v>
      </c>
      <c r="S259" s="133">
        <v>0</v>
      </c>
      <c r="T259" s="134">
        <f t="shared" si="53"/>
        <v>0</v>
      </c>
      <c r="AR259" s="135" t="s">
        <v>133</v>
      </c>
      <c r="AT259" s="135" t="s">
        <v>128</v>
      </c>
      <c r="AU259" s="135" t="s">
        <v>124</v>
      </c>
      <c r="AY259" s="13" t="s">
        <v>125</v>
      </c>
      <c r="BE259" s="136">
        <f t="shared" si="54"/>
        <v>0</v>
      </c>
      <c r="BF259" s="136">
        <f t="shared" si="55"/>
        <v>0</v>
      </c>
      <c r="BG259" s="136">
        <f t="shared" si="56"/>
        <v>0</v>
      </c>
      <c r="BH259" s="136">
        <f t="shared" si="57"/>
        <v>0</v>
      </c>
      <c r="BI259" s="136">
        <f t="shared" si="58"/>
        <v>0</v>
      </c>
      <c r="BJ259" s="13" t="s">
        <v>124</v>
      </c>
      <c r="BK259" s="136">
        <f t="shared" si="59"/>
        <v>0</v>
      </c>
      <c r="BL259" s="13" t="s">
        <v>133</v>
      </c>
      <c r="BM259" s="135" t="s">
        <v>555</v>
      </c>
    </row>
    <row r="260" spans="2:65" s="1" customFormat="1" ht="16.5" customHeight="1">
      <c r="B260" s="28"/>
      <c r="C260" s="124" t="s">
        <v>556</v>
      </c>
      <c r="D260" s="124" t="s">
        <v>128</v>
      </c>
      <c r="E260" s="125" t="s">
        <v>557</v>
      </c>
      <c r="F260" s="126" t="s">
        <v>558</v>
      </c>
      <c r="G260" s="127" t="s">
        <v>185</v>
      </c>
      <c r="H260" s="128">
        <v>3</v>
      </c>
      <c r="I260" s="129"/>
      <c r="J260" s="130">
        <f t="shared" si="50"/>
        <v>0</v>
      </c>
      <c r="K260" s="126" t="s">
        <v>132</v>
      </c>
      <c r="L260" s="28"/>
      <c r="M260" s="131" t="s">
        <v>1</v>
      </c>
      <c r="N260" s="132" t="s">
        <v>43</v>
      </c>
      <c r="P260" s="133">
        <f t="shared" si="51"/>
        <v>0</v>
      </c>
      <c r="Q260" s="133">
        <v>1.1199999999999999E-3</v>
      </c>
      <c r="R260" s="133">
        <f t="shared" si="52"/>
        <v>3.3599999999999997E-3</v>
      </c>
      <c r="S260" s="133">
        <v>0</v>
      </c>
      <c r="T260" s="134">
        <f t="shared" si="53"/>
        <v>0</v>
      </c>
      <c r="AR260" s="135" t="s">
        <v>133</v>
      </c>
      <c r="AT260" s="135" t="s">
        <v>128</v>
      </c>
      <c r="AU260" s="135" t="s">
        <v>124</v>
      </c>
      <c r="AY260" s="13" t="s">
        <v>125</v>
      </c>
      <c r="BE260" s="136">
        <f t="shared" si="54"/>
        <v>0</v>
      </c>
      <c r="BF260" s="136">
        <f t="shared" si="55"/>
        <v>0</v>
      </c>
      <c r="BG260" s="136">
        <f t="shared" si="56"/>
        <v>0</v>
      </c>
      <c r="BH260" s="136">
        <f t="shared" si="57"/>
        <v>0</v>
      </c>
      <c r="BI260" s="136">
        <f t="shared" si="58"/>
        <v>0</v>
      </c>
      <c r="BJ260" s="13" t="s">
        <v>124</v>
      </c>
      <c r="BK260" s="136">
        <f t="shared" si="59"/>
        <v>0</v>
      </c>
      <c r="BL260" s="13" t="s">
        <v>133</v>
      </c>
      <c r="BM260" s="135" t="s">
        <v>559</v>
      </c>
    </row>
    <row r="261" spans="2:65" s="1" customFormat="1" ht="16.5" customHeight="1">
      <c r="B261" s="28"/>
      <c r="C261" s="124" t="s">
        <v>354</v>
      </c>
      <c r="D261" s="124" t="s">
        <v>128</v>
      </c>
      <c r="E261" s="125" t="s">
        <v>560</v>
      </c>
      <c r="F261" s="126" t="s">
        <v>561</v>
      </c>
      <c r="G261" s="127" t="s">
        <v>185</v>
      </c>
      <c r="H261" s="128">
        <v>1</v>
      </c>
      <c r="I261" s="129"/>
      <c r="J261" s="130">
        <f t="shared" si="50"/>
        <v>0</v>
      </c>
      <c r="K261" s="126" t="s">
        <v>1</v>
      </c>
      <c r="L261" s="28"/>
      <c r="M261" s="131" t="s">
        <v>1</v>
      </c>
      <c r="N261" s="132" t="s">
        <v>43</v>
      </c>
      <c r="P261" s="133">
        <f t="shared" si="51"/>
        <v>0</v>
      </c>
      <c r="Q261" s="133">
        <v>0</v>
      </c>
      <c r="R261" s="133">
        <f t="shared" si="52"/>
        <v>0</v>
      </c>
      <c r="S261" s="133">
        <v>0</v>
      </c>
      <c r="T261" s="134">
        <f t="shared" si="53"/>
        <v>0</v>
      </c>
      <c r="AR261" s="135" t="s">
        <v>133</v>
      </c>
      <c r="AT261" s="135" t="s">
        <v>128</v>
      </c>
      <c r="AU261" s="135" t="s">
        <v>124</v>
      </c>
      <c r="AY261" s="13" t="s">
        <v>125</v>
      </c>
      <c r="BE261" s="136">
        <f t="shared" si="54"/>
        <v>0</v>
      </c>
      <c r="BF261" s="136">
        <f t="shared" si="55"/>
        <v>0</v>
      </c>
      <c r="BG261" s="136">
        <f t="shared" si="56"/>
        <v>0</v>
      </c>
      <c r="BH261" s="136">
        <f t="shared" si="57"/>
        <v>0</v>
      </c>
      <c r="BI261" s="136">
        <f t="shared" si="58"/>
        <v>0</v>
      </c>
      <c r="BJ261" s="13" t="s">
        <v>124</v>
      </c>
      <c r="BK261" s="136">
        <f t="shared" si="59"/>
        <v>0</v>
      </c>
      <c r="BL261" s="13" t="s">
        <v>133</v>
      </c>
      <c r="BM261" s="135" t="s">
        <v>562</v>
      </c>
    </row>
    <row r="262" spans="2:65" s="1" customFormat="1" ht="16.5" customHeight="1">
      <c r="B262" s="28"/>
      <c r="C262" s="124" t="s">
        <v>563</v>
      </c>
      <c r="D262" s="124" t="s">
        <v>128</v>
      </c>
      <c r="E262" s="125" t="s">
        <v>564</v>
      </c>
      <c r="F262" s="126" t="s">
        <v>565</v>
      </c>
      <c r="G262" s="127" t="s">
        <v>185</v>
      </c>
      <c r="H262" s="128">
        <v>2</v>
      </c>
      <c r="I262" s="129"/>
      <c r="J262" s="130">
        <f t="shared" si="50"/>
        <v>0</v>
      </c>
      <c r="K262" s="126" t="s">
        <v>132</v>
      </c>
      <c r="L262" s="28"/>
      <c r="M262" s="131" t="s">
        <v>1</v>
      </c>
      <c r="N262" s="132" t="s">
        <v>43</v>
      </c>
      <c r="P262" s="133">
        <f t="shared" si="51"/>
        <v>0</v>
      </c>
      <c r="Q262" s="133">
        <v>6.2E-4</v>
      </c>
      <c r="R262" s="133">
        <f t="shared" si="52"/>
        <v>1.24E-3</v>
      </c>
      <c r="S262" s="133">
        <v>0</v>
      </c>
      <c r="T262" s="134">
        <f t="shared" si="53"/>
        <v>0</v>
      </c>
      <c r="AR262" s="135" t="s">
        <v>133</v>
      </c>
      <c r="AT262" s="135" t="s">
        <v>128</v>
      </c>
      <c r="AU262" s="135" t="s">
        <v>124</v>
      </c>
      <c r="AY262" s="13" t="s">
        <v>125</v>
      </c>
      <c r="BE262" s="136">
        <f t="shared" si="54"/>
        <v>0</v>
      </c>
      <c r="BF262" s="136">
        <f t="shared" si="55"/>
        <v>0</v>
      </c>
      <c r="BG262" s="136">
        <f t="shared" si="56"/>
        <v>0</v>
      </c>
      <c r="BH262" s="136">
        <f t="shared" si="57"/>
        <v>0</v>
      </c>
      <c r="BI262" s="136">
        <f t="shared" si="58"/>
        <v>0</v>
      </c>
      <c r="BJ262" s="13" t="s">
        <v>124</v>
      </c>
      <c r="BK262" s="136">
        <f t="shared" si="59"/>
        <v>0</v>
      </c>
      <c r="BL262" s="13" t="s">
        <v>133</v>
      </c>
      <c r="BM262" s="135" t="s">
        <v>566</v>
      </c>
    </row>
    <row r="263" spans="2:65" s="1" customFormat="1" ht="16.5" customHeight="1">
      <c r="B263" s="28"/>
      <c r="C263" s="124" t="s">
        <v>357</v>
      </c>
      <c r="D263" s="124" t="s">
        <v>128</v>
      </c>
      <c r="E263" s="125" t="s">
        <v>567</v>
      </c>
      <c r="F263" s="126" t="s">
        <v>568</v>
      </c>
      <c r="G263" s="127" t="s">
        <v>185</v>
      </c>
      <c r="H263" s="128">
        <v>1</v>
      </c>
      <c r="I263" s="129"/>
      <c r="J263" s="130">
        <f t="shared" si="50"/>
        <v>0</v>
      </c>
      <c r="K263" s="126" t="s">
        <v>132</v>
      </c>
      <c r="L263" s="28"/>
      <c r="M263" s="131" t="s">
        <v>1</v>
      </c>
      <c r="N263" s="132" t="s">
        <v>43</v>
      </c>
      <c r="P263" s="133">
        <f t="shared" si="51"/>
        <v>0</v>
      </c>
      <c r="Q263" s="133">
        <v>1.1299999999999999E-3</v>
      </c>
      <c r="R263" s="133">
        <f t="shared" si="52"/>
        <v>1.1299999999999999E-3</v>
      </c>
      <c r="S263" s="133">
        <v>0</v>
      </c>
      <c r="T263" s="134">
        <f t="shared" si="53"/>
        <v>0</v>
      </c>
      <c r="AR263" s="135" t="s">
        <v>133</v>
      </c>
      <c r="AT263" s="135" t="s">
        <v>128</v>
      </c>
      <c r="AU263" s="135" t="s">
        <v>124</v>
      </c>
      <c r="AY263" s="13" t="s">
        <v>125</v>
      </c>
      <c r="BE263" s="136">
        <f t="shared" si="54"/>
        <v>0</v>
      </c>
      <c r="BF263" s="136">
        <f t="shared" si="55"/>
        <v>0</v>
      </c>
      <c r="BG263" s="136">
        <f t="shared" si="56"/>
        <v>0</v>
      </c>
      <c r="BH263" s="136">
        <f t="shared" si="57"/>
        <v>0</v>
      </c>
      <c r="BI263" s="136">
        <f t="shared" si="58"/>
        <v>0</v>
      </c>
      <c r="BJ263" s="13" t="s">
        <v>124</v>
      </c>
      <c r="BK263" s="136">
        <f t="shared" si="59"/>
        <v>0</v>
      </c>
      <c r="BL263" s="13" t="s">
        <v>133</v>
      </c>
      <c r="BM263" s="135" t="s">
        <v>569</v>
      </c>
    </row>
    <row r="264" spans="2:65" s="1" customFormat="1" ht="16.5" customHeight="1">
      <c r="B264" s="28"/>
      <c r="C264" s="124" t="s">
        <v>570</v>
      </c>
      <c r="D264" s="124" t="s">
        <v>128</v>
      </c>
      <c r="E264" s="125" t="s">
        <v>571</v>
      </c>
      <c r="F264" s="126" t="s">
        <v>572</v>
      </c>
      <c r="G264" s="127" t="s">
        <v>185</v>
      </c>
      <c r="H264" s="128">
        <v>1</v>
      </c>
      <c r="I264" s="129"/>
      <c r="J264" s="130">
        <f t="shared" si="50"/>
        <v>0</v>
      </c>
      <c r="K264" s="126" t="s">
        <v>132</v>
      </c>
      <c r="L264" s="28"/>
      <c r="M264" s="131" t="s">
        <v>1</v>
      </c>
      <c r="N264" s="132" t="s">
        <v>43</v>
      </c>
      <c r="P264" s="133">
        <f t="shared" si="51"/>
        <v>0</v>
      </c>
      <c r="Q264" s="133">
        <v>2.81E-3</v>
      </c>
      <c r="R264" s="133">
        <f t="shared" si="52"/>
        <v>2.81E-3</v>
      </c>
      <c r="S264" s="133">
        <v>0</v>
      </c>
      <c r="T264" s="134">
        <f t="shared" si="53"/>
        <v>0</v>
      </c>
      <c r="AR264" s="135" t="s">
        <v>133</v>
      </c>
      <c r="AT264" s="135" t="s">
        <v>128</v>
      </c>
      <c r="AU264" s="135" t="s">
        <v>124</v>
      </c>
      <c r="AY264" s="13" t="s">
        <v>125</v>
      </c>
      <c r="BE264" s="136">
        <f t="shared" si="54"/>
        <v>0</v>
      </c>
      <c r="BF264" s="136">
        <f t="shared" si="55"/>
        <v>0</v>
      </c>
      <c r="BG264" s="136">
        <f t="shared" si="56"/>
        <v>0</v>
      </c>
      <c r="BH264" s="136">
        <f t="shared" si="57"/>
        <v>0</v>
      </c>
      <c r="BI264" s="136">
        <f t="shared" si="58"/>
        <v>0</v>
      </c>
      <c r="BJ264" s="13" t="s">
        <v>124</v>
      </c>
      <c r="BK264" s="136">
        <f t="shared" si="59"/>
        <v>0</v>
      </c>
      <c r="BL264" s="13" t="s">
        <v>133</v>
      </c>
      <c r="BM264" s="135" t="s">
        <v>573</v>
      </c>
    </row>
    <row r="265" spans="2:65" s="1" customFormat="1" ht="16.5" customHeight="1">
      <c r="B265" s="28"/>
      <c r="C265" s="124" t="s">
        <v>361</v>
      </c>
      <c r="D265" s="124" t="s">
        <v>128</v>
      </c>
      <c r="E265" s="125" t="s">
        <v>574</v>
      </c>
      <c r="F265" s="126" t="s">
        <v>575</v>
      </c>
      <c r="G265" s="127" t="s">
        <v>185</v>
      </c>
      <c r="H265" s="128">
        <v>1</v>
      </c>
      <c r="I265" s="129"/>
      <c r="J265" s="130">
        <f t="shared" si="50"/>
        <v>0</v>
      </c>
      <c r="K265" s="126" t="s">
        <v>1</v>
      </c>
      <c r="L265" s="28"/>
      <c r="M265" s="131" t="s">
        <v>1</v>
      </c>
      <c r="N265" s="132" t="s">
        <v>43</v>
      </c>
      <c r="P265" s="133">
        <f t="shared" si="51"/>
        <v>0</v>
      </c>
      <c r="Q265" s="133">
        <v>0</v>
      </c>
      <c r="R265" s="133">
        <f t="shared" si="52"/>
        <v>0</v>
      </c>
      <c r="S265" s="133">
        <v>0</v>
      </c>
      <c r="T265" s="134">
        <f t="shared" si="53"/>
        <v>0</v>
      </c>
      <c r="AR265" s="135" t="s">
        <v>133</v>
      </c>
      <c r="AT265" s="135" t="s">
        <v>128</v>
      </c>
      <c r="AU265" s="135" t="s">
        <v>124</v>
      </c>
      <c r="AY265" s="13" t="s">
        <v>125</v>
      </c>
      <c r="BE265" s="136">
        <f t="shared" si="54"/>
        <v>0</v>
      </c>
      <c r="BF265" s="136">
        <f t="shared" si="55"/>
        <v>0</v>
      </c>
      <c r="BG265" s="136">
        <f t="shared" si="56"/>
        <v>0</v>
      </c>
      <c r="BH265" s="136">
        <f t="shared" si="57"/>
        <v>0</v>
      </c>
      <c r="BI265" s="136">
        <f t="shared" si="58"/>
        <v>0</v>
      </c>
      <c r="BJ265" s="13" t="s">
        <v>124</v>
      </c>
      <c r="BK265" s="136">
        <f t="shared" si="59"/>
        <v>0</v>
      </c>
      <c r="BL265" s="13" t="s">
        <v>133</v>
      </c>
      <c r="BM265" s="135" t="s">
        <v>576</v>
      </c>
    </row>
    <row r="266" spans="2:65" s="1" customFormat="1" ht="16.5" customHeight="1">
      <c r="B266" s="28"/>
      <c r="C266" s="124" t="s">
        <v>577</v>
      </c>
      <c r="D266" s="124" t="s">
        <v>128</v>
      </c>
      <c r="E266" s="125" t="s">
        <v>578</v>
      </c>
      <c r="F266" s="126" t="s">
        <v>575</v>
      </c>
      <c r="G266" s="127" t="s">
        <v>185</v>
      </c>
      <c r="H266" s="128">
        <v>1</v>
      </c>
      <c r="I266" s="129"/>
      <c r="J266" s="130">
        <f t="shared" si="50"/>
        <v>0</v>
      </c>
      <c r="K266" s="126" t="s">
        <v>1</v>
      </c>
      <c r="L266" s="28"/>
      <c r="M266" s="131" t="s">
        <v>1</v>
      </c>
      <c r="N266" s="132" t="s">
        <v>43</v>
      </c>
      <c r="P266" s="133">
        <f t="shared" si="51"/>
        <v>0</v>
      </c>
      <c r="Q266" s="133">
        <v>0</v>
      </c>
      <c r="R266" s="133">
        <f t="shared" si="52"/>
        <v>0</v>
      </c>
      <c r="S266" s="133">
        <v>0</v>
      </c>
      <c r="T266" s="134">
        <f t="shared" si="53"/>
        <v>0</v>
      </c>
      <c r="AR266" s="135" t="s">
        <v>133</v>
      </c>
      <c r="AT266" s="135" t="s">
        <v>128</v>
      </c>
      <c r="AU266" s="135" t="s">
        <v>124</v>
      </c>
      <c r="AY266" s="13" t="s">
        <v>125</v>
      </c>
      <c r="BE266" s="136">
        <f t="shared" si="54"/>
        <v>0</v>
      </c>
      <c r="BF266" s="136">
        <f t="shared" si="55"/>
        <v>0</v>
      </c>
      <c r="BG266" s="136">
        <f t="shared" si="56"/>
        <v>0</v>
      </c>
      <c r="BH266" s="136">
        <f t="shared" si="57"/>
        <v>0</v>
      </c>
      <c r="BI266" s="136">
        <f t="shared" si="58"/>
        <v>0</v>
      </c>
      <c r="BJ266" s="13" t="s">
        <v>124</v>
      </c>
      <c r="BK266" s="136">
        <f t="shared" si="59"/>
        <v>0</v>
      </c>
      <c r="BL266" s="13" t="s">
        <v>133</v>
      </c>
      <c r="BM266" s="135" t="s">
        <v>579</v>
      </c>
    </row>
    <row r="267" spans="2:65" s="1" customFormat="1" ht="21.75" customHeight="1">
      <c r="B267" s="28"/>
      <c r="C267" s="124" t="s">
        <v>364</v>
      </c>
      <c r="D267" s="124" t="s">
        <v>128</v>
      </c>
      <c r="E267" s="125" t="s">
        <v>580</v>
      </c>
      <c r="F267" s="126" t="s">
        <v>581</v>
      </c>
      <c r="G267" s="127" t="s">
        <v>185</v>
      </c>
      <c r="H267" s="128">
        <v>12</v>
      </c>
      <c r="I267" s="129"/>
      <c r="J267" s="130">
        <f t="shared" si="50"/>
        <v>0</v>
      </c>
      <c r="K267" s="126" t="s">
        <v>132</v>
      </c>
      <c r="L267" s="28"/>
      <c r="M267" s="131" t="s">
        <v>1</v>
      </c>
      <c r="N267" s="132" t="s">
        <v>43</v>
      </c>
      <c r="P267" s="133">
        <f t="shared" si="51"/>
        <v>0</v>
      </c>
      <c r="Q267" s="133">
        <v>5.2999999999999998E-4</v>
      </c>
      <c r="R267" s="133">
        <f t="shared" si="52"/>
        <v>6.3599999999999993E-3</v>
      </c>
      <c r="S267" s="133">
        <v>0</v>
      </c>
      <c r="T267" s="134">
        <f t="shared" si="53"/>
        <v>0</v>
      </c>
      <c r="AR267" s="135" t="s">
        <v>133</v>
      </c>
      <c r="AT267" s="135" t="s">
        <v>128</v>
      </c>
      <c r="AU267" s="135" t="s">
        <v>124</v>
      </c>
      <c r="AY267" s="13" t="s">
        <v>125</v>
      </c>
      <c r="BE267" s="136">
        <f t="shared" si="54"/>
        <v>0</v>
      </c>
      <c r="BF267" s="136">
        <f t="shared" si="55"/>
        <v>0</v>
      </c>
      <c r="BG267" s="136">
        <f t="shared" si="56"/>
        <v>0</v>
      </c>
      <c r="BH267" s="136">
        <f t="shared" si="57"/>
        <v>0</v>
      </c>
      <c r="BI267" s="136">
        <f t="shared" si="58"/>
        <v>0</v>
      </c>
      <c r="BJ267" s="13" t="s">
        <v>124</v>
      </c>
      <c r="BK267" s="136">
        <f t="shared" si="59"/>
        <v>0</v>
      </c>
      <c r="BL267" s="13" t="s">
        <v>133</v>
      </c>
      <c r="BM267" s="135" t="s">
        <v>582</v>
      </c>
    </row>
    <row r="268" spans="2:65" s="1" customFormat="1" ht="16.5" customHeight="1">
      <c r="B268" s="28"/>
      <c r="C268" s="124" t="s">
        <v>583</v>
      </c>
      <c r="D268" s="124" t="s">
        <v>128</v>
      </c>
      <c r="E268" s="125" t="s">
        <v>584</v>
      </c>
      <c r="F268" s="126" t="s">
        <v>585</v>
      </c>
      <c r="G268" s="127" t="s">
        <v>185</v>
      </c>
      <c r="H268" s="128">
        <v>2</v>
      </c>
      <c r="I268" s="129"/>
      <c r="J268" s="130">
        <f t="shared" si="50"/>
        <v>0</v>
      </c>
      <c r="K268" s="126" t="s">
        <v>132</v>
      </c>
      <c r="L268" s="28"/>
      <c r="M268" s="131" t="s">
        <v>1</v>
      </c>
      <c r="N268" s="132" t="s">
        <v>43</v>
      </c>
      <c r="P268" s="133">
        <f t="shared" si="51"/>
        <v>0</v>
      </c>
      <c r="Q268" s="133">
        <v>1.47E-3</v>
      </c>
      <c r="R268" s="133">
        <f t="shared" si="52"/>
        <v>2.9399999999999999E-3</v>
      </c>
      <c r="S268" s="133">
        <v>0</v>
      </c>
      <c r="T268" s="134">
        <f t="shared" si="53"/>
        <v>0</v>
      </c>
      <c r="AR268" s="135" t="s">
        <v>133</v>
      </c>
      <c r="AT268" s="135" t="s">
        <v>128</v>
      </c>
      <c r="AU268" s="135" t="s">
        <v>124</v>
      </c>
      <c r="AY268" s="13" t="s">
        <v>125</v>
      </c>
      <c r="BE268" s="136">
        <f t="shared" si="54"/>
        <v>0</v>
      </c>
      <c r="BF268" s="136">
        <f t="shared" si="55"/>
        <v>0</v>
      </c>
      <c r="BG268" s="136">
        <f t="shared" si="56"/>
        <v>0</v>
      </c>
      <c r="BH268" s="136">
        <f t="shared" si="57"/>
        <v>0</v>
      </c>
      <c r="BI268" s="136">
        <f t="shared" si="58"/>
        <v>0</v>
      </c>
      <c r="BJ268" s="13" t="s">
        <v>124</v>
      </c>
      <c r="BK268" s="136">
        <f t="shared" si="59"/>
        <v>0</v>
      </c>
      <c r="BL268" s="13" t="s">
        <v>133</v>
      </c>
      <c r="BM268" s="135" t="s">
        <v>586</v>
      </c>
    </row>
    <row r="269" spans="2:65" s="1" customFormat="1" ht="16.5" customHeight="1">
      <c r="B269" s="28"/>
      <c r="C269" s="124" t="s">
        <v>368</v>
      </c>
      <c r="D269" s="124" t="s">
        <v>128</v>
      </c>
      <c r="E269" s="125" t="s">
        <v>587</v>
      </c>
      <c r="F269" s="126" t="s">
        <v>588</v>
      </c>
      <c r="G269" s="127" t="s">
        <v>185</v>
      </c>
      <c r="H269" s="128">
        <v>4</v>
      </c>
      <c r="I269" s="129"/>
      <c r="J269" s="130">
        <f t="shared" si="50"/>
        <v>0</v>
      </c>
      <c r="K269" s="126" t="s">
        <v>132</v>
      </c>
      <c r="L269" s="28"/>
      <c r="M269" s="131" t="s">
        <v>1</v>
      </c>
      <c r="N269" s="132" t="s">
        <v>43</v>
      </c>
      <c r="P269" s="133">
        <f t="shared" si="51"/>
        <v>0</v>
      </c>
      <c r="Q269" s="133">
        <v>1.2700000000000001E-3</v>
      </c>
      <c r="R269" s="133">
        <f t="shared" si="52"/>
        <v>5.0800000000000003E-3</v>
      </c>
      <c r="S269" s="133">
        <v>0</v>
      </c>
      <c r="T269" s="134">
        <f t="shared" si="53"/>
        <v>0</v>
      </c>
      <c r="AR269" s="135" t="s">
        <v>133</v>
      </c>
      <c r="AT269" s="135" t="s">
        <v>128</v>
      </c>
      <c r="AU269" s="135" t="s">
        <v>124</v>
      </c>
      <c r="AY269" s="13" t="s">
        <v>125</v>
      </c>
      <c r="BE269" s="136">
        <f t="shared" si="54"/>
        <v>0</v>
      </c>
      <c r="BF269" s="136">
        <f t="shared" si="55"/>
        <v>0</v>
      </c>
      <c r="BG269" s="136">
        <f t="shared" si="56"/>
        <v>0</v>
      </c>
      <c r="BH269" s="136">
        <f t="shared" si="57"/>
        <v>0</v>
      </c>
      <c r="BI269" s="136">
        <f t="shared" si="58"/>
        <v>0</v>
      </c>
      <c r="BJ269" s="13" t="s">
        <v>124</v>
      </c>
      <c r="BK269" s="136">
        <f t="shared" si="59"/>
        <v>0</v>
      </c>
      <c r="BL269" s="13" t="s">
        <v>133</v>
      </c>
      <c r="BM269" s="135" t="s">
        <v>589</v>
      </c>
    </row>
    <row r="270" spans="2:65" s="1" customFormat="1" ht="19.5">
      <c r="B270" s="28"/>
      <c r="D270" s="147" t="s">
        <v>212</v>
      </c>
      <c r="F270" s="148" t="s">
        <v>590</v>
      </c>
      <c r="I270" s="149"/>
      <c r="L270" s="28"/>
      <c r="M270" s="150"/>
      <c r="T270" s="52"/>
      <c r="AT270" s="13" t="s">
        <v>212</v>
      </c>
      <c r="AU270" s="13" t="s">
        <v>124</v>
      </c>
    </row>
    <row r="271" spans="2:65" s="1" customFormat="1" ht="16.5" customHeight="1">
      <c r="B271" s="28"/>
      <c r="C271" s="124" t="s">
        <v>591</v>
      </c>
      <c r="D271" s="124" t="s">
        <v>128</v>
      </c>
      <c r="E271" s="125" t="s">
        <v>592</v>
      </c>
      <c r="F271" s="126" t="s">
        <v>593</v>
      </c>
      <c r="G271" s="127" t="s">
        <v>185</v>
      </c>
      <c r="H271" s="128">
        <v>2</v>
      </c>
      <c r="I271" s="129"/>
      <c r="J271" s="130">
        <f t="shared" ref="J271:J277" si="60">ROUND(I271*H271,2)</f>
        <v>0</v>
      </c>
      <c r="K271" s="126" t="s">
        <v>1</v>
      </c>
      <c r="L271" s="28"/>
      <c r="M271" s="131" t="s">
        <v>1</v>
      </c>
      <c r="N271" s="132" t="s">
        <v>43</v>
      </c>
      <c r="P271" s="133">
        <f t="shared" ref="P271:P277" si="61">O271*H271</f>
        <v>0</v>
      </c>
      <c r="Q271" s="133">
        <v>0</v>
      </c>
      <c r="R271" s="133">
        <f t="shared" ref="R271:R277" si="62">Q271*H271</f>
        <v>0</v>
      </c>
      <c r="S271" s="133">
        <v>0</v>
      </c>
      <c r="T271" s="134">
        <f t="shared" ref="T271:T277" si="63">S271*H271</f>
        <v>0</v>
      </c>
      <c r="AR271" s="135" t="s">
        <v>133</v>
      </c>
      <c r="AT271" s="135" t="s">
        <v>128</v>
      </c>
      <c r="AU271" s="135" t="s">
        <v>124</v>
      </c>
      <c r="AY271" s="13" t="s">
        <v>125</v>
      </c>
      <c r="BE271" s="136">
        <f t="shared" ref="BE271:BE277" si="64">IF(N271="základní",J271,0)</f>
        <v>0</v>
      </c>
      <c r="BF271" s="136">
        <f t="shared" ref="BF271:BF277" si="65">IF(N271="snížená",J271,0)</f>
        <v>0</v>
      </c>
      <c r="BG271" s="136">
        <f t="shared" ref="BG271:BG277" si="66">IF(N271="zákl. přenesená",J271,0)</f>
        <v>0</v>
      </c>
      <c r="BH271" s="136">
        <f t="shared" ref="BH271:BH277" si="67">IF(N271="sníž. přenesená",J271,0)</f>
        <v>0</v>
      </c>
      <c r="BI271" s="136">
        <f t="shared" ref="BI271:BI277" si="68">IF(N271="nulová",J271,0)</f>
        <v>0</v>
      </c>
      <c r="BJ271" s="13" t="s">
        <v>124</v>
      </c>
      <c r="BK271" s="136">
        <f t="shared" ref="BK271:BK277" si="69">ROUND(I271*H271,2)</f>
        <v>0</v>
      </c>
      <c r="BL271" s="13" t="s">
        <v>133</v>
      </c>
      <c r="BM271" s="135" t="s">
        <v>594</v>
      </c>
    </row>
    <row r="272" spans="2:65" s="1" customFormat="1" ht="16.5" customHeight="1">
      <c r="B272" s="28"/>
      <c r="C272" s="124" t="s">
        <v>595</v>
      </c>
      <c r="D272" s="124" t="s">
        <v>128</v>
      </c>
      <c r="E272" s="125" t="s">
        <v>596</v>
      </c>
      <c r="F272" s="126" t="s">
        <v>597</v>
      </c>
      <c r="G272" s="127" t="s">
        <v>185</v>
      </c>
      <c r="H272" s="128">
        <v>29</v>
      </c>
      <c r="I272" s="129"/>
      <c r="J272" s="130">
        <f t="shared" si="60"/>
        <v>0</v>
      </c>
      <c r="K272" s="126" t="s">
        <v>132</v>
      </c>
      <c r="L272" s="28"/>
      <c r="M272" s="131" t="s">
        <v>1</v>
      </c>
      <c r="N272" s="132" t="s">
        <v>43</v>
      </c>
      <c r="P272" s="133">
        <f t="shared" si="61"/>
        <v>0</v>
      </c>
      <c r="Q272" s="133">
        <v>2.4000000000000001E-4</v>
      </c>
      <c r="R272" s="133">
        <f t="shared" si="62"/>
        <v>6.96E-3</v>
      </c>
      <c r="S272" s="133">
        <v>0</v>
      </c>
      <c r="T272" s="134">
        <f t="shared" si="63"/>
        <v>0</v>
      </c>
      <c r="AR272" s="135" t="s">
        <v>133</v>
      </c>
      <c r="AT272" s="135" t="s">
        <v>128</v>
      </c>
      <c r="AU272" s="135" t="s">
        <v>124</v>
      </c>
      <c r="AY272" s="13" t="s">
        <v>125</v>
      </c>
      <c r="BE272" s="136">
        <f t="shared" si="64"/>
        <v>0</v>
      </c>
      <c r="BF272" s="136">
        <f t="shared" si="65"/>
        <v>0</v>
      </c>
      <c r="BG272" s="136">
        <f t="shared" si="66"/>
        <v>0</v>
      </c>
      <c r="BH272" s="136">
        <f t="shared" si="67"/>
        <v>0</v>
      </c>
      <c r="BI272" s="136">
        <f t="shared" si="68"/>
        <v>0</v>
      </c>
      <c r="BJ272" s="13" t="s">
        <v>124</v>
      </c>
      <c r="BK272" s="136">
        <f t="shared" si="69"/>
        <v>0</v>
      </c>
      <c r="BL272" s="13" t="s">
        <v>133</v>
      </c>
      <c r="BM272" s="135" t="s">
        <v>598</v>
      </c>
    </row>
    <row r="273" spans="2:65" s="1" customFormat="1" ht="16.5" customHeight="1">
      <c r="B273" s="28"/>
      <c r="C273" s="124" t="s">
        <v>599</v>
      </c>
      <c r="D273" s="124" t="s">
        <v>128</v>
      </c>
      <c r="E273" s="125" t="s">
        <v>600</v>
      </c>
      <c r="F273" s="126" t="s">
        <v>601</v>
      </c>
      <c r="G273" s="127" t="s">
        <v>185</v>
      </c>
      <c r="H273" s="128">
        <v>2</v>
      </c>
      <c r="I273" s="129"/>
      <c r="J273" s="130">
        <f t="shared" si="60"/>
        <v>0</v>
      </c>
      <c r="K273" s="126" t="s">
        <v>132</v>
      </c>
      <c r="L273" s="28"/>
      <c r="M273" s="131" t="s">
        <v>1</v>
      </c>
      <c r="N273" s="132" t="s">
        <v>43</v>
      </c>
      <c r="P273" s="133">
        <f t="shared" si="61"/>
        <v>0</v>
      </c>
      <c r="Q273" s="133">
        <v>3.6999999999999999E-4</v>
      </c>
      <c r="R273" s="133">
        <f t="shared" si="62"/>
        <v>7.3999999999999999E-4</v>
      </c>
      <c r="S273" s="133">
        <v>0</v>
      </c>
      <c r="T273" s="134">
        <f t="shared" si="63"/>
        <v>0</v>
      </c>
      <c r="AR273" s="135" t="s">
        <v>133</v>
      </c>
      <c r="AT273" s="135" t="s">
        <v>128</v>
      </c>
      <c r="AU273" s="135" t="s">
        <v>124</v>
      </c>
      <c r="AY273" s="13" t="s">
        <v>125</v>
      </c>
      <c r="BE273" s="136">
        <f t="shared" si="64"/>
        <v>0</v>
      </c>
      <c r="BF273" s="136">
        <f t="shared" si="65"/>
        <v>0</v>
      </c>
      <c r="BG273" s="136">
        <f t="shared" si="66"/>
        <v>0</v>
      </c>
      <c r="BH273" s="136">
        <f t="shared" si="67"/>
        <v>0</v>
      </c>
      <c r="BI273" s="136">
        <f t="shared" si="68"/>
        <v>0</v>
      </c>
      <c r="BJ273" s="13" t="s">
        <v>124</v>
      </c>
      <c r="BK273" s="136">
        <f t="shared" si="69"/>
        <v>0</v>
      </c>
      <c r="BL273" s="13" t="s">
        <v>133</v>
      </c>
      <c r="BM273" s="135" t="s">
        <v>602</v>
      </c>
    </row>
    <row r="274" spans="2:65" s="1" customFormat="1" ht="16.5" customHeight="1">
      <c r="B274" s="28"/>
      <c r="C274" s="124" t="s">
        <v>603</v>
      </c>
      <c r="D274" s="124" t="s">
        <v>128</v>
      </c>
      <c r="E274" s="125" t="s">
        <v>604</v>
      </c>
      <c r="F274" s="126" t="s">
        <v>605</v>
      </c>
      <c r="G274" s="127" t="s">
        <v>185</v>
      </c>
      <c r="H274" s="128">
        <v>22</v>
      </c>
      <c r="I274" s="129"/>
      <c r="J274" s="130">
        <f t="shared" si="60"/>
        <v>0</v>
      </c>
      <c r="K274" s="126" t="s">
        <v>132</v>
      </c>
      <c r="L274" s="28"/>
      <c r="M274" s="131" t="s">
        <v>1</v>
      </c>
      <c r="N274" s="132" t="s">
        <v>43</v>
      </c>
      <c r="P274" s="133">
        <f t="shared" si="61"/>
        <v>0</v>
      </c>
      <c r="Q274" s="133">
        <v>5.0000000000000001E-4</v>
      </c>
      <c r="R274" s="133">
        <f t="shared" si="62"/>
        <v>1.0999999999999999E-2</v>
      </c>
      <c r="S274" s="133">
        <v>0</v>
      </c>
      <c r="T274" s="134">
        <f t="shared" si="63"/>
        <v>0</v>
      </c>
      <c r="AR274" s="135" t="s">
        <v>133</v>
      </c>
      <c r="AT274" s="135" t="s">
        <v>128</v>
      </c>
      <c r="AU274" s="135" t="s">
        <v>124</v>
      </c>
      <c r="AY274" s="13" t="s">
        <v>125</v>
      </c>
      <c r="BE274" s="136">
        <f t="shared" si="64"/>
        <v>0</v>
      </c>
      <c r="BF274" s="136">
        <f t="shared" si="65"/>
        <v>0</v>
      </c>
      <c r="BG274" s="136">
        <f t="shared" si="66"/>
        <v>0</v>
      </c>
      <c r="BH274" s="136">
        <f t="shared" si="67"/>
        <v>0</v>
      </c>
      <c r="BI274" s="136">
        <f t="shared" si="68"/>
        <v>0</v>
      </c>
      <c r="BJ274" s="13" t="s">
        <v>124</v>
      </c>
      <c r="BK274" s="136">
        <f t="shared" si="69"/>
        <v>0</v>
      </c>
      <c r="BL274" s="13" t="s">
        <v>133</v>
      </c>
      <c r="BM274" s="135" t="s">
        <v>606</v>
      </c>
    </row>
    <row r="275" spans="2:65" s="1" customFormat="1" ht="16.5" customHeight="1">
      <c r="B275" s="28"/>
      <c r="C275" s="124" t="s">
        <v>607</v>
      </c>
      <c r="D275" s="124" t="s">
        <v>128</v>
      </c>
      <c r="E275" s="125" t="s">
        <v>608</v>
      </c>
      <c r="F275" s="126" t="s">
        <v>609</v>
      </c>
      <c r="G275" s="127" t="s">
        <v>185</v>
      </c>
      <c r="H275" s="128">
        <v>17</v>
      </c>
      <c r="I275" s="129"/>
      <c r="J275" s="130">
        <f t="shared" si="60"/>
        <v>0</v>
      </c>
      <c r="K275" s="126" t="s">
        <v>132</v>
      </c>
      <c r="L275" s="28"/>
      <c r="M275" s="131" t="s">
        <v>1</v>
      </c>
      <c r="N275" s="132" t="s">
        <v>43</v>
      </c>
      <c r="P275" s="133">
        <f t="shared" si="61"/>
        <v>0</v>
      </c>
      <c r="Q275" s="133">
        <v>7.9000000000000001E-4</v>
      </c>
      <c r="R275" s="133">
        <f t="shared" si="62"/>
        <v>1.3430000000000001E-2</v>
      </c>
      <c r="S275" s="133">
        <v>0</v>
      </c>
      <c r="T275" s="134">
        <f t="shared" si="63"/>
        <v>0</v>
      </c>
      <c r="AR275" s="135" t="s">
        <v>133</v>
      </c>
      <c r="AT275" s="135" t="s">
        <v>128</v>
      </c>
      <c r="AU275" s="135" t="s">
        <v>124</v>
      </c>
      <c r="AY275" s="13" t="s">
        <v>125</v>
      </c>
      <c r="BE275" s="136">
        <f t="shared" si="64"/>
        <v>0</v>
      </c>
      <c r="BF275" s="136">
        <f t="shared" si="65"/>
        <v>0</v>
      </c>
      <c r="BG275" s="136">
        <f t="shared" si="66"/>
        <v>0</v>
      </c>
      <c r="BH275" s="136">
        <f t="shared" si="67"/>
        <v>0</v>
      </c>
      <c r="BI275" s="136">
        <f t="shared" si="68"/>
        <v>0</v>
      </c>
      <c r="BJ275" s="13" t="s">
        <v>124</v>
      </c>
      <c r="BK275" s="136">
        <f t="shared" si="69"/>
        <v>0</v>
      </c>
      <c r="BL275" s="13" t="s">
        <v>133</v>
      </c>
      <c r="BM275" s="135" t="s">
        <v>610</v>
      </c>
    </row>
    <row r="276" spans="2:65" s="1" customFormat="1" ht="16.5" customHeight="1">
      <c r="B276" s="28"/>
      <c r="C276" s="124" t="s">
        <v>380</v>
      </c>
      <c r="D276" s="124" t="s">
        <v>128</v>
      </c>
      <c r="E276" s="125" t="s">
        <v>611</v>
      </c>
      <c r="F276" s="126" t="s">
        <v>612</v>
      </c>
      <c r="G276" s="127" t="s">
        <v>185</v>
      </c>
      <c r="H276" s="128">
        <v>2</v>
      </c>
      <c r="I276" s="129"/>
      <c r="J276" s="130">
        <f t="shared" si="60"/>
        <v>0</v>
      </c>
      <c r="K276" s="126" t="s">
        <v>1</v>
      </c>
      <c r="L276" s="28"/>
      <c r="M276" s="131" t="s">
        <v>1</v>
      </c>
      <c r="N276" s="132" t="s">
        <v>43</v>
      </c>
      <c r="P276" s="133">
        <f t="shared" si="61"/>
        <v>0</v>
      </c>
      <c r="Q276" s="133">
        <v>0</v>
      </c>
      <c r="R276" s="133">
        <f t="shared" si="62"/>
        <v>0</v>
      </c>
      <c r="S276" s="133">
        <v>0</v>
      </c>
      <c r="T276" s="134">
        <f t="shared" si="63"/>
        <v>0</v>
      </c>
      <c r="AR276" s="135" t="s">
        <v>133</v>
      </c>
      <c r="AT276" s="135" t="s">
        <v>128</v>
      </c>
      <c r="AU276" s="135" t="s">
        <v>124</v>
      </c>
      <c r="AY276" s="13" t="s">
        <v>125</v>
      </c>
      <c r="BE276" s="136">
        <f t="shared" si="64"/>
        <v>0</v>
      </c>
      <c r="BF276" s="136">
        <f t="shared" si="65"/>
        <v>0</v>
      </c>
      <c r="BG276" s="136">
        <f t="shared" si="66"/>
        <v>0</v>
      </c>
      <c r="BH276" s="136">
        <f t="shared" si="67"/>
        <v>0</v>
      </c>
      <c r="BI276" s="136">
        <f t="shared" si="68"/>
        <v>0</v>
      </c>
      <c r="BJ276" s="13" t="s">
        <v>124</v>
      </c>
      <c r="BK276" s="136">
        <f t="shared" si="69"/>
        <v>0</v>
      </c>
      <c r="BL276" s="13" t="s">
        <v>133</v>
      </c>
      <c r="BM276" s="135" t="s">
        <v>613</v>
      </c>
    </row>
    <row r="277" spans="2:65" s="1" customFormat="1" ht="16.5" customHeight="1">
      <c r="B277" s="28"/>
      <c r="C277" s="124" t="s">
        <v>614</v>
      </c>
      <c r="D277" s="124" t="s">
        <v>128</v>
      </c>
      <c r="E277" s="125" t="s">
        <v>615</v>
      </c>
      <c r="F277" s="126" t="s">
        <v>616</v>
      </c>
      <c r="G277" s="127" t="s">
        <v>175</v>
      </c>
      <c r="H277" s="128">
        <v>1.07</v>
      </c>
      <c r="I277" s="129"/>
      <c r="J277" s="130">
        <f t="shared" si="60"/>
        <v>0</v>
      </c>
      <c r="K277" s="126" t="s">
        <v>132</v>
      </c>
      <c r="L277" s="28"/>
      <c r="M277" s="131" t="s">
        <v>1</v>
      </c>
      <c r="N277" s="132" t="s">
        <v>43</v>
      </c>
      <c r="P277" s="133">
        <f t="shared" si="61"/>
        <v>0</v>
      </c>
      <c r="Q277" s="133">
        <v>0</v>
      </c>
      <c r="R277" s="133">
        <f t="shared" si="62"/>
        <v>0</v>
      </c>
      <c r="S277" s="133">
        <v>0</v>
      </c>
      <c r="T277" s="134">
        <f t="shared" si="63"/>
        <v>0</v>
      </c>
      <c r="AR277" s="135" t="s">
        <v>133</v>
      </c>
      <c r="AT277" s="135" t="s">
        <v>128</v>
      </c>
      <c r="AU277" s="135" t="s">
        <v>124</v>
      </c>
      <c r="AY277" s="13" t="s">
        <v>125</v>
      </c>
      <c r="BE277" s="136">
        <f t="shared" si="64"/>
        <v>0</v>
      </c>
      <c r="BF277" s="136">
        <f t="shared" si="65"/>
        <v>0</v>
      </c>
      <c r="BG277" s="136">
        <f t="shared" si="66"/>
        <v>0</v>
      </c>
      <c r="BH277" s="136">
        <f t="shared" si="67"/>
        <v>0</v>
      </c>
      <c r="BI277" s="136">
        <f t="shared" si="68"/>
        <v>0</v>
      </c>
      <c r="BJ277" s="13" t="s">
        <v>124</v>
      </c>
      <c r="BK277" s="136">
        <f t="shared" si="69"/>
        <v>0</v>
      </c>
      <c r="BL277" s="13" t="s">
        <v>133</v>
      </c>
      <c r="BM277" s="135" t="s">
        <v>617</v>
      </c>
    </row>
    <row r="278" spans="2:65" s="11" customFormat="1" ht="22.9" customHeight="1">
      <c r="B278" s="112"/>
      <c r="D278" s="113" t="s">
        <v>76</v>
      </c>
      <c r="E278" s="122" t="s">
        <v>618</v>
      </c>
      <c r="F278" s="122" t="s">
        <v>619</v>
      </c>
      <c r="I278" s="115"/>
      <c r="J278" s="123">
        <f>BK278</f>
        <v>0</v>
      </c>
      <c r="L278" s="112"/>
      <c r="M278" s="117"/>
      <c r="P278" s="118">
        <f>SUM(P279:P299)</f>
        <v>0</v>
      </c>
      <c r="R278" s="118">
        <f>SUM(R279:R299)</f>
        <v>0</v>
      </c>
      <c r="T278" s="119">
        <f>SUM(T279:T299)</f>
        <v>0</v>
      </c>
      <c r="AR278" s="113" t="s">
        <v>85</v>
      </c>
      <c r="AT278" s="120" t="s">
        <v>76</v>
      </c>
      <c r="AU278" s="120" t="s">
        <v>85</v>
      </c>
      <c r="AY278" s="113" t="s">
        <v>125</v>
      </c>
      <c r="BK278" s="121">
        <f>SUM(BK279:BK299)</f>
        <v>0</v>
      </c>
    </row>
    <row r="279" spans="2:65" s="1" customFormat="1" ht="16.5" customHeight="1">
      <c r="B279" s="28"/>
      <c r="C279" s="124" t="s">
        <v>386</v>
      </c>
      <c r="D279" s="124" t="s">
        <v>128</v>
      </c>
      <c r="E279" s="125" t="s">
        <v>620</v>
      </c>
      <c r="F279" s="126" t="s">
        <v>621</v>
      </c>
      <c r="G279" s="127" t="s">
        <v>185</v>
      </c>
      <c r="H279" s="128">
        <v>2</v>
      </c>
      <c r="I279" s="129"/>
      <c r="J279" s="130">
        <f t="shared" ref="J279:J299" si="70">ROUND(I279*H279,2)</f>
        <v>0</v>
      </c>
      <c r="K279" s="126" t="s">
        <v>1</v>
      </c>
      <c r="L279" s="28"/>
      <c r="M279" s="131" t="s">
        <v>1</v>
      </c>
      <c r="N279" s="132" t="s">
        <v>43</v>
      </c>
      <c r="P279" s="133">
        <f t="shared" ref="P279:P299" si="71">O279*H279</f>
        <v>0</v>
      </c>
      <c r="Q279" s="133">
        <v>0</v>
      </c>
      <c r="R279" s="133">
        <f t="shared" ref="R279:R299" si="72">Q279*H279</f>
        <v>0</v>
      </c>
      <c r="S279" s="133">
        <v>0</v>
      </c>
      <c r="T279" s="134">
        <f t="shared" ref="T279:T299" si="73">S279*H279</f>
        <v>0</v>
      </c>
      <c r="AR279" s="135" t="s">
        <v>138</v>
      </c>
      <c r="AT279" s="135" t="s">
        <v>128</v>
      </c>
      <c r="AU279" s="135" t="s">
        <v>124</v>
      </c>
      <c r="AY279" s="13" t="s">
        <v>125</v>
      </c>
      <c r="BE279" s="136">
        <f t="shared" ref="BE279:BE299" si="74">IF(N279="základní",J279,0)</f>
        <v>0</v>
      </c>
      <c r="BF279" s="136">
        <f t="shared" ref="BF279:BF299" si="75">IF(N279="snížená",J279,0)</f>
        <v>0</v>
      </c>
      <c r="BG279" s="136">
        <f t="shared" ref="BG279:BG299" si="76">IF(N279="zákl. přenesená",J279,0)</f>
        <v>0</v>
      </c>
      <c r="BH279" s="136">
        <f t="shared" ref="BH279:BH299" si="77">IF(N279="sníž. přenesená",J279,0)</f>
        <v>0</v>
      </c>
      <c r="BI279" s="136">
        <f t="shared" ref="BI279:BI299" si="78">IF(N279="nulová",J279,0)</f>
        <v>0</v>
      </c>
      <c r="BJ279" s="13" t="s">
        <v>124</v>
      </c>
      <c r="BK279" s="136">
        <f t="shared" ref="BK279:BK299" si="79">ROUND(I279*H279,2)</f>
        <v>0</v>
      </c>
      <c r="BL279" s="13" t="s">
        <v>138</v>
      </c>
      <c r="BM279" s="135" t="s">
        <v>622</v>
      </c>
    </row>
    <row r="280" spans="2:65" s="1" customFormat="1" ht="16.5" customHeight="1">
      <c r="B280" s="28"/>
      <c r="C280" s="124" t="s">
        <v>623</v>
      </c>
      <c r="D280" s="124" t="s">
        <v>128</v>
      </c>
      <c r="E280" s="125" t="s">
        <v>624</v>
      </c>
      <c r="F280" s="126" t="s">
        <v>625</v>
      </c>
      <c r="G280" s="127" t="s">
        <v>185</v>
      </c>
      <c r="H280" s="128">
        <v>2</v>
      </c>
      <c r="I280" s="129"/>
      <c r="J280" s="130">
        <f t="shared" si="70"/>
        <v>0</v>
      </c>
      <c r="K280" s="126" t="s">
        <v>1</v>
      </c>
      <c r="L280" s="28"/>
      <c r="M280" s="131" t="s">
        <v>1</v>
      </c>
      <c r="N280" s="132" t="s">
        <v>43</v>
      </c>
      <c r="P280" s="133">
        <f t="shared" si="71"/>
        <v>0</v>
      </c>
      <c r="Q280" s="133">
        <v>0</v>
      </c>
      <c r="R280" s="133">
        <f t="shared" si="72"/>
        <v>0</v>
      </c>
      <c r="S280" s="133">
        <v>0</v>
      </c>
      <c r="T280" s="134">
        <f t="shared" si="73"/>
        <v>0</v>
      </c>
      <c r="AR280" s="135" t="s">
        <v>138</v>
      </c>
      <c r="AT280" s="135" t="s">
        <v>128</v>
      </c>
      <c r="AU280" s="135" t="s">
        <v>124</v>
      </c>
      <c r="AY280" s="13" t="s">
        <v>125</v>
      </c>
      <c r="BE280" s="136">
        <f t="shared" si="74"/>
        <v>0</v>
      </c>
      <c r="BF280" s="136">
        <f t="shared" si="75"/>
        <v>0</v>
      </c>
      <c r="BG280" s="136">
        <f t="shared" si="76"/>
        <v>0</v>
      </c>
      <c r="BH280" s="136">
        <f t="shared" si="77"/>
        <v>0</v>
      </c>
      <c r="BI280" s="136">
        <f t="shared" si="78"/>
        <v>0</v>
      </c>
      <c r="BJ280" s="13" t="s">
        <v>124</v>
      </c>
      <c r="BK280" s="136">
        <f t="shared" si="79"/>
        <v>0</v>
      </c>
      <c r="BL280" s="13" t="s">
        <v>138</v>
      </c>
      <c r="BM280" s="135" t="s">
        <v>626</v>
      </c>
    </row>
    <row r="281" spans="2:65" s="1" customFormat="1" ht="16.5" customHeight="1">
      <c r="B281" s="28"/>
      <c r="C281" s="124" t="s">
        <v>389</v>
      </c>
      <c r="D281" s="124" t="s">
        <v>128</v>
      </c>
      <c r="E281" s="125" t="s">
        <v>627</v>
      </c>
      <c r="F281" s="126" t="s">
        <v>628</v>
      </c>
      <c r="G281" s="127" t="s">
        <v>185</v>
      </c>
      <c r="H281" s="128">
        <v>4</v>
      </c>
      <c r="I281" s="129"/>
      <c r="J281" s="130">
        <f t="shared" si="70"/>
        <v>0</v>
      </c>
      <c r="K281" s="126" t="s">
        <v>1</v>
      </c>
      <c r="L281" s="28"/>
      <c r="M281" s="131" t="s">
        <v>1</v>
      </c>
      <c r="N281" s="132" t="s">
        <v>43</v>
      </c>
      <c r="P281" s="133">
        <f t="shared" si="71"/>
        <v>0</v>
      </c>
      <c r="Q281" s="133">
        <v>0</v>
      </c>
      <c r="R281" s="133">
        <f t="shared" si="72"/>
        <v>0</v>
      </c>
      <c r="S281" s="133">
        <v>0</v>
      </c>
      <c r="T281" s="134">
        <f t="shared" si="73"/>
        <v>0</v>
      </c>
      <c r="AR281" s="135" t="s">
        <v>138</v>
      </c>
      <c r="AT281" s="135" t="s">
        <v>128</v>
      </c>
      <c r="AU281" s="135" t="s">
        <v>124</v>
      </c>
      <c r="AY281" s="13" t="s">
        <v>125</v>
      </c>
      <c r="BE281" s="136">
        <f t="shared" si="74"/>
        <v>0</v>
      </c>
      <c r="BF281" s="136">
        <f t="shared" si="75"/>
        <v>0</v>
      </c>
      <c r="BG281" s="136">
        <f t="shared" si="76"/>
        <v>0</v>
      </c>
      <c r="BH281" s="136">
        <f t="shared" si="77"/>
        <v>0</v>
      </c>
      <c r="BI281" s="136">
        <f t="shared" si="78"/>
        <v>0</v>
      </c>
      <c r="BJ281" s="13" t="s">
        <v>124</v>
      </c>
      <c r="BK281" s="136">
        <f t="shared" si="79"/>
        <v>0</v>
      </c>
      <c r="BL281" s="13" t="s">
        <v>138</v>
      </c>
      <c r="BM281" s="135" t="s">
        <v>629</v>
      </c>
    </row>
    <row r="282" spans="2:65" s="1" customFormat="1" ht="16.5" customHeight="1">
      <c r="B282" s="28"/>
      <c r="C282" s="124" t="s">
        <v>630</v>
      </c>
      <c r="D282" s="124" t="s">
        <v>128</v>
      </c>
      <c r="E282" s="125" t="s">
        <v>631</v>
      </c>
      <c r="F282" s="126" t="s">
        <v>632</v>
      </c>
      <c r="G282" s="127" t="s">
        <v>185</v>
      </c>
      <c r="H282" s="128">
        <v>4</v>
      </c>
      <c r="I282" s="129"/>
      <c r="J282" s="130">
        <f t="shared" si="70"/>
        <v>0</v>
      </c>
      <c r="K282" s="126" t="s">
        <v>1</v>
      </c>
      <c r="L282" s="28"/>
      <c r="M282" s="131" t="s">
        <v>1</v>
      </c>
      <c r="N282" s="132" t="s">
        <v>43</v>
      </c>
      <c r="P282" s="133">
        <f t="shared" si="71"/>
        <v>0</v>
      </c>
      <c r="Q282" s="133">
        <v>0</v>
      </c>
      <c r="R282" s="133">
        <f t="shared" si="72"/>
        <v>0</v>
      </c>
      <c r="S282" s="133">
        <v>0</v>
      </c>
      <c r="T282" s="134">
        <f t="shared" si="73"/>
        <v>0</v>
      </c>
      <c r="AR282" s="135" t="s">
        <v>138</v>
      </c>
      <c r="AT282" s="135" t="s">
        <v>128</v>
      </c>
      <c r="AU282" s="135" t="s">
        <v>124</v>
      </c>
      <c r="AY282" s="13" t="s">
        <v>125</v>
      </c>
      <c r="BE282" s="136">
        <f t="shared" si="74"/>
        <v>0</v>
      </c>
      <c r="BF282" s="136">
        <f t="shared" si="75"/>
        <v>0</v>
      </c>
      <c r="BG282" s="136">
        <f t="shared" si="76"/>
        <v>0</v>
      </c>
      <c r="BH282" s="136">
        <f t="shared" si="77"/>
        <v>0</v>
      </c>
      <c r="BI282" s="136">
        <f t="shared" si="78"/>
        <v>0</v>
      </c>
      <c r="BJ282" s="13" t="s">
        <v>124</v>
      </c>
      <c r="BK282" s="136">
        <f t="shared" si="79"/>
        <v>0</v>
      </c>
      <c r="BL282" s="13" t="s">
        <v>138</v>
      </c>
      <c r="BM282" s="135" t="s">
        <v>633</v>
      </c>
    </row>
    <row r="283" spans="2:65" s="1" customFormat="1" ht="16.5" customHeight="1">
      <c r="B283" s="28"/>
      <c r="C283" s="124" t="s">
        <v>393</v>
      </c>
      <c r="D283" s="124" t="s">
        <v>128</v>
      </c>
      <c r="E283" s="125" t="s">
        <v>634</v>
      </c>
      <c r="F283" s="126" t="s">
        <v>635</v>
      </c>
      <c r="G283" s="127" t="s">
        <v>185</v>
      </c>
      <c r="H283" s="128">
        <v>2</v>
      </c>
      <c r="I283" s="129"/>
      <c r="J283" s="130">
        <f t="shared" si="70"/>
        <v>0</v>
      </c>
      <c r="K283" s="126" t="s">
        <v>1</v>
      </c>
      <c r="L283" s="28"/>
      <c r="M283" s="131" t="s">
        <v>1</v>
      </c>
      <c r="N283" s="132" t="s">
        <v>43</v>
      </c>
      <c r="P283" s="133">
        <f t="shared" si="71"/>
        <v>0</v>
      </c>
      <c r="Q283" s="133">
        <v>0</v>
      </c>
      <c r="R283" s="133">
        <f t="shared" si="72"/>
        <v>0</v>
      </c>
      <c r="S283" s="133">
        <v>0</v>
      </c>
      <c r="T283" s="134">
        <f t="shared" si="73"/>
        <v>0</v>
      </c>
      <c r="AR283" s="135" t="s">
        <v>138</v>
      </c>
      <c r="AT283" s="135" t="s">
        <v>128</v>
      </c>
      <c r="AU283" s="135" t="s">
        <v>124</v>
      </c>
      <c r="AY283" s="13" t="s">
        <v>125</v>
      </c>
      <c r="BE283" s="136">
        <f t="shared" si="74"/>
        <v>0</v>
      </c>
      <c r="BF283" s="136">
        <f t="shared" si="75"/>
        <v>0</v>
      </c>
      <c r="BG283" s="136">
        <f t="shared" si="76"/>
        <v>0</v>
      </c>
      <c r="BH283" s="136">
        <f t="shared" si="77"/>
        <v>0</v>
      </c>
      <c r="BI283" s="136">
        <f t="shared" si="78"/>
        <v>0</v>
      </c>
      <c r="BJ283" s="13" t="s">
        <v>124</v>
      </c>
      <c r="BK283" s="136">
        <f t="shared" si="79"/>
        <v>0</v>
      </c>
      <c r="BL283" s="13" t="s">
        <v>138</v>
      </c>
      <c r="BM283" s="135" t="s">
        <v>636</v>
      </c>
    </row>
    <row r="284" spans="2:65" s="1" customFormat="1" ht="16.5" customHeight="1">
      <c r="B284" s="28"/>
      <c r="C284" s="124" t="s">
        <v>637</v>
      </c>
      <c r="D284" s="124" t="s">
        <v>128</v>
      </c>
      <c r="E284" s="125" t="s">
        <v>638</v>
      </c>
      <c r="F284" s="126" t="s">
        <v>639</v>
      </c>
      <c r="G284" s="127" t="s">
        <v>185</v>
      </c>
      <c r="H284" s="128">
        <v>4</v>
      </c>
      <c r="I284" s="129"/>
      <c r="J284" s="130">
        <f t="shared" si="70"/>
        <v>0</v>
      </c>
      <c r="K284" s="126" t="s">
        <v>1</v>
      </c>
      <c r="L284" s="28"/>
      <c r="M284" s="131" t="s">
        <v>1</v>
      </c>
      <c r="N284" s="132" t="s">
        <v>43</v>
      </c>
      <c r="P284" s="133">
        <f t="shared" si="71"/>
        <v>0</v>
      </c>
      <c r="Q284" s="133">
        <v>0</v>
      </c>
      <c r="R284" s="133">
        <f t="shared" si="72"/>
        <v>0</v>
      </c>
      <c r="S284" s="133">
        <v>0</v>
      </c>
      <c r="T284" s="134">
        <f t="shared" si="73"/>
        <v>0</v>
      </c>
      <c r="AR284" s="135" t="s">
        <v>138</v>
      </c>
      <c r="AT284" s="135" t="s">
        <v>128</v>
      </c>
      <c r="AU284" s="135" t="s">
        <v>124</v>
      </c>
      <c r="AY284" s="13" t="s">
        <v>125</v>
      </c>
      <c r="BE284" s="136">
        <f t="shared" si="74"/>
        <v>0</v>
      </c>
      <c r="BF284" s="136">
        <f t="shared" si="75"/>
        <v>0</v>
      </c>
      <c r="BG284" s="136">
        <f t="shared" si="76"/>
        <v>0</v>
      </c>
      <c r="BH284" s="136">
        <f t="shared" si="77"/>
        <v>0</v>
      </c>
      <c r="BI284" s="136">
        <f t="shared" si="78"/>
        <v>0</v>
      </c>
      <c r="BJ284" s="13" t="s">
        <v>124</v>
      </c>
      <c r="BK284" s="136">
        <f t="shared" si="79"/>
        <v>0</v>
      </c>
      <c r="BL284" s="13" t="s">
        <v>138</v>
      </c>
      <c r="BM284" s="135" t="s">
        <v>640</v>
      </c>
    </row>
    <row r="285" spans="2:65" s="1" customFormat="1" ht="16.5" customHeight="1">
      <c r="B285" s="28"/>
      <c r="C285" s="124" t="s">
        <v>396</v>
      </c>
      <c r="D285" s="124" t="s">
        <v>128</v>
      </c>
      <c r="E285" s="125" t="s">
        <v>641</v>
      </c>
      <c r="F285" s="126" t="s">
        <v>642</v>
      </c>
      <c r="G285" s="127" t="s">
        <v>185</v>
      </c>
      <c r="H285" s="128">
        <v>46</v>
      </c>
      <c r="I285" s="129"/>
      <c r="J285" s="130">
        <f t="shared" si="70"/>
        <v>0</v>
      </c>
      <c r="K285" s="126" t="s">
        <v>1</v>
      </c>
      <c r="L285" s="28"/>
      <c r="M285" s="131" t="s">
        <v>1</v>
      </c>
      <c r="N285" s="132" t="s">
        <v>43</v>
      </c>
      <c r="P285" s="133">
        <f t="shared" si="71"/>
        <v>0</v>
      </c>
      <c r="Q285" s="133">
        <v>0</v>
      </c>
      <c r="R285" s="133">
        <f t="shared" si="72"/>
        <v>0</v>
      </c>
      <c r="S285" s="133">
        <v>0</v>
      </c>
      <c r="T285" s="134">
        <f t="shared" si="73"/>
        <v>0</v>
      </c>
      <c r="AR285" s="135" t="s">
        <v>138</v>
      </c>
      <c r="AT285" s="135" t="s">
        <v>128</v>
      </c>
      <c r="AU285" s="135" t="s">
        <v>124</v>
      </c>
      <c r="AY285" s="13" t="s">
        <v>125</v>
      </c>
      <c r="BE285" s="136">
        <f t="shared" si="74"/>
        <v>0</v>
      </c>
      <c r="BF285" s="136">
        <f t="shared" si="75"/>
        <v>0</v>
      </c>
      <c r="BG285" s="136">
        <f t="shared" si="76"/>
        <v>0</v>
      </c>
      <c r="BH285" s="136">
        <f t="shared" si="77"/>
        <v>0</v>
      </c>
      <c r="BI285" s="136">
        <f t="shared" si="78"/>
        <v>0</v>
      </c>
      <c r="BJ285" s="13" t="s">
        <v>124</v>
      </c>
      <c r="BK285" s="136">
        <f t="shared" si="79"/>
        <v>0</v>
      </c>
      <c r="BL285" s="13" t="s">
        <v>138</v>
      </c>
      <c r="BM285" s="135" t="s">
        <v>643</v>
      </c>
    </row>
    <row r="286" spans="2:65" s="1" customFormat="1" ht="16.5" customHeight="1">
      <c r="B286" s="28"/>
      <c r="C286" s="124" t="s">
        <v>644</v>
      </c>
      <c r="D286" s="124" t="s">
        <v>128</v>
      </c>
      <c r="E286" s="125" t="s">
        <v>645</v>
      </c>
      <c r="F286" s="126" t="s">
        <v>646</v>
      </c>
      <c r="G286" s="127" t="s">
        <v>185</v>
      </c>
      <c r="H286" s="128">
        <v>6</v>
      </c>
      <c r="I286" s="129"/>
      <c r="J286" s="130">
        <f t="shared" si="70"/>
        <v>0</v>
      </c>
      <c r="K286" s="126" t="s">
        <v>1</v>
      </c>
      <c r="L286" s="28"/>
      <c r="M286" s="131" t="s">
        <v>1</v>
      </c>
      <c r="N286" s="132" t="s">
        <v>43</v>
      </c>
      <c r="P286" s="133">
        <f t="shared" si="71"/>
        <v>0</v>
      </c>
      <c r="Q286" s="133">
        <v>0</v>
      </c>
      <c r="R286" s="133">
        <f t="shared" si="72"/>
        <v>0</v>
      </c>
      <c r="S286" s="133">
        <v>0</v>
      </c>
      <c r="T286" s="134">
        <f t="shared" si="73"/>
        <v>0</v>
      </c>
      <c r="AR286" s="135" t="s">
        <v>138</v>
      </c>
      <c r="AT286" s="135" t="s">
        <v>128</v>
      </c>
      <c r="AU286" s="135" t="s">
        <v>124</v>
      </c>
      <c r="AY286" s="13" t="s">
        <v>125</v>
      </c>
      <c r="BE286" s="136">
        <f t="shared" si="74"/>
        <v>0</v>
      </c>
      <c r="BF286" s="136">
        <f t="shared" si="75"/>
        <v>0</v>
      </c>
      <c r="BG286" s="136">
        <f t="shared" si="76"/>
        <v>0</v>
      </c>
      <c r="BH286" s="136">
        <f t="shared" si="77"/>
        <v>0</v>
      </c>
      <c r="BI286" s="136">
        <f t="shared" si="78"/>
        <v>0</v>
      </c>
      <c r="BJ286" s="13" t="s">
        <v>124</v>
      </c>
      <c r="BK286" s="136">
        <f t="shared" si="79"/>
        <v>0</v>
      </c>
      <c r="BL286" s="13" t="s">
        <v>138</v>
      </c>
      <c r="BM286" s="135" t="s">
        <v>647</v>
      </c>
    </row>
    <row r="287" spans="2:65" s="1" customFormat="1" ht="16.5" customHeight="1">
      <c r="B287" s="28"/>
      <c r="C287" s="124" t="s">
        <v>400</v>
      </c>
      <c r="D287" s="124" t="s">
        <v>128</v>
      </c>
      <c r="E287" s="125" t="s">
        <v>648</v>
      </c>
      <c r="F287" s="126" t="s">
        <v>649</v>
      </c>
      <c r="G287" s="127" t="s">
        <v>185</v>
      </c>
      <c r="H287" s="128">
        <v>8</v>
      </c>
      <c r="I287" s="129"/>
      <c r="J287" s="130">
        <f t="shared" si="70"/>
        <v>0</v>
      </c>
      <c r="K287" s="126" t="s">
        <v>1</v>
      </c>
      <c r="L287" s="28"/>
      <c r="M287" s="131" t="s">
        <v>1</v>
      </c>
      <c r="N287" s="132" t="s">
        <v>43</v>
      </c>
      <c r="P287" s="133">
        <f t="shared" si="71"/>
        <v>0</v>
      </c>
      <c r="Q287" s="133">
        <v>0</v>
      </c>
      <c r="R287" s="133">
        <f t="shared" si="72"/>
        <v>0</v>
      </c>
      <c r="S287" s="133">
        <v>0</v>
      </c>
      <c r="T287" s="134">
        <f t="shared" si="73"/>
        <v>0</v>
      </c>
      <c r="AR287" s="135" t="s">
        <v>138</v>
      </c>
      <c r="AT287" s="135" t="s">
        <v>128</v>
      </c>
      <c r="AU287" s="135" t="s">
        <v>124</v>
      </c>
      <c r="AY287" s="13" t="s">
        <v>125</v>
      </c>
      <c r="BE287" s="136">
        <f t="shared" si="74"/>
        <v>0</v>
      </c>
      <c r="BF287" s="136">
        <f t="shared" si="75"/>
        <v>0</v>
      </c>
      <c r="BG287" s="136">
        <f t="shared" si="76"/>
        <v>0</v>
      </c>
      <c r="BH287" s="136">
        <f t="shared" si="77"/>
        <v>0</v>
      </c>
      <c r="BI287" s="136">
        <f t="shared" si="78"/>
        <v>0</v>
      </c>
      <c r="BJ287" s="13" t="s">
        <v>124</v>
      </c>
      <c r="BK287" s="136">
        <f t="shared" si="79"/>
        <v>0</v>
      </c>
      <c r="BL287" s="13" t="s">
        <v>138</v>
      </c>
      <c r="BM287" s="135" t="s">
        <v>650</v>
      </c>
    </row>
    <row r="288" spans="2:65" s="1" customFormat="1" ht="16.5" customHeight="1">
      <c r="B288" s="28"/>
      <c r="C288" s="124" t="s">
        <v>651</v>
      </c>
      <c r="D288" s="124" t="s">
        <v>128</v>
      </c>
      <c r="E288" s="125" t="s">
        <v>652</v>
      </c>
      <c r="F288" s="126" t="s">
        <v>653</v>
      </c>
      <c r="G288" s="127" t="s">
        <v>185</v>
      </c>
      <c r="H288" s="128">
        <v>2</v>
      </c>
      <c r="I288" s="129"/>
      <c r="J288" s="130">
        <f t="shared" si="70"/>
        <v>0</v>
      </c>
      <c r="K288" s="126" t="s">
        <v>1</v>
      </c>
      <c r="L288" s="28"/>
      <c r="M288" s="131" t="s">
        <v>1</v>
      </c>
      <c r="N288" s="132" t="s">
        <v>43</v>
      </c>
      <c r="P288" s="133">
        <f t="shared" si="71"/>
        <v>0</v>
      </c>
      <c r="Q288" s="133">
        <v>0</v>
      </c>
      <c r="R288" s="133">
        <f t="shared" si="72"/>
        <v>0</v>
      </c>
      <c r="S288" s="133">
        <v>0</v>
      </c>
      <c r="T288" s="134">
        <f t="shared" si="73"/>
        <v>0</v>
      </c>
      <c r="AR288" s="135" t="s">
        <v>138</v>
      </c>
      <c r="AT288" s="135" t="s">
        <v>128</v>
      </c>
      <c r="AU288" s="135" t="s">
        <v>124</v>
      </c>
      <c r="AY288" s="13" t="s">
        <v>125</v>
      </c>
      <c r="BE288" s="136">
        <f t="shared" si="74"/>
        <v>0</v>
      </c>
      <c r="BF288" s="136">
        <f t="shared" si="75"/>
        <v>0</v>
      </c>
      <c r="BG288" s="136">
        <f t="shared" si="76"/>
        <v>0</v>
      </c>
      <c r="BH288" s="136">
        <f t="shared" si="77"/>
        <v>0</v>
      </c>
      <c r="BI288" s="136">
        <f t="shared" si="78"/>
        <v>0</v>
      </c>
      <c r="BJ288" s="13" t="s">
        <v>124</v>
      </c>
      <c r="BK288" s="136">
        <f t="shared" si="79"/>
        <v>0</v>
      </c>
      <c r="BL288" s="13" t="s">
        <v>138</v>
      </c>
      <c r="BM288" s="135" t="s">
        <v>654</v>
      </c>
    </row>
    <row r="289" spans="2:65" s="1" customFormat="1" ht="16.5" customHeight="1">
      <c r="B289" s="28"/>
      <c r="C289" s="124" t="s">
        <v>403</v>
      </c>
      <c r="D289" s="124" t="s">
        <v>128</v>
      </c>
      <c r="E289" s="125" t="s">
        <v>655</v>
      </c>
      <c r="F289" s="126" t="s">
        <v>656</v>
      </c>
      <c r="G289" s="127" t="s">
        <v>185</v>
      </c>
      <c r="H289" s="128">
        <v>16</v>
      </c>
      <c r="I289" s="129"/>
      <c r="J289" s="130">
        <f t="shared" si="70"/>
        <v>0</v>
      </c>
      <c r="K289" s="126" t="s">
        <v>1</v>
      </c>
      <c r="L289" s="28"/>
      <c r="M289" s="131" t="s">
        <v>1</v>
      </c>
      <c r="N289" s="132" t="s">
        <v>43</v>
      </c>
      <c r="P289" s="133">
        <f t="shared" si="71"/>
        <v>0</v>
      </c>
      <c r="Q289" s="133">
        <v>0</v>
      </c>
      <c r="R289" s="133">
        <f t="shared" si="72"/>
        <v>0</v>
      </c>
      <c r="S289" s="133">
        <v>0</v>
      </c>
      <c r="T289" s="134">
        <f t="shared" si="73"/>
        <v>0</v>
      </c>
      <c r="AR289" s="135" t="s">
        <v>138</v>
      </c>
      <c r="AT289" s="135" t="s">
        <v>128</v>
      </c>
      <c r="AU289" s="135" t="s">
        <v>124</v>
      </c>
      <c r="AY289" s="13" t="s">
        <v>125</v>
      </c>
      <c r="BE289" s="136">
        <f t="shared" si="74"/>
        <v>0</v>
      </c>
      <c r="BF289" s="136">
        <f t="shared" si="75"/>
        <v>0</v>
      </c>
      <c r="BG289" s="136">
        <f t="shared" si="76"/>
        <v>0</v>
      </c>
      <c r="BH289" s="136">
        <f t="shared" si="77"/>
        <v>0</v>
      </c>
      <c r="BI289" s="136">
        <f t="shared" si="78"/>
        <v>0</v>
      </c>
      <c r="BJ289" s="13" t="s">
        <v>124</v>
      </c>
      <c r="BK289" s="136">
        <f t="shared" si="79"/>
        <v>0</v>
      </c>
      <c r="BL289" s="13" t="s">
        <v>138</v>
      </c>
      <c r="BM289" s="135" t="s">
        <v>657</v>
      </c>
    </row>
    <row r="290" spans="2:65" s="1" customFormat="1" ht="16.5" customHeight="1">
      <c r="B290" s="28"/>
      <c r="C290" s="124" t="s">
        <v>658</v>
      </c>
      <c r="D290" s="124" t="s">
        <v>128</v>
      </c>
      <c r="E290" s="125" t="s">
        <v>659</v>
      </c>
      <c r="F290" s="126" t="s">
        <v>660</v>
      </c>
      <c r="G290" s="127" t="s">
        <v>185</v>
      </c>
      <c r="H290" s="128">
        <v>2</v>
      </c>
      <c r="I290" s="129"/>
      <c r="J290" s="130">
        <f t="shared" si="70"/>
        <v>0</v>
      </c>
      <c r="K290" s="126" t="s">
        <v>1</v>
      </c>
      <c r="L290" s="28"/>
      <c r="M290" s="131" t="s">
        <v>1</v>
      </c>
      <c r="N290" s="132" t="s">
        <v>43</v>
      </c>
      <c r="P290" s="133">
        <f t="shared" si="71"/>
        <v>0</v>
      </c>
      <c r="Q290" s="133">
        <v>0</v>
      </c>
      <c r="R290" s="133">
        <f t="shared" si="72"/>
        <v>0</v>
      </c>
      <c r="S290" s="133">
        <v>0</v>
      </c>
      <c r="T290" s="134">
        <f t="shared" si="73"/>
        <v>0</v>
      </c>
      <c r="AR290" s="135" t="s">
        <v>138</v>
      </c>
      <c r="AT290" s="135" t="s">
        <v>128</v>
      </c>
      <c r="AU290" s="135" t="s">
        <v>124</v>
      </c>
      <c r="AY290" s="13" t="s">
        <v>125</v>
      </c>
      <c r="BE290" s="136">
        <f t="shared" si="74"/>
        <v>0</v>
      </c>
      <c r="BF290" s="136">
        <f t="shared" si="75"/>
        <v>0</v>
      </c>
      <c r="BG290" s="136">
        <f t="shared" si="76"/>
        <v>0</v>
      </c>
      <c r="BH290" s="136">
        <f t="shared" si="77"/>
        <v>0</v>
      </c>
      <c r="BI290" s="136">
        <f t="shared" si="78"/>
        <v>0</v>
      </c>
      <c r="BJ290" s="13" t="s">
        <v>124</v>
      </c>
      <c r="BK290" s="136">
        <f t="shared" si="79"/>
        <v>0</v>
      </c>
      <c r="BL290" s="13" t="s">
        <v>138</v>
      </c>
      <c r="BM290" s="135" t="s">
        <v>661</v>
      </c>
    </row>
    <row r="291" spans="2:65" s="1" customFormat="1" ht="16.5" customHeight="1">
      <c r="B291" s="28"/>
      <c r="C291" s="124" t="s">
        <v>410</v>
      </c>
      <c r="D291" s="124" t="s">
        <v>128</v>
      </c>
      <c r="E291" s="125" t="s">
        <v>662</v>
      </c>
      <c r="F291" s="126" t="s">
        <v>663</v>
      </c>
      <c r="G291" s="127" t="s">
        <v>185</v>
      </c>
      <c r="H291" s="128">
        <v>4</v>
      </c>
      <c r="I291" s="129"/>
      <c r="J291" s="130">
        <f t="shared" si="70"/>
        <v>0</v>
      </c>
      <c r="K291" s="126" t="s">
        <v>1</v>
      </c>
      <c r="L291" s="28"/>
      <c r="M291" s="131" t="s">
        <v>1</v>
      </c>
      <c r="N291" s="132" t="s">
        <v>43</v>
      </c>
      <c r="P291" s="133">
        <f t="shared" si="71"/>
        <v>0</v>
      </c>
      <c r="Q291" s="133">
        <v>0</v>
      </c>
      <c r="R291" s="133">
        <f t="shared" si="72"/>
        <v>0</v>
      </c>
      <c r="S291" s="133">
        <v>0</v>
      </c>
      <c r="T291" s="134">
        <f t="shared" si="73"/>
        <v>0</v>
      </c>
      <c r="AR291" s="135" t="s">
        <v>138</v>
      </c>
      <c r="AT291" s="135" t="s">
        <v>128</v>
      </c>
      <c r="AU291" s="135" t="s">
        <v>124</v>
      </c>
      <c r="AY291" s="13" t="s">
        <v>125</v>
      </c>
      <c r="BE291" s="136">
        <f t="shared" si="74"/>
        <v>0</v>
      </c>
      <c r="BF291" s="136">
        <f t="shared" si="75"/>
        <v>0</v>
      </c>
      <c r="BG291" s="136">
        <f t="shared" si="76"/>
        <v>0</v>
      </c>
      <c r="BH291" s="136">
        <f t="shared" si="77"/>
        <v>0</v>
      </c>
      <c r="BI291" s="136">
        <f t="shared" si="78"/>
        <v>0</v>
      </c>
      <c r="BJ291" s="13" t="s">
        <v>124</v>
      </c>
      <c r="BK291" s="136">
        <f t="shared" si="79"/>
        <v>0</v>
      </c>
      <c r="BL291" s="13" t="s">
        <v>138</v>
      </c>
      <c r="BM291" s="135" t="s">
        <v>664</v>
      </c>
    </row>
    <row r="292" spans="2:65" s="1" customFormat="1" ht="16.5" customHeight="1">
      <c r="B292" s="28"/>
      <c r="C292" s="124" t="s">
        <v>665</v>
      </c>
      <c r="D292" s="124" t="s">
        <v>128</v>
      </c>
      <c r="E292" s="125" t="s">
        <v>666</v>
      </c>
      <c r="F292" s="126" t="s">
        <v>667</v>
      </c>
      <c r="G292" s="127" t="s">
        <v>185</v>
      </c>
      <c r="H292" s="128">
        <v>4</v>
      </c>
      <c r="I292" s="129"/>
      <c r="J292" s="130">
        <f t="shared" si="70"/>
        <v>0</v>
      </c>
      <c r="K292" s="126" t="s">
        <v>1</v>
      </c>
      <c r="L292" s="28"/>
      <c r="M292" s="131" t="s">
        <v>1</v>
      </c>
      <c r="N292" s="132" t="s">
        <v>43</v>
      </c>
      <c r="P292" s="133">
        <f t="shared" si="71"/>
        <v>0</v>
      </c>
      <c r="Q292" s="133">
        <v>0</v>
      </c>
      <c r="R292" s="133">
        <f t="shared" si="72"/>
        <v>0</v>
      </c>
      <c r="S292" s="133">
        <v>0</v>
      </c>
      <c r="T292" s="134">
        <f t="shared" si="73"/>
        <v>0</v>
      </c>
      <c r="AR292" s="135" t="s">
        <v>138</v>
      </c>
      <c r="AT292" s="135" t="s">
        <v>128</v>
      </c>
      <c r="AU292" s="135" t="s">
        <v>124</v>
      </c>
      <c r="AY292" s="13" t="s">
        <v>125</v>
      </c>
      <c r="BE292" s="136">
        <f t="shared" si="74"/>
        <v>0</v>
      </c>
      <c r="BF292" s="136">
        <f t="shared" si="75"/>
        <v>0</v>
      </c>
      <c r="BG292" s="136">
        <f t="shared" si="76"/>
        <v>0</v>
      </c>
      <c r="BH292" s="136">
        <f t="shared" si="77"/>
        <v>0</v>
      </c>
      <c r="BI292" s="136">
        <f t="shared" si="78"/>
        <v>0</v>
      </c>
      <c r="BJ292" s="13" t="s">
        <v>124</v>
      </c>
      <c r="BK292" s="136">
        <f t="shared" si="79"/>
        <v>0</v>
      </c>
      <c r="BL292" s="13" t="s">
        <v>138</v>
      </c>
      <c r="BM292" s="135" t="s">
        <v>668</v>
      </c>
    </row>
    <row r="293" spans="2:65" s="1" customFormat="1" ht="16.5" customHeight="1">
      <c r="B293" s="28"/>
      <c r="C293" s="124" t="s">
        <v>414</v>
      </c>
      <c r="D293" s="124" t="s">
        <v>128</v>
      </c>
      <c r="E293" s="125" t="s">
        <v>669</v>
      </c>
      <c r="F293" s="126" t="s">
        <v>670</v>
      </c>
      <c r="G293" s="127" t="s">
        <v>185</v>
      </c>
      <c r="H293" s="128">
        <v>2</v>
      </c>
      <c r="I293" s="129"/>
      <c r="J293" s="130">
        <f t="shared" si="70"/>
        <v>0</v>
      </c>
      <c r="K293" s="126" t="s">
        <v>1</v>
      </c>
      <c r="L293" s="28"/>
      <c r="M293" s="131" t="s">
        <v>1</v>
      </c>
      <c r="N293" s="132" t="s">
        <v>43</v>
      </c>
      <c r="P293" s="133">
        <f t="shared" si="71"/>
        <v>0</v>
      </c>
      <c r="Q293" s="133">
        <v>0</v>
      </c>
      <c r="R293" s="133">
        <f t="shared" si="72"/>
        <v>0</v>
      </c>
      <c r="S293" s="133">
        <v>0</v>
      </c>
      <c r="T293" s="134">
        <f t="shared" si="73"/>
        <v>0</v>
      </c>
      <c r="AR293" s="135" t="s">
        <v>138</v>
      </c>
      <c r="AT293" s="135" t="s">
        <v>128</v>
      </c>
      <c r="AU293" s="135" t="s">
        <v>124</v>
      </c>
      <c r="AY293" s="13" t="s">
        <v>125</v>
      </c>
      <c r="BE293" s="136">
        <f t="shared" si="74"/>
        <v>0</v>
      </c>
      <c r="BF293" s="136">
        <f t="shared" si="75"/>
        <v>0</v>
      </c>
      <c r="BG293" s="136">
        <f t="shared" si="76"/>
        <v>0</v>
      </c>
      <c r="BH293" s="136">
        <f t="shared" si="77"/>
        <v>0</v>
      </c>
      <c r="BI293" s="136">
        <f t="shared" si="78"/>
        <v>0</v>
      </c>
      <c r="BJ293" s="13" t="s">
        <v>124</v>
      </c>
      <c r="BK293" s="136">
        <f t="shared" si="79"/>
        <v>0</v>
      </c>
      <c r="BL293" s="13" t="s">
        <v>138</v>
      </c>
      <c r="BM293" s="135" t="s">
        <v>671</v>
      </c>
    </row>
    <row r="294" spans="2:65" s="1" customFormat="1" ht="16.5" customHeight="1">
      <c r="B294" s="28"/>
      <c r="C294" s="124" t="s">
        <v>672</v>
      </c>
      <c r="D294" s="124" t="s">
        <v>128</v>
      </c>
      <c r="E294" s="125" t="s">
        <v>673</v>
      </c>
      <c r="F294" s="126" t="s">
        <v>674</v>
      </c>
      <c r="G294" s="127" t="s">
        <v>185</v>
      </c>
      <c r="H294" s="128">
        <v>80</v>
      </c>
      <c r="I294" s="129"/>
      <c r="J294" s="130">
        <f t="shared" si="70"/>
        <v>0</v>
      </c>
      <c r="K294" s="126" t="s">
        <v>1</v>
      </c>
      <c r="L294" s="28"/>
      <c r="M294" s="131" t="s">
        <v>1</v>
      </c>
      <c r="N294" s="132" t="s">
        <v>43</v>
      </c>
      <c r="P294" s="133">
        <f t="shared" si="71"/>
        <v>0</v>
      </c>
      <c r="Q294" s="133">
        <v>0</v>
      </c>
      <c r="R294" s="133">
        <f t="shared" si="72"/>
        <v>0</v>
      </c>
      <c r="S294" s="133">
        <v>0</v>
      </c>
      <c r="T294" s="134">
        <f t="shared" si="73"/>
        <v>0</v>
      </c>
      <c r="AR294" s="135" t="s">
        <v>138</v>
      </c>
      <c r="AT294" s="135" t="s">
        <v>128</v>
      </c>
      <c r="AU294" s="135" t="s">
        <v>124</v>
      </c>
      <c r="AY294" s="13" t="s">
        <v>125</v>
      </c>
      <c r="BE294" s="136">
        <f t="shared" si="74"/>
        <v>0</v>
      </c>
      <c r="BF294" s="136">
        <f t="shared" si="75"/>
        <v>0</v>
      </c>
      <c r="BG294" s="136">
        <f t="shared" si="76"/>
        <v>0</v>
      </c>
      <c r="BH294" s="136">
        <f t="shared" si="77"/>
        <v>0</v>
      </c>
      <c r="BI294" s="136">
        <f t="shared" si="78"/>
        <v>0</v>
      </c>
      <c r="BJ294" s="13" t="s">
        <v>124</v>
      </c>
      <c r="BK294" s="136">
        <f t="shared" si="79"/>
        <v>0</v>
      </c>
      <c r="BL294" s="13" t="s">
        <v>138</v>
      </c>
      <c r="BM294" s="135" t="s">
        <v>675</v>
      </c>
    </row>
    <row r="295" spans="2:65" s="1" customFormat="1" ht="16.5" customHeight="1">
      <c r="B295" s="28"/>
      <c r="C295" s="124" t="s">
        <v>417</v>
      </c>
      <c r="D295" s="124" t="s">
        <v>128</v>
      </c>
      <c r="E295" s="125" t="s">
        <v>676</v>
      </c>
      <c r="F295" s="126" t="s">
        <v>677</v>
      </c>
      <c r="G295" s="127" t="s">
        <v>185</v>
      </c>
      <c r="H295" s="128">
        <v>80</v>
      </c>
      <c r="I295" s="129"/>
      <c r="J295" s="130">
        <f t="shared" si="70"/>
        <v>0</v>
      </c>
      <c r="K295" s="126" t="s">
        <v>1</v>
      </c>
      <c r="L295" s="28"/>
      <c r="M295" s="131" t="s">
        <v>1</v>
      </c>
      <c r="N295" s="132" t="s">
        <v>43</v>
      </c>
      <c r="P295" s="133">
        <f t="shared" si="71"/>
        <v>0</v>
      </c>
      <c r="Q295" s="133">
        <v>0</v>
      </c>
      <c r="R295" s="133">
        <f t="shared" si="72"/>
        <v>0</v>
      </c>
      <c r="S295" s="133">
        <v>0</v>
      </c>
      <c r="T295" s="134">
        <f t="shared" si="73"/>
        <v>0</v>
      </c>
      <c r="AR295" s="135" t="s">
        <v>138</v>
      </c>
      <c r="AT295" s="135" t="s">
        <v>128</v>
      </c>
      <c r="AU295" s="135" t="s">
        <v>124</v>
      </c>
      <c r="AY295" s="13" t="s">
        <v>125</v>
      </c>
      <c r="BE295" s="136">
        <f t="shared" si="74"/>
        <v>0</v>
      </c>
      <c r="BF295" s="136">
        <f t="shared" si="75"/>
        <v>0</v>
      </c>
      <c r="BG295" s="136">
        <f t="shared" si="76"/>
        <v>0</v>
      </c>
      <c r="BH295" s="136">
        <f t="shared" si="77"/>
        <v>0</v>
      </c>
      <c r="BI295" s="136">
        <f t="shared" si="78"/>
        <v>0</v>
      </c>
      <c r="BJ295" s="13" t="s">
        <v>124</v>
      </c>
      <c r="BK295" s="136">
        <f t="shared" si="79"/>
        <v>0</v>
      </c>
      <c r="BL295" s="13" t="s">
        <v>138</v>
      </c>
      <c r="BM295" s="135" t="s">
        <v>678</v>
      </c>
    </row>
    <row r="296" spans="2:65" s="1" customFormat="1" ht="16.5" customHeight="1">
      <c r="B296" s="28"/>
      <c r="C296" s="124" t="s">
        <v>679</v>
      </c>
      <c r="D296" s="124" t="s">
        <v>128</v>
      </c>
      <c r="E296" s="125" t="s">
        <v>680</v>
      </c>
      <c r="F296" s="126" t="s">
        <v>681</v>
      </c>
      <c r="G296" s="127" t="s">
        <v>185</v>
      </c>
      <c r="H296" s="128">
        <v>80</v>
      </c>
      <c r="I296" s="129"/>
      <c r="J296" s="130">
        <f t="shared" si="70"/>
        <v>0</v>
      </c>
      <c r="K296" s="126" t="s">
        <v>1</v>
      </c>
      <c r="L296" s="28"/>
      <c r="M296" s="131" t="s">
        <v>1</v>
      </c>
      <c r="N296" s="132" t="s">
        <v>43</v>
      </c>
      <c r="P296" s="133">
        <f t="shared" si="71"/>
        <v>0</v>
      </c>
      <c r="Q296" s="133">
        <v>0</v>
      </c>
      <c r="R296" s="133">
        <f t="shared" si="72"/>
        <v>0</v>
      </c>
      <c r="S296" s="133">
        <v>0</v>
      </c>
      <c r="T296" s="134">
        <f t="shared" si="73"/>
        <v>0</v>
      </c>
      <c r="AR296" s="135" t="s">
        <v>138</v>
      </c>
      <c r="AT296" s="135" t="s">
        <v>128</v>
      </c>
      <c r="AU296" s="135" t="s">
        <v>124</v>
      </c>
      <c r="AY296" s="13" t="s">
        <v>125</v>
      </c>
      <c r="BE296" s="136">
        <f t="shared" si="74"/>
        <v>0</v>
      </c>
      <c r="BF296" s="136">
        <f t="shared" si="75"/>
        <v>0</v>
      </c>
      <c r="BG296" s="136">
        <f t="shared" si="76"/>
        <v>0</v>
      </c>
      <c r="BH296" s="136">
        <f t="shared" si="77"/>
        <v>0</v>
      </c>
      <c r="BI296" s="136">
        <f t="shared" si="78"/>
        <v>0</v>
      </c>
      <c r="BJ296" s="13" t="s">
        <v>124</v>
      </c>
      <c r="BK296" s="136">
        <f t="shared" si="79"/>
        <v>0</v>
      </c>
      <c r="BL296" s="13" t="s">
        <v>138</v>
      </c>
      <c r="BM296" s="135" t="s">
        <v>682</v>
      </c>
    </row>
    <row r="297" spans="2:65" s="1" customFormat="1" ht="16.5" customHeight="1">
      <c r="B297" s="28"/>
      <c r="C297" s="124" t="s">
        <v>421</v>
      </c>
      <c r="D297" s="124" t="s">
        <v>128</v>
      </c>
      <c r="E297" s="125" t="s">
        <v>683</v>
      </c>
      <c r="F297" s="126" t="s">
        <v>684</v>
      </c>
      <c r="G297" s="127" t="s">
        <v>131</v>
      </c>
      <c r="H297" s="128">
        <v>14</v>
      </c>
      <c r="I297" s="129"/>
      <c r="J297" s="130">
        <f t="shared" si="70"/>
        <v>0</v>
      </c>
      <c r="K297" s="126" t="s">
        <v>1</v>
      </c>
      <c r="L297" s="28"/>
      <c r="M297" s="131" t="s">
        <v>1</v>
      </c>
      <c r="N297" s="132" t="s">
        <v>43</v>
      </c>
      <c r="P297" s="133">
        <f t="shared" si="71"/>
        <v>0</v>
      </c>
      <c r="Q297" s="133">
        <v>0</v>
      </c>
      <c r="R297" s="133">
        <f t="shared" si="72"/>
        <v>0</v>
      </c>
      <c r="S297" s="133">
        <v>0</v>
      </c>
      <c r="T297" s="134">
        <f t="shared" si="73"/>
        <v>0</v>
      </c>
      <c r="AR297" s="135" t="s">
        <v>138</v>
      </c>
      <c r="AT297" s="135" t="s">
        <v>128</v>
      </c>
      <c r="AU297" s="135" t="s">
        <v>124</v>
      </c>
      <c r="AY297" s="13" t="s">
        <v>125</v>
      </c>
      <c r="BE297" s="136">
        <f t="shared" si="74"/>
        <v>0</v>
      </c>
      <c r="BF297" s="136">
        <f t="shared" si="75"/>
        <v>0</v>
      </c>
      <c r="BG297" s="136">
        <f t="shared" si="76"/>
        <v>0</v>
      </c>
      <c r="BH297" s="136">
        <f t="shared" si="77"/>
        <v>0</v>
      </c>
      <c r="BI297" s="136">
        <f t="shared" si="78"/>
        <v>0</v>
      </c>
      <c r="BJ297" s="13" t="s">
        <v>124</v>
      </c>
      <c r="BK297" s="136">
        <f t="shared" si="79"/>
        <v>0</v>
      </c>
      <c r="BL297" s="13" t="s">
        <v>138</v>
      </c>
      <c r="BM297" s="135" t="s">
        <v>685</v>
      </c>
    </row>
    <row r="298" spans="2:65" s="1" customFormat="1" ht="16.5" customHeight="1">
      <c r="B298" s="28"/>
      <c r="C298" s="124" t="s">
        <v>686</v>
      </c>
      <c r="D298" s="124" t="s">
        <v>128</v>
      </c>
      <c r="E298" s="125" t="s">
        <v>687</v>
      </c>
      <c r="F298" s="126" t="s">
        <v>688</v>
      </c>
      <c r="G298" s="127" t="s">
        <v>131</v>
      </c>
      <c r="H298" s="128">
        <v>4</v>
      </c>
      <c r="I298" s="129"/>
      <c r="J298" s="130">
        <f t="shared" si="70"/>
        <v>0</v>
      </c>
      <c r="K298" s="126" t="s">
        <v>1</v>
      </c>
      <c r="L298" s="28"/>
      <c r="M298" s="131" t="s">
        <v>1</v>
      </c>
      <c r="N298" s="132" t="s">
        <v>43</v>
      </c>
      <c r="P298" s="133">
        <f t="shared" si="71"/>
        <v>0</v>
      </c>
      <c r="Q298" s="133">
        <v>0</v>
      </c>
      <c r="R298" s="133">
        <f t="shared" si="72"/>
        <v>0</v>
      </c>
      <c r="S298" s="133">
        <v>0</v>
      </c>
      <c r="T298" s="134">
        <f t="shared" si="73"/>
        <v>0</v>
      </c>
      <c r="AR298" s="135" t="s">
        <v>138</v>
      </c>
      <c r="AT298" s="135" t="s">
        <v>128</v>
      </c>
      <c r="AU298" s="135" t="s">
        <v>124</v>
      </c>
      <c r="AY298" s="13" t="s">
        <v>125</v>
      </c>
      <c r="BE298" s="136">
        <f t="shared" si="74"/>
        <v>0</v>
      </c>
      <c r="BF298" s="136">
        <f t="shared" si="75"/>
        <v>0</v>
      </c>
      <c r="BG298" s="136">
        <f t="shared" si="76"/>
        <v>0</v>
      </c>
      <c r="BH298" s="136">
        <f t="shared" si="77"/>
        <v>0</v>
      </c>
      <c r="BI298" s="136">
        <f t="shared" si="78"/>
        <v>0</v>
      </c>
      <c r="BJ298" s="13" t="s">
        <v>124</v>
      </c>
      <c r="BK298" s="136">
        <f t="shared" si="79"/>
        <v>0</v>
      </c>
      <c r="BL298" s="13" t="s">
        <v>138</v>
      </c>
      <c r="BM298" s="135" t="s">
        <v>689</v>
      </c>
    </row>
    <row r="299" spans="2:65" s="1" customFormat="1" ht="16.5" customHeight="1">
      <c r="B299" s="28"/>
      <c r="C299" s="124" t="s">
        <v>424</v>
      </c>
      <c r="D299" s="124" t="s">
        <v>128</v>
      </c>
      <c r="E299" s="125" t="s">
        <v>690</v>
      </c>
      <c r="F299" s="126" t="s">
        <v>691</v>
      </c>
      <c r="G299" s="127" t="s">
        <v>284</v>
      </c>
      <c r="H299" s="128">
        <v>1</v>
      </c>
      <c r="I299" s="129"/>
      <c r="J299" s="130">
        <f t="shared" si="70"/>
        <v>0</v>
      </c>
      <c r="K299" s="126" t="s">
        <v>1</v>
      </c>
      <c r="L299" s="28"/>
      <c r="M299" s="131" t="s">
        <v>1</v>
      </c>
      <c r="N299" s="132" t="s">
        <v>43</v>
      </c>
      <c r="P299" s="133">
        <f t="shared" si="71"/>
        <v>0</v>
      </c>
      <c r="Q299" s="133">
        <v>0</v>
      </c>
      <c r="R299" s="133">
        <f t="shared" si="72"/>
        <v>0</v>
      </c>
      <c r="S299" s="133">
        <v>0</v>
      </c>
      <c r="T299" s="134">
        <f t="shared" si="73"/>
        <v>0</v>
      </c>
      <c r="AR299" s="135" t="s">
        <v>138</v>
      </c>
      <c r="AT299" s="135" t="s">
        <v>128</v>
      </c>
      <c r="AU299" s="135" t="s">
        <v>124</v>
      </c>
      <c r="AY299" s="13" t="s">
        <v>125</v>
      </c>
      <c r="BE299" s="136">
        <f t="shared" si="74"/>
        <v>0</v>
      </c>
      <c r="BF299" s="136">
        <f t="shared" si="75"/>
        <v>0</v>
      </c>
      <c r="BG299" s="136">
        <f t="shared" si="76"/>
        <v>0</v>
      </c>
      <c r="BH299" s="136">
        <f t="shared" si="77"/>
        <v>0</v>
      </c>
      <c r="BI299" s="136">
        <f t="shared" si="78"/>
        <v>0</v>
      </c>
      <c r="BJ299" s="13" t="s">
        <v>124</v>
      </c>
      <c r="BK299" s="136">
        <f t="shared" si="79"/>
        <v>0</v>
      </c>
      <c r="BL299" s="13" t="s">
        <v>138</v>
      </c>
      <c r="BM299" s="135" t="s">
        <v>692</v>
      </c>
    </row>
    <row r="300" spans="2:65" s="11" customFormat="1" ht="22.9" customHeight="1">
      <c r="B300" s="112"/>
      <c r="D300" s="113" t="s">
        <v>76</v>
      </c>
      <c r="E300" s="122" t="s">
        <v>693</v>
      </c>
      <c r="F300" s="122" t="s">
        <v>694</v>
      </c>
      <c r="I300" s="115"/>
      <c r="J300" s="123">
        <f>BK300</f>
        <v>0</v>
      </c>
      <c r="L300" s="112"/>
      <c r="M300" s="117"/>
      <c r="P300" s="118">
        <f>SUM(P301:P307)</f>
        <v>0</v>
      </c>
      <c r="R300" s="118">
        <f>SUM(R301:R307)</f>
        <v>0</v>
      </c>
      <c r="T300" s="119">
        <f>SUM(T301:T307)</f>
        <v>0</v>
      </c>
      <c r="AR300" s="113" t="s">
        <v>124</v>
      </c>
      <c r="AT300" s="120" t="s">
        <v>76</v>
      </c>
      <c r="AU300" s="120" t="s">
        <v>85</v>
      </c>
      <c r="AY300" s="113" t="s">
        <v>125</v>
      </c>
      <c r="BK300" s="121">
        <f>SUM(BK301:BK307)</f>
        <v>0</v>
      </c>
    </row>
    <row r="301" spans="2:65" s="1" customFormat="1" ht="16.5" customHeight="1">
      <c r="B301" s="28"/>
      <c r="C301" s="124" t="s">
        <v>695</v>
      </c>
      <c r="D301" s="124" t="s">
        <v>128</v>
      </c>
      <c r="E301" s="125" t="s">
        <v>696</v>
      </c>
      <c r="F301" s="126" t="s">
        <v>697</v>
      </c>
      <c r="G301" s="127" t="s">
        <v>185</v>
      </c>
      <c r="H301" s="128">
        <v>1</v>
      </c>
      <c r="I301" s="129"/>
      <c r="J301" s="130">
        <f>ROUND(I301*H301,2)</f>
        <v>0</v>
      </c>
      <c r="K301" s="126" t="s">
        <v>1</v>
      </c>
      <c r="L301" s="28"/>
      <c r="M301" s="131" t="s">
        <v>1</v>
      </c>
      <c r="N301" s="132" t="s">
        <v>43</v>
      </c>
      <c r="P301" s="133">
        <f>O301*H301</f>
        <v>0</v>
      </c>
      <c r="Q301" s="133">
        <v>0</v>
      </c>
      <c r="R301" s="133">
        <f>Q301*H301</f>
        <v>0</v>
      </c>
      <c r="S301" s="133">
        <v>0</v>
      </c>
      <c r="T301" s="134">
        <f>S301*H301</f>
        <v>0</v>
      </c>
      <c r="AR301" s="135" t="s">
        <v>133</v>
      </c>
      <c r="AT301" s="135" t="s">
        <v>128</v>
      </c>
      <c r="AU301" s="135" t="s">
        <v>124</v>
      </c>
      <c r="AY301" s="13" t="s">
        <v>125</v>
      </c>
      <c r="BE301" s="136">
        <f>IF(N301="základní",J301,0)</f>
        <v>0</v>
      </c>
      <c r="BF301" s="136">
        <f>IF(N301="snížená",J301,0)</f>
        <v>0</v>
      </c>
      <c r="BG301" s="136">
        <f>IF(N301="zákl. přenesená",J301,0)</f>
        <v>0</v>
      </c>
      <c r="BH301" s="136">
        <f>IF(N301="sníž. přenesená",J301,0)</f>
        <v>0</v>
      </c>
      <c r="BI301" s="136">
        <f>IF(N301="nulová",J301,0)</f>
        <v>0</v>
      </c>
      <c r="BJ301" s="13" t="s">
        <v>124</v>
      </c>
      <c r="BK301" s="136">
        <f>ROUND(I301*H301,2)</f>
        <v>0</v>
      </c>
      <c r="BL301" s="13" t="s">
        <v>133</v>
      </c>
      <c r="BM301" s="135" t="s">
        <v>698</v>
      </c>
    </row>
    <row r="302" spans="2:65" s="1" customFormat="1" ht="58.5">
      <c r="B302" s="28"/>
      <c r="D302" s="147" t="s">
        <v>212</v>
      </c>
      <c r="F302" s="148" t="s">
        <v>699</v>
      </c>
      <c r="I302" s="149"/>
      <c r="L302" s="28"/>
      <c r="M302" s="150"/>
      <c r="T302" s="52"/>
      <c r="AT302" s="13" t="s">
        <v>212</v>
      </c>
      <c r="AU302" s="13" t="s">
        <v>124</v>
      </c>
    </row>
    <row r="303" spans="2:65" s="1" customFormat="1" ht="16.5" customHeight="1">
      <c r="B303" s="28"/>
      <c r="C303" s="124" t="s">
        <v>428</v>
      </c>
      <c r="D303" s="124" t="s">
        <v>128</v>
      </c>
      <c r="E303" s="125" t="s">
        <v>700</v>
      </c>
      <c r="F303" s="126" t="s">
        <v>701</v>
      </c>
      <c r="G303" s="127" t="s">
        <v>185</v>
      </c>
      <c r="H303" s="128">
        <v>1</v>
      </c>
      <c r="I303" s="129"/>
      <c r="J303" s="130">
        <f>ROUND(I303*H303,2)</f>
        <v>0</v>
      </c>
      <c r="K303" s="126" t="s">
        <v>1</v>
      </c>
      <c r="L303" s="28"/>
      <c r="M303" s="131" t="s">
        <v>1</v>
      </c>
      <c r="N303" s="132" t="s">
        <v>43</v>
      </c>
      <c r="P303" s="133">
        <f>O303*H303</f>
        <v>0</v>
      </c>
      <c r="Q303" s="133">
        <v>0</v>
      </c>
      <c r="R303" s="133">
        <f>Q303*H303</f>
        <v>0</v>
      </c>
      <c r="S303" s="133">
        <v>0</v>
      </c>
      <c r="T303" s="134">
        <f>S303*H303</f>
        <v>0</v>
      </c>
      <c r="AR303" s="135" t="s">
        <v>133</v>
      </c>
      <c r="AT303" s="135" t="s">
        <v>128</v>
      </c>
      <c r="AU303" s="135" t="s">
        <v>124</v>
      </c>
      <c r="AY303" s="13" t="s">
        <v>125</v>
      </c>
      <c r="BE303" s="136">
        <f>IF(N303="základní",J303,0)</f>
        <v>0</v>
      </c>
      <c r="BF303" s="136">
        <f>IF(N303="snížená",J303,0)</f>
        <v>0</v>
      </c>
      <c r="BG303" s="136">
        <f>IF(N303="zákl. přenesená",J303,0)</f>
        <v>0</v>
      </c>
      <c r="BH303" s="136">
        <f>IF(N303="sníž. přenesená",J303,0)</f>
        <v>0</v>
      </c>
      <c r="BI303" s="136">
        <f>IF(N303="nulová",J303,0)</f>
        <v>0</v>
      </c>
      <c r="BJ303" s="13" t="s">
        <v>124</v>
      </c>
      <c r="BK303" s="136">
        <f>ROUND(I303*H303,2)</f>
        <v>0</v>
      </c>
      <c r="BL303" s="13" t="s">
        <v>133</v>
      </c>
      <c r="BM303" s="135" t="s">
        <v>702</v>
      </c>
    </row>
    <row r="304" spans="2:65" s="1" customFormat="1" ht="19.5">
      <c r="B304" s="28"/>
      <c r="D304" s="147" t="s">
        <v>212</v>
      </c>
      <c r="F304" s="148" t="s">
        <v>703</v>
      </c>
      <c r="I304" s="149"/>
      <c r="L304" s="28"/>
      <c r="M304" s="150"/>
      <c r="T304" s="52"/>
      <c r="AT304" s="13" t="s">
        <v>212</v>
      </c>
      <c r="AU304" s="13" t="s">
        <v>124</v>
      </c>
    </row>
    <row r="305" spans="2:65" s="1" customFormat="1" ht="16.5" customHeight="1">
      <c r="B305" s="28"/>
      <c r="C305" s="124" t="s">
        <v>704</v>
      </c>
      <c r="D305" s="124" t="s">
        <v>128</v>
      </c>
      <c r="E305" s="125" t="s">
        <v>705</v>
      </c>
      <c r="F305" s="126" t="s">
        <v>706</v>
      </c>
      <c r="G305" s="127" t="s">
        <v>185</v>
      </c>
      <c r="H305" s="128">
        <v>1</v>
      </c>
      <c r="I305" s="129"/>
      <c r="J305" s="130">
        <f>ROUND(I305*H305,2)</f>
        <v>0</v>
      </c>
      <c r="K305" s="126" t="s">
        <v>1</v>
      </c>
      <c r="L305" s="28"/>
      <c r="M305" s="131" t="s">
        <v>1</v>
      </c>
      <c r="N305" s="132" t="s">
        <v>43</v>
      </c>
      <c r="P305" s="133">
        <f>O305*H305</f>
        <v>0</v>
      </c>
      <c r="Q305" s="133">
        <v>0</v>
      </c>
      <c r="R305" s="133">
        <f>Q305*H305</f>
        <v>0</v>
      </c>
      <c r="S305" s="133">
        <v>0</v>
      </c>
      <c r="T305" s="134">
        <f>S305*H305</f>
        <v>0</v>
      </c>
      <c r="AR305" s="135" t="s">
        <v>133</v>
      </c>
      <c r="AT305" s="135" t="s">
        <v>128</v>
      </c>
      <c r="AU305" s="135" t="s">
        <v>124</v>
      </c>
      <c r="AY305" s="13" t="s">
        <v>125</v>
      </c>
      <c r="BE305" s="136">
        <f>IF(N305="základní",J305,0)</f>
        <v>0</v>
      </c>
      <c r="BF305" s="136">
        <f>IF(N305="snížená",J305,0)</f>
        <v>0</v>
      </c>
      <c r="BG305" s="136">
        <f>IF(N305="zákl. přenesená",J305,0)</f>
        <v>0</v>
      </c>
      <c r="BH305" s="136">
        <f>IF(N305="sníž. přenesená",J305,0)</f>
        <v>0</v>
      </c>
      <c r="BI305" s="136">
        <f>IF(N305="nulová",J305,0)</f>
        <v>0</v>
      </c>
      <c r="BJ305" s="13" t="s">
        <v>124</v>
      </c>
      <c r="BK305" s="136">
        <f>ROUND(I305*H305,2)</f>
        <v>0</v>
      </c>
      <c r="BL305" s="13" t="s">
        <v>133</v>
      </c>
      <c r="BM305" s="135" t="s">
        <v>707</v>
      </c>
    </row>
    <row r="306" spans="2:65" s="1" customFormat="1" ht="16.5" customHeight="1">
      <c r="B306" s="28"/>
      <c r="C306" s="124" t="s">
        <v>432</v>
      </c>
      <c r="D306" s="124" t="s">
        <v>128</v>
      </c>
      <c r="E306" s="125" t="s">
        <v>708</v>
      </c>
      <c r="F306" s="126" t="s">
        <v>709</v>
      </c>
      <c r="G306" s="127" t="s">
        <v>710</v>
      </c>
      <c r="H306" s="128">
        <v>1</v>
      </c>
      <c r="I306" s="129"/>
      <c r="J306" s="130">
        <f>ROUND(I306*H306,2)</f>
        <v>0</v>
      </c>
      <c r="K306" s="126" t="s">
        <v>1</v>
      </c>
      <c r="L306" s="28"/>
      <c r="M306" s="131" t="s">
        <v>1</v>
      </c>
      <c r="N306" s="132" t="s">
        <v>43</v>
      </c>
      <c r="P306" s="133">
        <f>O306*H306</f>
        <v>0</v>
      </c>
      <c r="Q306" s="133">
        <v>0</v>
      </c>
      <c r="R306" s="133">
        <f>Q306*H306</f>
        <v>0</v>
      </c>
      <c r="S306" s="133">
        <v>0</v>
      </c>
      <c r="T306" s="134">
        <f>S306*H306</f>
        <v>0</v>
      </c>
      <c r="AR306" s="135" t="s">
        <v>133</v>
      </c>
      <c r="AT306" s="135" t="s">
        <v>128</v>
      </c>
      <c r="AU306" s="135" t="s">
        <v>124</v>
      </c>
      <c r="AY306" s="13" t="s">
        <v>125</v>
      </c>
      <c r="BE306" s="136">
        <f>IF(N306="základní",J306,0)</f>
        <v>0</v>
      </c>
      <c r="BF306" s="136">
        <f>IF(N306="snížená",J306,0)</f>
        <v>0</v>
      </c>
      <c r="BG306" s="136">
        <f>IF(N306="zákl. přenesená",J306,0)</f>
        <v>0</v>
      </c>
      <c r="BH306" s="136">
        <f>IF(N306="sníž. přenesená",J306,0)</f>
        <v>0</v>
      </c>
      <c r="BI306" s="136">
        <f>IF(N306="nulová",J306,0)</f>
        <v>0</v>
      </c>
      <c r="BJ306" s="13" t="s">
        <v>124</v>
      </c>
      <c r="BK306" s="136">
        <f>ROUND(I306*H306,2)</f>
        <v>0</v>
      </c>
      <c r="BL306" s="13" t="s">
        <v>133</v>
      </c>
      <c r="BM306" s="135" t="s">
        <v>711</v>
      </c>
    </row>
    <row r="307" spans="2:65" s="1" customFormat="1" ht="16.5" customHeight="1">
      <c r="B307" s="28"/>
      <c r="C307" s="124" t="s">
        <v>712</v>
      </c>
      <c r="D307" s="124" t="s">
        <v>128</v>
      </c>
      <c r="E307" s="125" t="s">
        <v>713</v>
      </c>
      <c r="F307" s="126" t="s">
        <v>714</v>
      </c>
      <c r="G307" s="127" t="s">
        <v>710</v>
      </c>
      <c r="H307" s="128">
        <v>1</v>
      </c>
      <c r="I307" s="129"/>
      <c r="J307" s="130">
        <f>ROUND(I307*H307,2)</f>
        <v>0</v>
      </c>
      <c r="K307" s="126" t="s">
        <v>1</v>
      </c>
      <c r="L307" s="28"/>
      <c r="M307" s="131" t="s">
        <v>1</v>
      </c>
      <c r="N307" s="132" t="s">
        <v>43</v>
      </c>
      <c r="P307" s="133">
        <f>O307*H307</f>
        <v>0</v>
      </c>
      <c r="Q307" s="133">
        <v>0</v>
      </c>
      <c r="R307" s="133">
        <f>Q307*H307</f>
        <v>0</v>
      </c>
      <c r="S307" s="133">
        <v>0</v>
      </c>
      <c r="T307" s="134">
        <f>S307*H307</f>
        <v>0</v>
      </c>
      <c r="AR307" s="135" t="s">
        <v>133</v>
      </c>
      <c r="AT307" s="135" t="s">
        <v>128</v>
      </c>
      <c r="AU307" s="135" t="s">
        <v>124</v>
      </c>
      <c r="AY307" s="13" t="s">
        <v>125</v>
      </c>
      <c r="BE307" s="136">
        <f>IF(N307="základní",J307,0)</f>
        <v>0</v>
      </c>
      <c r="BF307" s="136">
        <f>IF(N307="snížená",J307,0)</f>
        <v>0</v>
      </c>
      <c r="BG307" s="136">
        <f>IF(N307="zákl. přenesená",J307,0)</f>
        <v>0</v>
      </c>
      <c r="BH307" s="136">
        <f>IF(N307="sníž. přenesená",J307,0)</f>
        <v>0</v>
      </c>
      <c r="BI307" s="136">
        <f>IF(N307="nulová",J307,0)</f>
        <v>0</v>
      </c>
      <c r="BJ307" s="13" t="s">
        <v>124</v>
      </c>
      <c r="BK307" s="136">
        <f>ROUND(I307*H307,2)</f>
        <v>0</v>
      </c>
      <c r="BL307" s="13" t="s">
        <v>133</v>
      </c>
      <c r="BM307" s="135" t="s">
        <v>715</v>
      </c>
    </row>
    <row r="308" spans="2:65" s="11" customFormat="1" ht="22.9" customHeight="1">
      <c r="B308" s="112"/>
      <c r="D308" s="113" t="s">
        <v>76</v>
      </c>
      <c r="E308" s="122" t="s">
        <v>716</v>
      </c>
      <c r="F308" s="122" t="s">
        <v>717</v>
      </c>
      <c r="I308" s="115"/>
      <c r="J308" s="123">
        <f>BK308</f>
        <v>0</v>
      </c>
      <c r="L308" s="112"/>
      <c r="M308" s="117"/>
      <c r="P308" s="118">
        <f>SUM(P309:P313)</f>
        <v>0</v>
      </c>
      <c r="R308" s="118">
        <f>SUM(R309:R313)</f>
        <v>0</v>
      </c>
      <c r="T308" s="119">
        <f>SUM(T309:T313)</f>
        <v>0</v>
      </c>
      <c r="AR308" s="113" t="s">
        <v>85</v>
      </c>
      <c r="AT308" s="120" t="s">
        <v>76</v>
      </c>
      <c r="AU308" s="120" t="s">
        <v>85</v>
      </c>
      <c r="AY308" s="113" t="s">
        <v>125</v>
      </c>
      <c r="BK308" s="121">
        <f>SUM(BK309:BK313)</f>
        <v>0</v>
      </c>
    </row>
    <row r="309" spans="2:65" s="1" customFormat="1" ht="16.5" customHeight="1">
      <c r="B309" s="28"/>
      <c r="C309" s="124" t="s">
        <v>436</v>
      </c>
      <c r="D309" s="124" t="s">
        <v>128</v>
      </c>
      <c r="E309" s="125" t="s">
        <v>718</v>
      </c>
      <c r="F309" s="126" t="s">
        <v>719</v>
      </c>
      <c r="G309" s="127" t="s">
        <v>710</v>
      </c>
      <c r="H309" s="128">
        <v>1</v>
      </c>
      <c r="I309" s="129"/>
      <c r="J309" s="130">
        <f>ROUND(I309*H309,2)</f>
        <v>0</v>
      </c>
      <c r="K309" s="126" t="s">
        <v>1</v>
      </c>
      <c r="L309" s="28"/>
      <c r="M309" s="131" t="s">
        <v>1</v>
      </c>
      <c r="N309" s="132" t="s">
        <v>43</v>
      </c>
      <c r="P309" s="133">
        <f>O309*H309</f>
        <v>0</v>
      </c>
      <c r="Q309" s="133">
        <v>0</v>
      </c>
      <c r="R309" s="133">
        <f>Q309*H309</f>
        <v>0</v>
      </c>
      <c r="S309" s="133">
        <v>0</v>
      </c>
      <c r="T309" s="134">
        <f>S309*H309</f>
        <v>0</v>
      </c>
      <c r="AR309" s="135" t="s">
        <v>138</v>
      </c>
      <c r="AT309" s="135" t="s">
        <v>128</v>
      </c>
      <c r="AU309" s="135" t="s">
        <v>124</v>
      </c>
      <c r="AY309" s="13" t="s">
        <v>125</v>
      </c>
      <c r="BE309" s="136">
        <f>IF(N309="základní",J309,0)</f>
        <v>0</v>
      </c>
      <c r="BF309" s="136">
        <f>IF(N309="snížená",J309,0)</f>
        <v>0</v>
      </c>
      <c r="BG309" s="136">
        <f>IF(N309="zákl. přenesená",J309,0)</f>
        <v>0</v>
      </c>
      <c r="BH309" s="136">
        <f>IF(N309="sníž. přenesená",J309,0)</f>
        <v>0</v>
      </c>
      <c r="BI309" s="136">
        <f>IF(N309="nulová",J309,0)</f>
        <v>0</v>
      </c>
      <c r="BJ309" s="13" t="s">
        <v>124</v>
      </c>
      <c r="BK309" s="136">
        <f>ROUND(I309*H309,2)</f>
        <v>0</v>
      </c>
      <c r="BL309" s="13" t="s">
        <v>138</v>
      </c>
      <c r="BM309" s="135" t="s">
        <v>720</v>
      </c>
    </row>
    <row r="310" spans="2:65" s="1" customFormat="1" ht="16.5" customHeight="1">
      <c r="B310" s="28"/>
      <c r="C310" s="124" t="s">
        <v>721</v>
      </c>
      <c r="D310" s="124" t="s">
        <v>128</v>
      </c>
      <c r="E310" s="125" t="s">
        <v>722</v>
      </c>
      <c r="F310" s="126" t="s">
        <v>723</v>
      </c>
      <c r="G310" s="127" t="s">
        <v>710</v>
      </c>
      <c r="H310" s="128">
        <v>1</v>
      </c>
      <c r="I310" s="129"/>
      <c r="J310" s="130">
        <f>ROUND(I310*H310,2)</f>
        <v>0</v>
      </c>
      <c r="K310" s="126" t="s">
        <v>1</v>
      </c>
      <c r="L310" s="28"/>
      <c r="M310" s="131" t="s">
        <v>1</v>
      </c>
      <c r="N310" s="132" t="s">
        <v>43</v>
      </c>
      <c r="P310" s="133">
        <f>O310*H310</f>
        <v>0</v>
      </c>
      <c r="Q310" s="133">
        <v>0</v>
      </c>
      <c r="R310" s="133">
        <f>Q310*H310</f>
        <v>0</v>
      </c>
      <c r="S310" s="133">
        <v>0</v>
      </c>
      <c r="T310" s="134">
        <f>S310*H310</f>
        <v>0</v>
      </c>
      <c r="AR310" s="135" t="s">
        <v>138</v>
      </c>
      <c r="AT310" s="135" t="s">
        <v>128</v>
      </c>
      <c r="AU310" s="135" t="s">
        <v>124</v>
      </c>
      <c r="AY310" s="13" t="s">
        <v>125</v>
      </c>
      <c r="BE310" s="136">
        <f>IF(N310="základní",J310,0)</f>
        <v>0</v>
      </c>
      <c r="BF310" s="136">
        <f>IF(N310="snížená",J310,0)</f>
        <v>0</v>
      </c>
      <c r="BG310" s="136">
        <f>IF(N310="zákl. přenesená",J310,0)</f>
        <v>0</v>
      </c>
      <c r="BH310" s="136">
        <f>IF(N310="sníž. přenesená",J310,0)</f>
        <v>0</v>
      </c>
      <c r="BI310" s="136">
        <f>IF(N310="nulová",J310,0)</f>
        <v>0</v>
      </c>
      <c r="BJ310" s="13" t="s">
        <v>124</v>
      </c>
      <c r="BK310" s="136">
        <f>ROUND(I310*H310,2)</f>
        <v>0</v>
      </c>
      <c r="BL310" s="13" t="s">
        <v>138</v>
      </c>
      <c r="BM310" s="135" t="s">
        <v>724</v>
      </c>
    </row>
    <row r="311" spans="2:65" s="1" customFormat="1" ht="16.5" customHeight="1">
      <c r="B311" s="28"/>
      <c r="C311" s="124" t="s">
        <v>440</v>
      </c>
      <c r="D311" s="124" t="s">
        <v>128</v>
      </c>
      <c r="E311" s="125" t="s">
        <v>725</v>
      </c>
      <c r="F311" s="126" t="s">
        <v>726</v>
      </c>
      <c r="G311" s="127" t="s">
        <v>710</v>
      </c>
      <c r="H311" s="128">
        <v>1</v>
      </c>
      <c r="I311" s="129"/>
      <c r="J311" s="130">
        <f>ROUND(I311*H311,2)</f>
        <v>0</v>
      </c>
      <c r="K311" s="126" t="s">
        <v>1</v>
      </c>
      <c r="L311" s="28"/>
      <c r="M311" s="131" t="s">
        <v>1</v>
      </c>
      <c r="N311" s="132" t="s">
        <v>43</v>
      </c>
      <c r="P311" s="133">
        <f>O311*H311</f>
        <v>0</v>
      </c>
      <c r="Q311" s="133">
        <v>0</v>
      </c>
      <c r="R311" s="133">
        <f>Q311*H311</f>
        <v>0</v>
      </c>
      <c r="S311" s="133">
        <v>0</v>
      </c>
      <c r="T311" s="134">
        <f>S311*H311</f>
        <v>0</v>
      </c>
      <c r="AR311" s="135" t="s">
        <v>138</v>
      </c>
      <c r="AT311" s="135" t="s">
        <v>128</v>
      </c>
      <c r="AU311" s="135" t="s">
        <v>124</v>
      </c>
      <c r="AY311" s="13" t="s">
        <v>125</v>
      </c>
      <c r="BE311" s="136">
        <f>IF(N311="základní",J311,0)</f>
        <v>0</v>
      </c>
      <c r="BF311" s="136">
        <f>IF(N311="snížená",J311,0)</f>
        <v>0</v>
      </c>
      <c r="BG311" s="136">
        <f>IF(N311="zákl. přenesená",J311,0)</f>
        <v>0</v>
      </c>
      <c r="BH311" s="136">
        <f>IF(N311="sníž. přenesená",J311,0)</f>
        <v>0</v>
      </c>
      <c r="BI311" s="136">
        <f>IF(N311="nulová",J311,0)</f>
        <v>0</v>
      </c>
      <c r="BJ311" s="13" t="s">
        <v>124</v>
      </c>
      <c r="BK311" s="136">
        <f>ROUND(I311*H311,2)</f>
        <v>0</v>
      </c>
      <c r="BL311" s="13" t="s">
        <v>138</v>
      </c>
      <c r="BM311" s="135" t="s">
        <v>727</v>
      </c>
    </row>
    <row r="312" spans="2:65" s="1" customFormat="1" ht="16.5" customHeight="1">
      <c r="B312" s="28"/>
      <c r="C312" s="124" t="s">
        <v>728</v>
      </c>
      <c r="D312" s="124" t="s">
        <v>128</v>
      </c>
      <c r="E312" s="125" t="s">
        <v>729</v>
      </c>
      <c r="F312" s="126" t="s">
        <v>730</v>
      </c>
      <c r="G312" s="127" t="s">
        <v>710</v>
      </c>
      <c r="H312" s="128">
        <v>1</v>
      </c>
      <c r="I312" s="129"/>
      <c r="J312" s="130">
        <f>ROUND(I312*H312,2)</f>
        <v>0</v>
      </c>
      <c r="K312" s="126" t="s">
        <v>1</v>
      </c>
      <c r="L312" s="28"/>
      <c r="M312" s="131" t="s">
        <v>1</v>
      </c>
      <c r="N312" s="132" t="s">
        <v>43</v>
      </c>
      <c r="P312" s="133">
        <f>O312*H312</f>
        <v>0</v>
      </c>
      <c r="Q312" s="133">
        <v>0</v>
      </c>
      <c r="R312" s="133">
        <f>Q312*H312</f>
        <v>0</v>
      </c>
      <c r="S312" s="133">
        <v>0</v>
      </c>
      <c r="T312" s="134">
        <f>S312*H312</f>
        <v>0</v>
      </c>
      <c r="AR312" s="135" t="s">
        <v>138</v>
      </c>
      <c r="AT312" s="135" t="s">
        <v>128</v>
      </c>
      <c r="AU312" s="135" t="s">
        <v>124</v>
      </c>
      <c r="AY312" s="13" t="s">
        <v>125</v>
      </c>
      <c r="BE312" s="136">
        <f>IF(N312="základní",J312,0)</f>
        <v>0</v>
      </c>
      <c r="BF312" s="136">
        <f>IF(N312="snížená",J312,0)</f>
        <v>0</v>
      </c>
      <c r="BG312" s="136">
        <f>IF(N312="zákl. přenesená",J312,0)</f>
        <v>0</v>
      </c>
      <c r="BH312" s="136">
        <f>IF(N312="sníž. přenesená",J312,0)</f>
        <v>0</v>
      </c>
      <c r="BI312" s="136">
        <f>IF(N312="nulová",J312,0)</f>
        <v>0</v>
      </c>
      <c r="BJ312" s="13" t="s">
        <v>124</v>
      </c>
      <c r="BK312" s="136">
        <f>ROUND(I312*H312,2)</f>
        <v>0</v>
      </c>
      <c r="BL312" s="13" t="s">
        <v>138</v>
      </c>
      <c r="BM312" s="135" t="s">
        <v>731</v>
      </c>
    </row>
    <row r="313" spans="2:65" s="1" customFormat="1" ht="16.5" customHeight="1">
      <c r="B313" s="28"/>
      <c r="C313" s="124" t="s">
        <v>444</v>
      </c>
      <c r="D313" s="124" t="s">
        <v>128</v>
      </c>
      <c r="E313" s="125" t="s">
        <v>732</v>
      </c>
      <c r="F313" s="126" t="s">
        <v>733</v>
      </c>
      <c r="G313" s="127" t="s">
        <v>185</v>
      </c>
      <c r="H313" s="128">
        <v>2</v>
      </c>
      <c r="I313" s="129"/>
      <c r="J313" s="130">
        <f>ROUND(I313*H313,2)</f>
        <v>0</v>
      </c>
      <c r="K313" s="126" t="s">
        <v>1</v>
      </c>
      <c r="L313" s="28"/>
      <c r="M313" s="131" t="s">
        <v>1</v>
      </c>
      <c r="N313" s="132" t="s">
        <v>43</v>
      </c>
      <c r="P313" s="133">
        <f>O313*H313</f>
        <v>0</v>
      </c>
      <c r="Q313" s="133">
        <v>0</v>
      </c>
      <c r="R313" s="133">
        <f>Q313*H313</f>
        <v>0</v>
      </c>
      <c r="S313" s="133">
        <v>0</v>
      </c>
      <c r="T313" s="134">
        <f>S313*H313</f>
        <v>0</v>
      </c>
      <c r="AR313" s="135" t="s">
        <v>138</v>
      </c>
      <c r="AT313" s="135" t="s">
        <v>128</v>
      </c>
      <c r="AU313" s="135" t="s">
        <v>124</v>
      </c>
      <c r="AY313" s="13" t="s">
        <v>125</v>
      </c>
      <c r="BE313" s="136">
        <f>IF(N313="základní",J313,0)</f>
        <v>0</v>
      </c>
      <c r="BF313" s="136">
        <f>IF(N313="snížená",J313,0)</f>
        <v>0</v>
      </c>
      <c r="BG313" s="136">
        <f>IF(N313="zákl. přenesená",J313,0)</f>
        <v>0</v>
      </c>
      <c r="BH313" s="136">
        <f>IF(N313="sníž. přenesená",J313,0)</f>
        <v>0</v>
      </c>
      <c r="BI313" s="136">
        <f>IF(N313="nulová",J313,0)</f>
        <v>0</v>
      </c>
      <c r="BJ313" s="13" t="s">
        <v>124</v>
      </c>
      <c r="BK313" s="136">
        <f>ROUND(I313*H313,2)</f>
        <v>0</v>
      </c>
      <c r="BL313" s="13" t="s">
        <v>138</v>
      </c>
      <c r="BM313" s="135" t="s">
        <v>734</v>
      </c>
    </row>
    <row r="314" spans="2:65" s="11" customFormat="1" ht="22.9" customHeight="1">
      <c r="B314" s="112"/>
      <c r="D314" s="113" t="s">
        <v>76</v>
      </c>
      <c r="E314" s="122" t="s">
        <v>735</v>
      </c>
      <c r="F314" s="122" t="s">
        <v>736</v>
      </c>
      <c r="I314" s="115"/>
      <c r="J314" s="123">
        <f>BK314</f>
        <v>0</v>
      </c>
      <c r="L314" s="112"/>
      <c r="M314" s="117"/>
      <c r="P314" s="118">
        <f>SUM(P315:P330)</f>
        <v>0</v>
      </c>
      <c r="R314" s="118">
        <f>SUM(R315:R330)</f>
        <v>0</v>
      </c>
      <c r="T314" s="119">
        <f>SUM(T315:T330)</f>
        <v>0</v>
      </c>
      <c r="AR314" s="113" t="s">
        <v>85</v>
      </c>
      <c r="AT314" s="120" t="s">
        <v>76</v>
      </c>
      <c r="AU314" s="120" t="s">
        <v>85</v>
      </c>
      <c r="AY314" s="113" t="s">
        <v>125</v>
      </c>
      <c r="BK314" s="121">
        <f>SUM(BK315:BK330)</f>
        <v>0</v>
      </c>
    </row>
    <row r="315" spans="2:65" s="1" customFormat="1" ht="16.5" customHeight="1">
      <c r="B315" s="28"/>
      <c r="C315" s="124" t="s">
        <v>737</v>
      </c>
      <c r="D315" s="124" t="s">
        <v>128</v>
      </c>
      <c r="E315" s="125" t="s">
        <v>738</v>
      </c>
      <c r="F315" s="126" t="s">
        <v>739</v>
      </c>
      <c r="G315" s="127" t="s">
        <v>710</v>
      </c>
      <c r="H315" s="128">
        <v>1</v>
      </c>
      <c r="I315" s="129"/>
      <c r="J315" s="130">
        <f>ROUND(I315*H315,2)</f>
        <v>0</v>
      </c>
      <c r="K315" s="126" t="s">
        <v>1</v>
      </c>
      <c r="L315" s="28"/>
      <c r="M315" s="131" t="s">
        <v>1</v>
      </c>
      <c r="N315" s="132" t="s">
        <v>43</v>
      </c>
      <c r="P315" s="133">
        <f>O315*H315</f>
        <v>0</v>
      </c>
      <c r="Q315" s="133">
        <v>0</v>
      </c>
      <c r="R315" s="133">
        <f>Q315*H315</f>
        <v>0</v>
      </c>
      <c r="S315" s="133">
        <v>0</v>
      </c>
      <c r="T315" s="134">
        <f>S315*H315</f>
        <v>0</v>
      </c>
      <c r="AR315" s="135" t="s">
        <v>138</v>
      </c>
      <c r="AT315" s="135" t="s">
        <v>128</v>
      </c>
      <c r="AU315" s="135" t="s">
        <v>124</v>
      </c>
      <c r="AY315" s="13" t="s">
        <v>125</v>
      </c>
      <c r="BE315" s="136">
        <f>IF(N315="základní",J315,0)</f>
        <v>0</v>
      </c>
      <c r="BF315" s="136">
        <f>IF(N315="snížená",J315,0)</f>
        <v>0</v>
      </c>
      <c r="BG315" s="136">
        <f>IF(N315="zákl. přenesená",J315,0)</f>
        <v>0</v>
      </c>
      <c r="BH315" s="136">
        <f>IF(N315="sníž. přenesená",J315,0)</f>
        <v>0</v>
      </c>
      <c r="BI315" s="136">
        <f>IF(N315="nulová",J315,0)</f>
        <v>0</v>
      </c>
      <c r="BJ315" s="13" t="s">
        <v>124</v>
      </c>
      <c r="BK315" s="136">
        <f>ROUND(I315*H315,2)</f>
        <v>0</v>
      </c>
      <c r="BL315" s="13" t="s">
        <v>138</v>
      </c>
      <c r="BM315" s="135" t="s">
        <v>740</v>
      </c>
    </row>
    <row r="316" spans="2:65" s="1" customFormat="1" ht="16.5" customHeight="1">
      <c r="B316" s="28"/>
      <c r="C316" s="124" t="s">
        <v>741</v>
      </c>
      <c r="D316" s="124" t="s">
        <v>128</v>
      </c>
      <c r="E316" s="125" t="s">
        <v>742</v>
      </c>
      <c r="F316" s="126" t="s">
        <v>743</v>
      </c>
      <c r="G316" s="127" t="s">
        <v>710</v>
      </c>
      <c r="H316" s="128">
        <v>1</v>
      </c>
      <c r="I316" s="129"/>
      <c r="J316" s="130">
        <f>ROUND(I316*H316,2)</f>
        <v>0</v>
      </c>
      <c r="K316" s="126" t="s">
        <v>1</v>
      </c>
      <c r="L316" s="28"/>
      <c r="M316" s="131" t="s">
        <v>1</v>
      </c>
      <c r="N316" s="132" t="s">
        <v>43</v>
      </c>
      <c r="P316" s="133">
        <f>O316*H316</f>
        <v>0</v>
      </c>
      <c r="Q316" s="133">
        <v>0</v>
      </c>
      <c r="R316" s="133">
        <f>Q316*H316</f>
        <v>0</v>
      </c>
      <c r="S316" s="133">
        <v>0</v>
      </c>
      <c r="T316" s="134">
        <f>S316*H316</f>
        <v>0</v>
      </c>
      <c r="AR316" s="135" t="s">
        <v>138</v>
      </c>
      <c r="AT316" s="135" t="s">
        <v>128</v>
      </c>
      <c r="AU316" s="135" t="s">
        <v>124</v>
      </c>
      <c r="AY316" s="13" t="s">
        <v>125</v>
      </c>
      <c r="BE316" s="136">
        <f>IF(N316="základní",J316,0)</f>
        <v>0</v>
      </c>
      <c r="BF316" s="136">
        <f>IF(N316="snížená",J316,0)</f>
        <v>0</v>
      </c>
      <c r="BG316" s="136">
        <f>IF(N316="zákl. přenesená",J316,0)</f>
        <v>0</v>
      </c>
      <c r="BH316" s="136">
        <f>IF(N316="sníž. přenesená",J316,0)</f>
        <v>0</v>
      </c>
      <c r="BI316" s="136">
        <f>IF(N316="nulová",J316,0)</f>
        <v>0</v>
      </c>
      <c r="BJ316" s="13" t="s">
        <v>124</v>
      </c>
      <c r="BK316" s="136">
        <f>ROUND(I316*H316,2)</f>
        <v>0</v>
      </c>
      <c r="BL316" s="13" t="s">
        <v>138</v>
      </c>
      <c r="BM316" s="135" t="s">
        <v>744</v>
      </c>
    </row>
    <row r="317" spans="2:65" s="1" customFormat="1" ht="16.5" customHeight="1">
      <c r="B317" s="28"/>
      <c r="C317" s="124" t="s">
        <v>745</v>
      </c>
      <c r="D317" s="124" t="s">
        <v>128</v>
      </c>
      <c r="E317" s="125" t="s">
        <v>746</v>
      </c>
      <c r="F317" s="126" t="s">
        <v>747</v>
      </c>
      <c r="G317" s="127" t="s">
        <v>710</v>
      </c>
      <c r="H317" s="128">
        <v>1</v>
      </c>
      <c r="I317" s="129"/>
      <c r="J317" s="130">
        <f>ROUND(I317*H317,2)</f>
        <v>0</v>
      </c>
      <c r="K317" s="126" t="s">
        <v>1</v>
      </c>
      <c r="L317" s="28"/>
      <c r="M317" s="131" t="s">
        <v>1</v>
      </c>
      <c r="N317" s="132" t="s">
        <v>43</v>
      </c>
      <c r="P317" s="133">
        <f>O317*H317</f>
        <v>0</v>
      </c>
      <c r="Q317" s="133">
        <v>0</v>
      </c>
      <c r="R317" s="133">
        <f>Q317*H317</f>
        <v>0</v>
      </c>
      <c r="S317" s="133">
        <v>0</v>
      </c>
      <c r="T317" s="134">
        <f>S317*H317</f>
        <v>0</v>
      </c>
      <c r="AR317" s="135" t="s">
        <v>138</v>
      </c>
      <c r="AT317" s="135" t="s">
        <v>128</v>
      </c>
      <c r="AU317" s="135" t="s">
        <v>124</v>
      </c>
      <c r="AY317" s="13" t="s">
        <v>125</v>
      </c>
      <c r="BE317" s="136">
        <f>IF(N317="základní",J317,0)</f>
        <v>0</v>
      </c>
      <c r="BF317" s="136">
        <f>IF(N317="snížená",J317,0)</f>
        <v>0</v>
      </c>
      <c r="BG317" s="136">
        <f>IF(N317="zákl. přenesená",J317,0)</f>
        <v>0</v>
      </c>
      <c r="BH317" s="136">
        <f>IF(N317="sníž. přenesená",J317,0)</f>
        <v>0</v>
      </c>
      <c r="BI317" s="136">
        <f>IF(N317="nulová",J317,0)</f>
        <v>0</v>
      </c>
      <c r="BJ317" s="13" t="s">
        <v>124</v>
      </c>
      <c r="BK317" s="136">
        <f>ROUND(I317*H317,2)</f>
        <v>0</v>
      </c>
      <c r="BL317" s="13" t="s">
        <v>138</v>
      </c>
      <c r="BM317" s="135" t="s">
        <v>748</v>
      </c>
    </row>
    <row r="318" spans="2:65" s="1" customFormat="1" ht="16.5" customHeight="1">
      <c r="B318" s="28"/>
      <c r="C318" s="124" t="s">
        <v>749</v>
      </c>
      <c r="D318" s="124" t="s">
        <v>128</v>
      </c>
      <c r="E318" s="125" t="s">
        <v>750</v>
      </c>
      <c r="F318" s="126" t="s">
        <v>751</v>
      </c>
      <c r="G318" s="127" t="s">
        <v>710</v>
      </c>
      <c r="H318" s="128">
        <v>1</v>
      </c>
      <c r="I318" s="129"/>
      <c r="J318" s="130">
        <f>ROUND(I318*H318,2)</f>
        <v>0</v>
      </c>
      <c r="K318" s="126" t="s">
        <v>1</v>
      </c>
      <c r="L318" s="28"/>
      <c r="M318" s="131" t="s">
        <v>1</v>
      </c>
      <c r="N318" s="132" t="s">
        <v>43</v>
      </c>
      <c r="P318" s="133">
        <f>O318*H318</f>
        <v>0</v>
      </c>
      <c r="Q318" s="133">
        <v>0</v>
      </c>
      <c r="R318" s="133">
        <f>Q318*H318</f>
        <v>0</v>
      </c>
      <c r="S318" s="133">
        <v>0</v>
      </c>
      <c r="T318" s="134">
        <f>S318*H318</f>
        <v>0</v>
      </c>
      <c r="AR318" s="135" t="s">
        <v>138</v>
      </c>
      <c r="AT318" s="135" t="s">
        <v>128</v>
      </c>
      <c r="AU318" s="135" t="s">
        <v>124</v>
      </c>
      <c r="AY318" s="13" t="s">
        <v>125</v>
      </c>
      <c r="BE318" s="136">
        <f>IF(N318="základní",J318,0)</f>
        <v>0</v>
      </c>
      <c r="BF318" s="136">
        <f>IF(N318="snížená",J318,0)</f>
        <v>0</v>
      </c>
      <c r="BG318" s="136">
        <f>IF(N318="zákl. přenesená",J318,0)</f>
        <v>0</v>
      </c>
      <c r="BH318" s="136">
        <f>IF(N318="sníž. přenesená",J318,0)</f>
        <v>0</v>
      </c>
      <c r="BI318" s="136">
        <f>IF(N318="nulová",J318,0)</f>
        <v>0</v>
      </c>
      <c r="BJ318" s="13" t="s">
        <v>124</v>
      </c>
      <c r="BK318" s="136">
        <f>ROUND(I318*H318,2)</f>
        <v>0</v>
      </c>
      <c r="BL318" s="13" t="s">
        <v>138</v>
      </c>
      <c r="BM318" s="135" t="s">
        <v>752</v>
      </c>
    </row>
    <row r="319" spans="2:65" s="1" customFormat="1" ht="87.75">
      <c r="B319" s="28"/>
      <c r="D319" s="147" t="s">
        <v>212</v>
      </c>
      <c r="F319" s="148" t="s">
        <v>753</v>
      </c>
      <c r="I319" s="149"/>
      <c r="L319" s="28"/>
      <c r="M319" s="150"/>
      <c r="T319" s="52"/>
      <c r="AT319" s="13" t="s">
        <v>212</v>
      </c>
      <c r="AU319" s="13" t="s">
        <v>124</v>
      </c>
    </row>
    <row r="320" spans="2:65" s="1" customFormat="1" ht="16.5" customHeight="1">
      <c r="B320" s="28"/>
      <c r="C320" s="124" t="s">
        <v>754</v>
      </c>
      <c r="D320" s="124" t="s">
        <v>128</v>
      </c>
      <c r="E320" s="125" t="s">
        <v>755</v>
      </c>
      <c r="F320" s="126" t="s">
        <v>756</v>
      </c>
      <c r="G320" s="127" t="s">
        <v>710</v>
      </c>
      <c r="H320" s="128">
        <v>1</v>
      </c>
      <c r="I320" s="129"/>
      <c r="J320" s="130">
        <f t="shared" ref="J320:J330" si="80">ROUND(I320*H320,2)</f>
        <v>0</v>
      </c>
      <c r="K320" s="126" t="s">
        <v>1</v>
      </c>
      <c r="L320" s="28"/>
      <c r="M320" s="131" t="s">
        <v>1</v>
      </c>
      <c r="N320" s="132" t="s">
        <v>43</v>
      </c>
      <c r="P320" s="133">
        <f t="shared" ref="P320:P330" si="81">O320*H320</f>
        <v>0</v>
      </c>
      <c r="Q320" s="133">
        <v>0</v>
      </c>
      <c r="R320" s="133">
        <f t="shared" ref="R320:R330" si="82">Q320*H320</f>
        <v>0</v>
      </c>
      <c r="S320" s="133">
        <v>0</v>
      </c>
      <c r="T320" s="134">
        <f t="shared" ref="T320:T330" si="83">S320*H320</f>
        <v>0</v>
      </c>
      <c r="AR320" s="135" t="s">
        <v>138</v>
      </c>
      <c r="AT320" s="135" t="s">
        <v>128</v>
      </c>
      <c r="AU320" s="135" t="s">
        <v>124</v>
      </c>
      <c r="AY320" s="13" t="s">
        <v>125</v>
      </c>
      <c r="BE320" s="136">
        <f t="shared" ref="BE320:BE330" si="84">IF(N320="základní",J320,0)</f>
        <v>0</v>
      </c>
      <c r="BF320" s="136">
        <f t="shared" ref="BF320:BF330" si="85">IF(N320="snížená",J320,0)</f>
        <v>0</v>
      </c>
      <c r="BG320" s="136">
        <f t="shared" ref="BG320:BG330" si="86">IF(N320="zákl. přenesená",J320,0)</f>
        <v>0</v>
      </c>
      <c r="BH320" s="136">
        <f t="shared" ref="BH320:BH330" si="87">IF(N320="sníž. přenesená",J320,0)</f>
        <v>0</v>
      </c>
      <c r="BI320" s="136">
        <f t="shared" ref="BI320:BI330" si="88">IF(N320="nulová",J320,0)</f>
        <v>0</v>
      </c>
      <c r="BJ320" s="13" t="s">
        <v>124</v>
      </c>
      <c r="BK320" s="136">
        <f t="shared" ref="BK320:BK330" si="89">ROUND(I320*H320,2)</f>
        <v>0</v>
      </c>
      <c r="BL320" s="13" t="s">
        <v>138</v>
      </c>
      <c r="BM320" s="135" t="s">
        <v>757</v>
      </c>
    </row>
    <row r="321" spans="2:65" s="1" customFormat="1" ht="16.5" customHeight="1">
      <c r="B321" s="28"/>
      <c r="C321" s="124" t="s">
        <v>454</v>
      </c>
      <c r="D321" s="124" t="s">
        <v>128</v>
      </c>
      <c r="E321" s="125" t="s">
        <v>758</v>
      </c>
      <c r="F321" s="126" t="s">
        <v>759</v>
      </c>
      <c r="G321" s="127" t="s">
        <v>710</v>
      </c>
      <c r="H321" s="128">
        <v>1</v>
      </c>
      <c r="I321" s="129"/>
      <c r="J321" s="130">
        <f t="shared" si="80"/>
        <v>0</v>
      </c>
      <c r="K321" s="126" t="s">
        <v>1</v>
      </c>
      <c r="L321" s="28"/>
      <c r="M321" s="131" t="s">
        <v>1</v>
      </c>
      <c r="N321" s="132" t="s">
        <v>43</v>
      </c>
      <c r="P321" s="133">
        <f t="shared" si="81"/>
        <v>0</v>
      </c>
      <c r="Q321" s="133">
        <v>0</v>
      </c>
      <c r="R321" s="133">
        <f t="shared" si="82"/>
        <v>0</v>
      </c>
      <c r="S321" s="133">
        <v>0</v>
      </c>
      <c r="T321" s="134">
        <f t="shared" si="83"/>
        <v>0</v>
      </c>
      <c r="AR321" s="135" t="s">
        <v>138</v>
      </c>
      <c r="AT321" s="135" t="s">
        <v>128</v>
      </c>
      <c r="AU321" s="135" t="s">
        <v>124</v>
      </c>
      <c r="AY321" s="13" t="s">
        <v>125</v>
      </c>
      <c r="BE321" s="136">
        <f t="shared" si="84"/>
        <v>0</v>
      </c>
      <c r="BF321" s="136">
        <f t="shared" si="85"/>
        <v>0</v>
      </c>
      <c r="BG321" s="136">
        <f t="shared" si="86"/>
        <v>0</v>
      </c>
      <c r="BH321" s="136">
        <f t="shared" si="87"/>
        <v>0</v>
      </c>
      <c r="BI321" s="136">
        <f t="shared" si="88"/>
        <v>0</v>
      </c>
      <c r="BJ321" s="13" t="s">
        <v>124</v>
      </c>
      <c r="BK321" s="136">
        <f t="shared" si="89"/>
        <v>0</v>
      </c>
      <c r="BL321" s="13" t="s">
        <v>138</v>
      </c>
      <c r="BM321" s="135" t="s">
        <v>760</v>
      </c>
    </row>
    <row r="322" spans="2:65" s="1" customFormat="1" ht="16.5" customHeight="1">
      <c r="B322" s="28"/>
      <c r="C322" s="124" t="s">
        <v>761</v>
      </c>
      <c r="D322" s="124" t="s">
        <v>128</v>
      </c>
      <c r="E322" s="125" t="s">
        <v>762</v>
      </c>
      <c r="F322" s="126" t="s">
        <v>763</v>
      </c>
      <c r="G322" s="127" t="s">
        <v>710</v>
      </c>
      <c r="H322" s="128">
        <v>1</v>
      </c>
      <c r="I322" s="129"/>
      <c r="J322" s="130">
        <f t="shared" si="80"/>
        <v>0</v>
      </c>
      <c r="K322" s="126" t="s">
        <v>1</v>
      </c>
      <c r="L322" s="28"/>
      <c r="M322" s="131" t="s">
        <v>1</v>
      </c>
      <c r="N322" s="132" t="s">
        <v>43</v>
      </c>
      <c r="P322" s="133">
        <f t="shared" si="81"/>
        <v>0</v>
      </c>
      <c r="Q322" s="133">
        <v>0</v>
      </c>
      <c r="R322" s="133">
        <f t="shared" si="82"/>
        <v>0</v>
      </c>
      <c r="S322" s="133">
        <v>0</v>
      </c>
      <c r="T322" s="134">
        <f t="shared" si="83"/>
        <v>0</v>
      </c>
      <c r="AR322" s="135" t="s">
        <v>138</v>
      </c>
      <c r="AT322" s="135" t="s">
        <v>128</v>
      </c>
      <c r="AU322" s="135" t="s">
        <v>124</v>
      </c>
      <c r="AY322" s="13" t="s">
        <v>125</v>
      </c>
      <c r="BE322" s="136">
        <f t="shared" si="84"/>
        <v>0</v>
      </c>
      <c r="BF322" s="136">
        <f t="shared" si="85"/>
        <v>0</v>
      </c>
      <c r="BG322" s="136">
        <f t="shared" si="86"/>
        <v>0</v>
      </c>
      <c r="BH322" s="136">
        <f t="shared" si="87"/>
        <v>0</v>
      </c>
      <c r="BI322" s="136">
        <f t="shared" si="88"/>
        <v>0</v>
      </c>
      <c r="BJ322" s="13" t="s">
        <v>124</v>
      </c>
      <c r="BK322" s="136">
        <f t="shared" si="89"/>
        <v>0</v>
      </c>
      <c r="BL322" s="13" t="s">
        <v>138</v>
      </c>
      <c r="BM322" s="135" t="s">
        <v>764</v>
      </c>
    </row>
    <row r="323" spans="2:65" s="1" customFormat="1" ht="16.5" customHeight="1">
      <c r="B323" s="28"/>
      <c r="C323" s="124" t="s">
        <v>458</v>
      </c>
      <c r="D323" s="124" t="s">
        <v>128</v>
      </c>
      <c r="E323" s="125" t="s">
        <v>765</v>
      </c>
      <c r="F323" s="126" t="s">
        <v>766</v>
      </c>
      <c r="G323" s="127" t="s">
        <v>185</v>
      </c>
      <c r="H323" s="128">
        <v>2</v>
      </c>
      <c r="I323" s="129"/>
      <c r="J323" s="130">
        <f t="shared" si="80"/>
        <v>0</v>
      </c>
      <c r="K323" s="126" t="s">
        <v>1</v>
      </c>
      <c r="L323" s="28"/>
      <c r="M323" s="131" t="s">
        <v>1</v>
      </c>
      <c r="N323" s="132" t="s">
        <v>43</v>
      </c>
      <c r="P323" s="133">
        <f t="shared" si="81"/>
        <v>0</v>
      </c>
      <c r="Q323" s="133">
        <v>0</v>
      </c>
      <c r="R323" s="133">
        <f t="shared" si="82"/>
        <v>0</v>
      </c>
      <c r="S323" s="133">
        <v>0</v>
      </c>
      <c r="T323" s="134">
        <f t="shared" si="83"/>
        <v>0</v>
      </c>
      <c r="AR323" s="135" t="s">
        <v>138</v>
      </c>
      <c r="AT323" s="135" t="s">
        <v>128</v>
      </c>
      <c r="AU323" s="135" t="s">
        <v>124</v>
      </c>
      <c r="AY323" s="13" t="s">
        <v>125</v>
      </c>
      <c r="BE323" s="136">
        <f t="shared" si="84"/>
        <v>0</v>
      </c>
      <c r="BF323" s="136">
        <f t="shared" si="85"/>
        <v>0</v>
      </c>
      <c r="BG323" s="136">
        <f t="shared" si="86"/>
        <v>0</v>
      </c>
      <c r="BH323" s="136">
        <f t="shared" si="87"/>
        <v>0</v>
      </c>
      <c r="BI323" s="136">
        <f t="shared" si="88"/>
        <v>0</v>
      </c>
      <c r="BJ323" s="13" t="s">
        <v>124</v>
      </c>
      <c r="BK323" s="136">
        <f t="shared" si="89"/>
        <v>0</v>
      </c>
      <c r="BL323" s="13" t="s">
        <v>138</v>
      </c>
      <c r="BM323" s="135" t="s">
        <v>767</v>
      </c>
    </row>
    <row r="324" spans="2:65" s="1" customFormat="1" ht="16.5" customHeight="1">
      <c r="B324" s="28"/>
      <c r="C324" s="124" t="s">
        <v>768</v>
      </c>
      <c r="D324" s="124" t="s">
        <v>128</v>
      </c>
      <c r="E324" s="125" t="s">
        <v>769</v>
      </c>
      <c r="F324" s="126" t="s">
        <v>770</v>
      </c>
      <c r="G324" s="127" t="s">
        <v>710</v>
      </c>
      <c r="H324" s="128">
        <v>1</v>
      </c>
      <c r="I324" s="129"/>
      <c r="J324" s="130">
        <f t="shared" si="80"/>
        <v>0</v>
      </c>
      <c r="K324" s="126" t="s">
        <v>1</v>
      </c>
      <c r="L324" s="28"/>
      <c r="M324" s="131" t="s">
        <v>1</v>
      </c>
      <c r="N324" s="132" t="s">
        <v>43</v>
      </c>
      <c r="P324" s="133">
        <f t="shared" si="81"/>
        <v>0</v>
      </c>
      <c r="Q324" s="133">
        <v>0</v>
      </c>
      <c r="R324" s="133">
        <f t="shared" si="82"/>
        <v>0</v>
      </c>
      <c r="S324" s="133">
        <v>0</v>
      </c>
      <c r="T324" s="134">
        <f t="shared" si="83"/>
        <v>0</v>
      </c>
      <c r="AR324" s="135" t="s">
        <v>138</v>
      </c>
      <c r="AT324" s="135" t="s">
        <v>128</v>
      </c>
      <c r="AU324" s="135" t="s">
        <v>124</v>
      </c>
      <c r="AY324" s="13" t="s">
        <v>125</v>
      </c>
      <c r="BE324" s="136">
        <f t="shared" si="84"/>
        <v>0</v>
      </c>
      <c r="BF324" s="136">
        <f t="shared" si="85"/>
        <v>0</v>
      </c>
      <c r="BG324" s="136">
        <f t="shared" si="86"/>
        <v>0</v>
      </c>
      <c r="BH324" s="136">
        <f t="shared" si="87"/>
        <v>0</v>
      </c>
      <c r="BI324" s="136">
        <f t="shared" si="88"/>
        <v>0</v>
      </c>
      <c r="BJ324" s="13" t="s">
        <v>124</v>
      </c>
      <c r="BK324" s="136">
        <f t="shared" si="89"/>
        <v>0</v>
      </c>
      <c r="BL324" s="13" t="s">
        <v>138</v>
      </c>
      <c r="BM324" s="135" t="s">
        <v>771</v>
      </c>
    </row>
    <row r="325" spans="2:65" s="1" customFormat="1" ht="16.5" customHeight="1">
      <c r="B325" s="28"/>
      <c r="C325" s="124" t="s">
        <v>461</v>
      </c>
      <c r="D325" s="124" t="s">
        <v>128</v>
      </c>
      <c r="E325" s="125" t="s">
        <v>772</v>
      </c>
      <c r="F325" s="126" t="s">
        <v>773</v>
      </c>
      <c r="G325" s="127" t="s">
        <v>710</v>
      </c>
      <c r="H325" s="128">
        <v>1</v>
      </c>
      <c r="I325" s="129"/>
      <c r="J325" s="130">
        <f t="shared" si="80"/>
        <v>0</v>
      </c>
      <c r="K325" s="126" t="s">
        <v>1</v>
      </c>
      <c r="L325" s="28"/>
      <c r="M325" s="131" t="s">
        <v>1</v>
      </c>
      <c r="N325" s="132" t="s">
        <v>43</v>
      </c>
      <c r="P325" s="133">
        <f t="shared" si="81"/>
        <v>0</v>
      </c>
      <c r="Q325" s="133">
        <v>0</v>
      </c>
      <c r="R325" s="133">
        <f t="shared" si="82"/>
        <v>0</v>
      </c>
      <c r="S325" s="133">
        <v>0</v>
      </c>
      <c r="T325" s="134">
        <f t="shared" si="83"/>
        <v>0</v>
      </c>
      <c r="AR325" s="135" t="s">
        <v>138</v>
      </c>
      <c r="AT325" s="135" t="s">
        <v>128</v>
      </c>
      <c r="AU325" s="135" t="s">
        <v>124</v>
      </c>
      <c r="AY325" s="13" t="s">
        <v>125</v>
      </c>
      <c r="BE325" s="136">
        <f t="shared" si="84"/>
        <v>0</v>
      </c>
      <c r="BF325" s="136">
        <f t="shared" si="85"/>
        <v>0</v>
      </c>
      <c r="BG325" s="136">
        <f t="shared" si="86"/>
        <v>0</v>
      </c>
      <c r="BH325" s="136">
        <f t="shared" si="87"/>
        <v>0</v>
      </c>
      <c r="BI325" s="136">
        <f t="shared" si="88"/>
        <v>0</v>
      </c>
      <c r="BJ325" s="13" t="s">
        <v>124</v>
      </c>
      <c r="BK325" s="136">
        <f t="shared" si="89"/>
        <v>0</v>
      </c>
      <c r="BL325" s="13" t="s">
        <v>138</v>
      </c>
      <c r="BM325" s="135" t="s">
        <v>774</v>
      </c>
    </row>
    <row r="326" spans="2:65" s="1" customFormat="1" ht="16.5" customHeight="1">
      <c r="B326" s="28"/>
      <c r="C326" s="124" t="s">
        <v>775</v>
      </c>
      <c r="D326" s="124" t="s">
        <v>128</v>
      </c>
      <c r="E326" s="125" t="s">
        <v>776</v>
      </c>
      <c r="F326" s="126" t="s">
        <v>777</v>
      </c>
      <c r="G326" s="127" t="s">
        <v>710</v>
      </c>
      <c r="H326" s="128">
        <v>1</v>
      </c>
      <c r="I326" s="129"/>
      <c r="J326" s="130">
        <f t="shared" si="80"/>
        <v>0</v>
      </c>
      <c r="K326" s="126" t="s">
        <v>1</v>
      </c>
      <c r="L326" s="28"/>
      <c r="M326" s="131" t="s">
        <v>1</v>
      </c>
      <c r="N326" s="132" t="s">
        <v>43</v>
      </c>
      <c r="P326" s="133">
        <f t="shared" si="81"/>
        <v>0</v>
      </c>
      <c r="Q326" s="133">
        <v>0</v>
      </c>
      <c r="R326" s="133">
        <f t="shared" si="82"/>
        <v>0</v>
      </c>
      <c r="S326" s="133">
        <v>0</v>
      </c>
      <c r="T326" s="134">
        <f t="shared" si="83"/>
        <v>0</v>
      </c>
      <c r="AR326" s="135" t="s">
        <v>138</v>
      </c>
      <c r="AT326" s="135" t="s">
        <v>128</v>
      </c>
      <c r="AU326" s="135" t="s">
        <v>124</v>
      </c>
      <c r="AY326" s="13" t="s">
        <v>125</v>
      </c>
      <c r="BE326" s="136">
        <f t="shared" si="84"/>
        <v>0</v>
      </c>
      <c r="BF326" s="136">
        <f t="shared" si="85"/>
        <v>0</v>
      </c>
      <c r="BG326" s="136">
        <f t="shared" si="86"/>
        <v>0</v>
      </c>
      <c r="BH326" s="136">
        <f t="shared" si="87"/>
        <v>0</v>
      </c>
      <c r="BI326" s="136">
        <f t="shared" si="88"/>
        <v>0</v>
      </c>
      <c r="BJ326" s="13" t="s">
        <v>124</v>
      </c>
      <c r="BK326" s="136">
        <f t="shared" si="89"/>
        <v>0</v>
      </c>
      <c r="BL326" s="13" t="s">
        <v>138</v>
      </c>
      <c r="BM326" s="135" t="s">
        <v>778</v>
      </c>
    </row>
    <row r="327" spans="2:65" s="1" customFormat="1" ht="16.5" customHeight="1">
      <c r="B327" s="28"/>
      <c r="C327" s="124" t="s">
        <v>465</v>
      </c>
      <c r="D327" s="124" t="s">
        <v>128</v>
      </c>
      <c r="E327" s="125" t="s">
        <v>779</v>
      </c>
      <c r="F327" s="126" t="s">
        <v>780</v>
      </c>
      <c r="G327" s="127" t="s">
        <v>710</v>
      </c>
      <c r="H327" s="128">
        <v>2</v>
      </c>
      <c r="I327" s="129"/>
      <c r="J327" s="130">
        <f t="shared" si="80"/>
        <v>0</v>
      </c>
      <c r="K327" s="126" t="s">
        <v>1</v>
      </c>
      <c r="L327" s="28"/>
      <c r="M327" s="131" t="s">
        <v>1</v>
      </c>
      <c r="N327" s="132" t="s">
        <v>43</v>
      </c>
      <c r="P327" s="133">
        <f t="shared" si="81"/>
        <v>0</v>
      </c>
      <c r="Q327" s="133">
        <v>0</v>
      </c>
      <c r="R327" s="133">
        <f t="shared" si="82"/>
        <v>0</v>
      </c>
      <c r="S327" s="133">
        <v>0</v>
      </c>
      <c r="T327" s="134">
        <f t="shared" si="83"/>
        <v>0</v>
      </c>
      <c r="AR327" s="135" t="s">
        <v>138</v>
      </c>
      <c r="AT327" s="135" t="s">
        <v>128</v>
      </c>
      <c r="AU327" s="135" t="s">
        <v>124</v>
      </c>
      <c r="AY327" s="13" t="s">
        <v>125</v>
      </c>
      <c r="BE327" s="136">
        <f t="shared" si="84"/>
        <v>0</v>
      </c>
      <c r="BF327" s="136">
        <f t="shared" si="85"/>
        <v>0</v>
      </c>
      <c r="BG327" s="136">
        <f t="shared" si="86"/>
        <v>0</v>
      </c>
      <c r="BH327" s="136">
        <f t="shared" si="87"/>
        <v>0</v>
      </c>
      <c r="BI327" s="136">
        <f t="shared" si="88"/>
        <v>0</v>
      </c>
      <c r="BJ327" s="13" t="s">
        <v>124</v>
      </c>
      <c r="BK327" s="136">
        <f t="shared" si="89"/>
        <v>0</v>
      </c>
      <c r="BL327" s="13" t="s">
        <v>138</v>
      </c>
      <c r="BM327" s="135" t="s">
        <v>781</v>
      </c>
    </row>
    <row r="328" spans="2:65" s="1" customFormat="1" ht="16.5" customHeight="1">
      <c r="B328" s="28"/>
      <c r="C328" s="124" t="s">
        <v>782</v>
      </c>
      <c r="D328" s="124" t="s">
        <v>128</v>
      </c>
      <c r="E328" s="125" t="s">
        <v>783</v>
      </c>
      <c r="F328" s="126" t="s">
        <v>784</v>
      </c>
      <c r="G328" s="127" t="s">
        <v>710</v>
      </c>
      <c r="H328" s="128">
        <v>1</v>
      </c>
      <c r="I328" s="129"/>
      <c r="J328" s="130">
        <f t="shared" si="80"/>
        <v>0</v>
      </c>
      <c r="K328" s="126" t="s">
        <v>1</v>
      </c>
      <c r="L328" s="28"/>
      <c r="M328" s="131" t="s">
        <v>1</v>
      </c>
      <c r="N328" s="132" t="s">
        <v>43</v>
      </c>
      <c r="P328" s="133">
        <f t="shared" si="81"/>
        <v>0</v>
      </c>
      <c r="Q328" s="133">
        <v>0</v>
      </c>
      <c r="R328" s="133">
        <f t="shared" si="82"/>
        <v>0</v>
      </c>
      <c r="S328" s="133">
        <v>0</v>
      </c>
      <c r="T328" s="134">
        <f t="shared" si="83"/>
        <v>0</v>
      </c>
      <c r="AR328" s="135" t="s">
        <v>138</v>
      </c>
      <c r="AT328" s="135" t="s">
        <v>128</v>
      </c>
      <c r="AU328" s="135" t="s">
        <v>124</v>
      </c>
      <c r="AY328" s="13" t="s">
        <v>125</v>
      </c>
      <c r="BE328" s="136">
        <f t="shared" si="84"/>
        <v>0</v>
      </c>
      <c r="BF328" s="136">
        <f t="shared" si="85"/>
        <v>0</v>
      </c>
      <c r="BG328" s="136">
        <f t="shared" si="86"/>
        <v>0</v>
      </c>
      <c r="BH328" s="136">
        <f t="shared" si="87"/>
        <v>0</v>
      </c>
      <c r="BI328" s="136">
        <f t="shared" si="88"/>
        <v>0</v>
      </c>
      <c r="BJ328" s="13" t="s">
        <v>124</v>
      </c>
      <c r="BK328" s="136">
        <f t="shared" si="89"/>
        <v>0</v>
      </c>
      <c r="BL328" s="13" t="s">
        <v>138</v>
      </c>
      <c r="BM328" s="135" t="s">
        <v>785</v>
      </c>
    </row>
    <row r="329" spans="2:65" s="1" customFormat="1" ht="16.5" customHeight="1">
      <c r="B329" s="28"/>
      <c r="C329" s="124" t="s">
        <v>469</v>
      </c>
      <c r="D329" s="124" t="s">
        <v>128</v>
      </c>
      <c r="E329" s="125" t="s">
        <v>786</v>
      </c>
      <c r="F329" s="126" t="s">
        <v>787</v>
      </c>
      <c r="G329" s="127" t="s">
        <v>710</v>
      </c>
      <c r="H329" s="128">
        <v>1</v>
      </c>
      <c r="I329" s="129"/>
      <c r="J329" s="130">
        <f t="shared" si="80"/>
        <v>0</v>
      </c>
      <c r="K329" s="126" t="s">
        <v>1</v>
      </c>
      <c r="L329" s="28"/>
      <c r="M329" s="131" t="s">
        <v>1</v>
      </c>
      <c r="N329" s="132" t="s">
        <v>43</v>
      </c>
      <c r="P329" s="133">
        <f t="shared" si="81"/>
        <v>0</v>
      </c>
      <c r="Q329" s="133">
        <v>0</v>
      </c>
      <c r="R329" s="133">
        <f t="shared" si="82"/>
        <v>0</v>
      </c>
      <c r="S329" s="133">
        <v>0</v>
      </c>
      <c r="T329" s="134">
        <f t="shared" si="83"/>
        <v>0</v>
      </c>
      <c r="AR329" s="135" t="s">
        <v>138</v>
      </c>
      <c r="AT329" s="135" t="s">
        <v>128</v>
      </c>
      <c r="AU329" s="135" t="s">
        <v>124</v>
      </c>
      <c r="AY329" s="13" t="s">
        <v>125</v>
      </c>
      <c r="BE329" s="136">
        <f t="shared" si="84"/>
        <v>0</v>
      </c>
      <c r="BF329" s="136">
        <f t="shared" si="85"/>
        <v>0</v>
      </c>
      <c r="BG329" s="136">
        <f t="shared" si="86"/>
        <v>0</v>
      </c>
      <c r="BH329" s="136">
        <f t="shared" si="87"/>
        <v>0</v>
      </c>
      <c r="BI329" s="136">
        <f t="shared" si="88"/>
        <v>0</v>
      </c>
      <c r="BJ329" s="13" t="s">
        <v>124</v>
      </c>
      <c r="BK329" s="136">
        <f t="shared" si="89"/>
        <v>0</v>
      </c>
      <c r="BL329" s="13" t="s">
        <v>138</v>
      </c>
      <c r="BM329" s="135" t="s">
        <v>788</v>
      </c>
    </row>
    <row r="330" spans="2:65" s="1" customFormat="1" ht="16.5" customHeight="1">
      <c r="B330" s="28"/>
      <c r="C330" s="124" t="s">
        <v>789</v>
      </c>
      <c r="D330" s="124" t="s">
        <v>128</v>
      </c>
      <c r="E330" s="125" t="s">
        <v>790</v>
      </c>
      <c r="F330" s="126" t="s">
        <v>791</v>
      </c>
      <c r="G330" s="127" t="s">
        <v>710</v>
      </c>
      <c r="H330" s="128">
        <v>1</v>
      </c>
      <c r="I330" s="129"/>
      <c r="J330" s="130">
        <f t="shared" si="80"/>
        <v>0</v>
      </c>
      <c r="K330" s="126" t="s">
        <v>1</v>
      </c>
      <c r="L330" s="28"/>
      <c r="M330" s="131" t="s">
        <v>1</v>
      </c>
      <c r="N330" s="132" t="s">
        <v>43</v>
      </c>
      <c r="P330" s="133">
        <f t="shared" si="81"/>
        <v>0</v>
      </c>
      <c r="Q330" s="133">
        <v>0</v>
      </c>
      <c r="R330" s="133">
        <f t="shared" si="82"/>
        <v>0</v>
      </c>
      <c r="S330" s="133">
        <v>0</v>
      </c>
      <c r="T330" s="134">
        <f t="shared" si="83"/>
        <v>0</v>
      </c>
      <c r="AR330" s="135" t="s">
        <v>138</v>
      </c>
      <c r="AT330" s="135" t="s">
        <v>128</v>
      </c>
      <c r="AU330" s="135" t="s">
        <v>124</v>
      </c>
      <c r="AY330" s="13" t="s">
        <v>125</v>
      </c>
      <c r="BE330" s="136">
        <f t="shared" si="84"/>
        <v>0</v>
      </c>
      <c r="BF330" s="136">
        <f t="shared" si="85"/>
        <v>0</v>
      </c>
      <c r="BG330" s="136">
        <f t="shared" si="86"/>
        <v>0</v>
      </c>
      <c r="BH330" s="136">
        <f t="shared" si="87"/>
        <v>0</v>
      </c>
      <c r="BI330" s="136">
        <f t="shared" si="88"/>
        <v>0</v>
      </c>
      <c r="BJ330" s="13" t="s">
        <v>124</v>
      </c>
      <c r="BK330" s="136">
        <f t="shared" si="89"/>
        <v>0</v>
      </c>
      <c r="BL330" s="13" t="s">
        <v>138</v>
      </c>
      <c r="BM330" s="135" t="s">
        <v>792</v>
      </c>
    </row>
    <row r="331" spans="2:65" s="11" customFormat="1" ht="25.9" customHeight="1">
      <c r="B331" s="112"/>
      <c r="D331" s="113" t="s">
        <v>76</v>
      </c>
      <c r="E331" s="114" t="s">
        <v>793</v>
      </c>
      <c r="F331" s="114" t="s">
        <v>794</v>
      </c>
      <c r="I331" s="115"/>
      <c r="J331" s="116">
        <f>BK331</f>
        <v>0</v>
      </c>
      <c r="L331" s="112"/>
      <c r="M331" s="117"/>
      <c r="P331" s="118">
        <f>SUM(P332:P341)</f>
        <v>0</v>
      </c>
      <c r="R331" s="118">
        <f>SUM(R332:R341)</f>
        <v>0</v>
      </c>
      <c r="T331" s="119">
        <f>SUM(T332:T341)</f>
        <v>0</v>
      </c>
      <c r="AR331" s="113" t="s">
        <v>146</v>
      </c>
      <c r="AT331" s="120" t="s">
        <v>76</v>
      </c>
      <c r="AU331" s="120" t="s">
        <v>77</v>
      </c>
      <c r="AY331" s="113" t="s">
        <v>125</v>
      </c>
      <c r="BK331" s="121">
        <f>SUM(BK332:BK341)</f>
        <v>0</v>
      </c>
    </row>
    <row r="332" spans="2:65" s="1" customFormat="1" ht="16.5" customHeight="1">
      <c r="B332" s="28"/>
      <c r="C332" s="124" t="s">
        <v>473</v>
      </c>
      <c r="D332" s="124" t="s">
        <v>128</v>
      </c>
      <c r="E332" s="125" t="s">
        <v>795</v>
      </c>
      <c r="F332" s="126" t="s">
        <v>796</v>
      </c>
      <c r="G332" s="127" t="s">
        <v>710</v>
      </c>
      <c r="H332" s="128">
        <v>1</v>
      </c>
      <c r="I332" s="129"/>
      <c r="J332" s="130">
        <f>ROUND(I332*H332,2)</f>
        <v>0</v>
      </c>
      <c r="K332" s="126" t="s">
        <v>132</v>
      </c>
      <c r="L332" s="28"/>
      <c r="M332" s="131" t="s">
        <v>1</v>
      </c>
      <c r="N332" s="132" t="s">
        <v>43</v>
      </c>
      <c r="P332" s="133">
        <f>O332*H332</f>
        <v>0</v>
      </c>
      <c r="Q332" s="133">
        <v>0</v>
      </c>
      <c r="R332" s="133">
        <f>Q332*H332</f>
        <v>0</v>
      </c>
      <c r="S332" s="133">
        <v>0</v>
      </c>
      <c r="T332" s="134">
        <f>S332*H332</f>
        <v>0</v>
      </c>
      <c r="AR332" s="135" t="s">
        <v>797</v>
      </c>
      <c r="AT332" s="135" t="s">
        <v>128</v>
      </c>
      <c r="AU332" s="135" t="s">
        <v>85</v>
      </c>
      <c r="AY332" s="13" t="s">
        <v>125</v>
      </c>
      <c r="BE332" s="136">
        <f>IF(N332="základní",J332,0)</f>
        <v>0</v>
      </c>
      <c r="BF332" s="136">
        <f>IF(N332="snížená",J332,0)</f>
        <v>0</v>
      </c>
      <c r="BG332" s="136">
        <f>IF(N332="zákl. přenesená",J332,0)</f>
        <v>0</v>
      </c>
      <c r="BH332" s="136">
        <f>IF(N332="sníž. přenesená",J332,0)</f>
        <v>0</v>
      </c>
      <c r="BI332" s="136">
        <f>IF(N332="nulová",J332,0)</f>
        <v>0</v>
      </c>
      <c r="BJ332" s="13" t="s">
        <v>124</v>
      </c>
      <c r="BK332" s="136">
        <f>ROUND(I332*H332,2)</f>
        <v>0</v>
      </c>
      <c r="BL332" s="13" t="s">
        <v>797</v>
      </c>
      <c r="BM332" s="135" t="s">
        <v>798</v>
      </c>
    </row>
    <row r="333" spans="2:65" s="1" customFormat="1" ht="29.25">
      <c r="B333" s="28"/>
      <c r="D333" s="147" t="s">
        <v>212</v>
      </c>
      <c r="F333" s="148" t="s">
        <v>799</v>
      </c>
      <c r="I333" s="149"/>
      <c r="L333" s="28"/>
      <c r="M333" s="150"/>
      <c r="T333" s="52"/>
      <c r="AT333" s="13" t="s">
        <v>212</v>
      </c>
      <c r="AU333" s="13" t="s">
        <v>85</v>
      </c>
    </row>
    <row r="334" spans="2:65" s="1" customFormat="1" ht="16.5" customHeight="1">
      <c r="B334" s="28"/>
      <c r="C334" s="124" t="s">
        <v>800</v>
      </c>
      <c r="D334" s="124" t="s">
        <v>128</v>
      </c>
      <c r="E334" s="125" t="s">
        <v>801</v>
      </c>
      <c r="F334" s="126" t="s">
        <v>802</v>
      </c>
      <c r="G334" s="127" t="s">
        <v>710</v>
      </c>
      <c r="H334" s="128">
        <v>1</v>
      </c>
      <c r="I334" s="129"/>
      <c r="J334" s="130">
        <f>ROUND(I334*H334,2)</f>
        <v>0</v>
      </c>
      <c r="K334" s="126" t="s">
        <v>132</v>
      </c>
      <c r="L334" s="28"/>
      <c r="M334" s="131" t="s">
        <v>1</v>
      </c>
      <c r="N334" s="132" t="s">
        <v>43</v>
      </c>
      <c r="P334" s="133">
        <f>O334*H334</f>
        <v>0</v>
      </c>
      <c r="Q334" s="133">
        <v>0</v>
      </c>
      <c r="R334" s="133">
        <f>Q334*H334</f>
        <v>0</v>
      </c>
      <c r="S334" s="133">
        <v>0</v>
      </c>
      <c r="T334" s="134">
        <f>S334*H334</f>
        <v>0</v>
      </c>
      <c r="AR334" s="135" t="s">
        <v>797</v>
      </c>
      <c r="AT334" s="135" t="s">
        <v>128</v>
      </c>
      <c r="AU334" s="135" t="s">
        <v>85</v>
      </c>
      <c r="AY334" s="13" t="s">
        <v>125</v>
      </c>
      <c r="BE334" s="136">
        <f>IF(N334="základní",J334,0)</f>
        <v>0</v>
      </c>
      <c r="BF334" s="136">
        <f>IF(N334="snížená",J334,0)</f>
        <v>0</v>
      </c>
      <c r="BG334" s="136">
        <f>IF(N334="zákl. přenesená",J334,0)</f>
        <v>0</v>
      </c>
      <c r="BH334" s="136">
        <f>IF(N334="sníž. přenesená",J334,0)</f>
        <v>0</v>
      </c>
      <c r="BI334" s="136">
        <f>IF(N334="nulová",J334,0)</f>
        <v>0</v>
      </c>
      <c r="BJ334" s="13" t="s">
        <v>124</v>
      </c>
      <c r="BK334" s="136">
        <f>ROUND(I334*H334,2)</f>
        <v>0</v>
      </c>
      <c r="BL334" s="13" t="s">
        <v>797</v>
      </c>
      <c r="BM334" s="135" t="s">
        <v>803</v>
      </c>
    </row>
    <row r="335" spans="2:65" s="1" customFormat="1" ht="39">
      <c r="B335" s="28"/>
      <c r="D335" s="147" t="s">
        <v>212</v>
      </c>
      <c r="F335" s="148" t="s">
        <v>804</v>
      </c>
      <c r="I335" s="149"/>
      <c r="L335" s="28"/>
      <c r="M335" s="150"/>
      <c r="T335" s="52"/>
      <c r="AT335" s="13" t="s">
        <v>212</v>
      </c>
      <c r="AU335" s="13" t="s">
        <v>85</v>
      </c>
    </row>
    <row r="336" spans="2:65" s="1" customFormat="1" ht="16.5" customHeight="1">
      <c r="B336" s="28"/>
      <c r="C336" s="124" t="s">
        <v>476</v>
      </c>
      <c r="D336" s="124" t="s">
        <v>128</v>
      </c>
      <c r="E336" s="125" t="s">
        <v>805</v>
      </c>
      <c r="F336" s="126" t="s">
        <v>806</v>
      </c>
      <c r="G336" s="127" t="s">
        <v>710</v>
      </c>
      <c r="H336" s="128">
        <v>1</v>
      </c>
      <c r="I336" s="129"/>
      <c r="J336" s="130">
        <f>ROUND(I336*H336,2)</f>
        <v>0</v>
      </c>
      <c r="K336" s="126" t="s">
        <v>132</v>
      </c>
      <c r="L336" s="28"/>
      <c r="M336" s="131" t="s">
        <v>1</v>
      </c>
      <c r="N336" s="132" t="s">
        <v>43</v>
      </c>
      <c r="P336" s="133">
        <f>O336*H336</f>
        <v>0</v>
      </c>
      <c r="Q336" s="133">
        <v>0</v>
      </c>
      <c r="R336" s="133">
        <f>Q336*H336</f>
        <v>0</v>
      </c>
      <c r="S336" s="133">
        <v>0</v>
      </c>
      <c r="T336" s="134">
        <f>S336*H336</f>
        <v>0</v>
      </c>
      <c r="AR336" s="135" t="s">
        <v>797</v>
      </c>
      <c r="AT336" s="135" t="s">
        <v>128</v>
      </c>
      <c r="AU336" s="135" t="s">
        <v>85</v>
      </c>
      <c r="AY336" s="13" t="s">
        <v>125</v>
      </c>
      <c r="BE336" s="136">
        <f>IF(N336="základní",J336,0)</f>
        <v>0</v>
      </c>
      <c r="BF336" s="136">
        <f>IF(N336="snížená",J336,0)</f>
        <v>0</v>
      </c>
      <c r="BG336" s="136">
        <f>IF(N336="zákl. přenesená",J336,0)</f>
        <v>0</v>
      </c>
      <c r="BH336" s="136">
        <f>IF(N336="sníž. přenesená",J336,0)</f>
        <v>0</v>
      </c>
      <c r="BI336" s="136">
        <f>IF(N336="nulová",J336,0)</f>
        <v>0</v>
      </c>
      <c r="BJ336" s="13" t="s">
        <v>124</v>
      </c>
      <c r="BK336" s="136">
        <f>ROUND(I336*H336,2)</f>
        <v>0</v>
      </c>
      <c r="BL336" s="13" t="s">
        <v>797</v>
      </c>
      <c r="BM336" s="135" t="s">
        <v>807</v>
      </c>
    </row>
    <row r="337" spans="2:65" s="1" customFormat="1" ht="19.5">
      <c r="B337" s="28"/>
      <c r="D337" s="147" t="s">
        <v>212</v>
      </c>
      <c r="F337" s="148" t="s">
        <v>808</v>
      </c>
      <c r="I337" s="149"/>
      <c r="L337" s="28"/>
      <c r="M337" s="150"/>
      <c r="T337" s="52"/>
      <c r="AT337" s="13" t="s">
        <v>212</v>
      </c>
      <c r="AU337" s="13" t="s">
        <v>85</v>
      </c>
    </row>
    <row r="338" spans="2:65" s="1" customFormat="1" ht="16.5" customHeight="1">
      <c r="B338" s="28"/>
      <c r="C338" s="124" t="s">
        <v>809</v>
      </c>
      <c r="D338" s="124" t="s">
        <v>128</v>
      </c>
      <c r="E338" s="125" t="s">
        <v>810</v>
      </c>
      <c r="F338" s="126" t="s">
        <v>811</v>
      </c>
      <c r="G338" s="127" t="s">
        <v>710</v>
      </c>
      <c r="H338" s="128">
        <v>1</v>
      </c>
      <c r="I338" s="129"/>
      <c r="J338" s="130">
        <f>ROUND(I338*H338,2)</f>
        <v>0</v>
      </c>
      <c r="K338" s="126" t="s">
        <v>132</v>
      </c>
      <c r="L338" s="28"/>
      <c r="M338" s="131" t="s">
        <v>1</v>
      </c>
      <c r="N338" s="132" t="s">
        <v>43</v>
      </c>
      <c r="P338" s="133">
        <f>O338*H338</f>
        <v>0</v>
      </c>
      <c r="Q338" s="133">
        <v>0</v>
      </c>
      <c r="R338" s="133">
        <f>Q338*H338</f>
        <v>0</v>
      </c>
      <c r="S338" s="133">
        <v>0</v>
      </c>
      <c r="T338" s="134">
        <f>S338*H338</f>
        <v>0</v>
      </c>
      <c r="AR338" s="135" t="s">
        <v>797</v>
      </c>
      <c r="AT338" s="135" t="s">
        <v>128</v>
      </c>
      <c r="AU338" s="135" t="s">
        <v>85</v>
      </c>
      <c r="AY338" s="13" t="s">
        <v>125</v>
      </c>
      <c r="BE338" s="136">
        <f>IF(N338="základní",J338,0)</f>
        <v>0</v>
      </c>
      <c r="BF338" s="136">
        <f>IF(N338="snížená",J338,0)</f>
        <v>0</v>
      </c>
      <c r="BG338" s="136">
        <f>IF(N338="zákl. přenesená",J338,0)</f>
        <v>0</v>
      </c>
      <c r="BH338" s="136">
        <f>IF(N338="sníž. přenesená",J338,0)</f>
        <v>0</v>
      </c>
      <c r="BI338" s="136">
        <f>IF(N338="nulová",J338,0)</f>
        <v>0</v>
      </c>
      <c r="BJ338" s="13" t="s">
        <v>124</v>
      </c>
      <c r="BK338" s="136">
        <f>ROUND(I338*H338,2)</f>
        <v>0</v>
      </c>
      <c r="BL338" s="13" t="s">
        <v>797</v>
      </c>
      <c r="BM338" s="135" t="s">
        <v>812</v>
      </c>
    </row>
    <row r="339" spans="2:65" s="1" customFormat="1" ht="16.5" customHeight="1">
      <c r="B339" s="28"/>
      <c r="C339" s="124" t="s">
        <v>482</v>
      </c>
      <c r="D339" s="124" t="s">
        <v>128</v>
      </c>
      <c r="E339" s="125" t="s">
        <v>813</v>
      </c>
      <c r="F339" s="126" t="s">
        <v>814</v>
      </c>
      <c r="G339" s="127" t="s">
        <v>710</v>
      </c>
      <c r="H339" s="128">
        <v>1</v>
      </c>
      <c r="I339" s="129"/>
      <c r="J339" s="130">
        <f>ROUND(I339*H339,2)</f>
        <v>0</v>
      </c>
      <c r="K339" s="126" t="s">
        <v>132</v>
      </c>
      <c r="L339" s="28"/>
      <c r="M339" s="131" t="s">
        <v>1</v>
      </c>
      <c r="N339" s="132" t="s">
        <v>43</v>
      </c>
      <c r="P339" s="133">
        <f>O339*H339</f>
        <v>0</v>
      </c>
      <c r="Q339" s="133">
        <v>0</v>
      </c>
      <c r="R339" s="133">
        <f>Q339*H339</f>
        <v>0</v>
      </c>
      <c r="S339" s="133">
        <v>0</v>
      </c>
      <c r="T339" s="134">
        <f>S339*H339</f>
        <v>0</v>
      </c>
      <c r="AR339" s="135" t="s">
        <v>797</v>
      </c>
      <c r="AT339" s="135" t="s">
        <v>128</v>
      </c>
      <c r="AU339" s="135" t="s">
        <v>85</v>
      </c>
      <c r="AY339" s="13" t="s">
        <v>125</v>
      </c>
      <c r="BE339" s="136">
        <f>IF(N339="základní",J339,0)</f>
        <v>0</v>
      </c>
      <c r="BF339" s="136">
        <f>IF(N339="snížená",J339,0)</f>
        <v>0</v>
      </c>
      <c r="BG339" s="136">
        <f>IF(N339="zákl. přenesená",J339,0)</f>
        <v>0</v>
      </c>
      <c r="BH339" s="136">
        <f>IF(N339="sníž. přenesená",J339,0)</f>
        <v>0</v>
      </c>
      <c r="BI339" s="136">
        <f>IF(N339="nulová",J339,0)</f>
        <v>0</v>
      </c>
      <c r="BJ339" s="13" t="s">
        <v>124</v>
      </c>
      <c r="BK339" s="136">
        <f>ROUND(I339*H339,2)</f>
        <v>0</v>
      </c>
      <c r="BL339" s="13" t="s">
        <v>797</v>
      </c>
      <c r="BM339" s="135" t="s">
        <v>815</v>
      </c>
    </row>
    <row r="340" spans="2:65" s="1" customFormat="1" ht="19.5">
      <c r="B340" s="28"/>
      <c r="D340" s="147" t="s">
        <v>212</v>
      </c>
      <c r="F340" s="148" t="s">
        <v>816</v>
      </c>
      <c r="I340" s="149"/>
      <c r="L340" s="28"/>
      <c r="M340" s="150"/>
      <c r="T340" s="52"/>
      <c r="AT340" s="13" t="s">
        <v>212</v>
      </c>
      <c r="AU340" s="13" t="s">
        <v>85</v>
      </c>
    </row>
    <row r="341" spans="2:65" s="1" customFormat="1" ht="16.5" customHeight="1">
      <c r="B341" s="28"/>
      <c r="C341" s="124" t="s">
        <v>817</v>
      </c>
      <c r="D341" s="124" t="s">
        <v>128</v>
      </c>
      <c r="E341" s="125" t="s">
        <v>818</v>
      </c>
      <c r="F341" s="126" t="s">
        <v>819</v>
      </c>
      <c r="G341" s="127" t="s">
        <v>710</v>
      </c>
      <c r="H341" s="128">
        <v>1</v>
      </c>
      <c r="I341" s="129"/>
      <c r="J341" s="130">
        <f>ROUND(I341*H341,2)</f>
        <v>0</v>
      </c>
      <c r="K341" s="126" t="s">
        <v>132</v>
      </c>
      <c r="L341" s="28"/>
      <c r="M341" s="151" t="s">
        <v>1</v>
      </c>
      <c r="N341" s="152" t="s">
        <v>43</v>
      </c>
      <c r="O341" s="153"/>
      <c r="P341" s="154">
        <f>O341*H341</f>
        <v>0</v>
      </c>
      <c r="Q341" s="154">
        <v>0</v>
      </c>
      <c r="R341" s="154">
        <f>Q341*H341</f>
        <v>0</v>
      </c>
      <c r="S341" s="154">
        <v>0</v>
      </c>
      <c r="T341" s="155">
        <f>S341*H341</f>
        <v>0</v>
      </c>
      <c r="AR341" s="135" t="s">
        <v>797</v>
      </c>
      <c r="AT341" s="135" t="s">
        <v>128</v>
      </c>
      <c r="AU341" s="135" t="s">
        <v>85</v>
      </c>
      <c r="AY341" s="13" t="s">
        <v>125</v>
      </c>
      <c r="BE341" s="136">
        <f>IF(N341="základní",J341,0)</f>
        <v>0</v>
      </c>
      <c r="BF341" s="136">
        <f>IF(N341="snížená",J341,0)</f>
        <v>0</v>
      </c>
      <c r="BG341" s="136">
        <f>IF(N341="zákl. přenesená",J341,0)</f>
        <v>0</v>
      </c>
      <c r="BH341" s="136">
        <f>IF(N341="sníž. přenesená",J341,0)</f>
        <v>0</v>
      </c>
      <c r="BI341" s="136">
        <f>IF(N341="nulová",J341,0)</f>
        <v>0</v>
      </c>
      <c r="BJ341" s="13" t="s">
        <v>124</v>
      </c>
      <c r="BK341" s="136">
        <f>ROUND(I341*H341,2)</f>
        <v>0</v>
      </c>
      <c r="BL341" s="13" t="s">
        <v>797</v>
      </c>
      <c r="BM341" s="135" t="s">
        <v>820</v>
      </c>
    </row>
    <row r="342" spans="2:65" s="1" customFormat="1" ht="6.95" customHeight="1">
      <c r="B342" s="40"/>
      <c r="C342" s="41"/>
      <c r="D342" s="41"/>
      <c r="E342" s="41"/>
      <c r="F342" s="41"/>
      <c r="G342" s="41"/>
      <c r="H342" s="41"/>
      <c r="I342" s="41"/>
      <c r="J342" s="41"/>
      <c r="K342" s="41"/>
      <c r="L342" s="28"/>
    </row>
  </sheetData>
  <sheetProtection algorithmName="SHA-512" hashValue="/qdWK5uO9IQQlJw7gdday4xcaTsAUmZ156XQjIM1sE88ZVL7umXFiru4xnPo7rv1fonbyvUGAFzQIDWj1mT3kQ==" saltValue="3Z/ibQQqAcRXjEF7tuQcV3QHyXIzAqLFyIqhDuy/BXkyUOFGP9KrR6wIwskSsmUJsZsJmVppK80uZbbGjgMHHA==" spinCount="100000" sheet="1" objects="1" scenarios="1" formatColumns="0" formatRows="0" autoFilter="0"/>
  <autoFilter ref="C129:K341" xr:uid="{00000000-0009-0000-0000-00000100000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TZB - DOZP Mariánská</vt:lpstr>
      <vt:lpstr>'Rekapitulace stavby'!Názvy_tisku</vt:lpstr>
      <vt:lpstr>'TZB - DOZP Mariánská'!Názvy_tisku</vt:lpstr>
      <vt:lpstr>'Rekapitulace stavby'!Oblast_tisku</vt:lpstr>
      <vt:lpstr>'TZB - DOZP Mariánská'!Oblast_tisku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ST\STM</dc:creator>
  <cp:lastModifiedBy>S M</cp:lastModifiedBy>
  <dcterms:created xsi:type="dcterms:W3CDTF">2024-10-03T13:00:04Z</dcterms:created>
  <dcterms:modified xsi:type="dcterms:W3CDTF">2024-10-03T13:02:20Z</dcterms:modified>
</cp:coreProperties>
</file>