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-D.1.1-ARS - Architekto..." sheetId="2" r:id="rId2"/>
    <sheet name="02-D.1.1-MOB - Mobiliář" sheetId="3" r:id="rId3"/>
    <sheet name="02-D.1.4.1-EL - Elektroin..." sheetId="4" r:id="rId4"/>
    <sheet name="02-D.1.4.2-ZTI - Zdravotn..." sheetId="5" r:id="rId5"/>
    <sheet name="02-D.1.4.4-VYT - Vytápění" sheetId="6" r:id="rId6"/>
    <sheet name="02-D.1.4.5-SLA - Slabopro..." sheetId="7" r:id="rId7"/>
    <sheet name="VRN - Vedlejší rozpočtové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'02-D.1.1-ARS - Architekto...'!$C$94:$K$697</definedName>
    <definedName name="_xlnm.Print_Area" localSheetId="1">'02-D.1.1-ARS - Architekto...'!$C$4:$J$39,'02-D.1.1-ARS - Architekto...'!$C$45:$J$76,'02-D.1.1-ARS - Architekto...'!$C$82:$J$697</definedName>
    <definedName name="_xlnm.Print_Titles" localSheetId="1">'02-D.1.1-ARS - Architekto...'!$94:$94</definedName>
    <definedName name="_xlnm._FilterDatabase" localSheetId="2" hidden="1">'02-D.1.1-MOB - Mobiliář'!$C$79:$K$111</definedName>
    <definedName name="_xlnm.Print_Area" localSheetId="2">'02-D.1.1-MOB - Mobiliář'!$C$4:$J$39,'02-D.1.1-MOB - Mobiliář'!$C$45:$J$61,'02-D.1.1-MOB - Mobiliář'!$C$67:$J$111</definedName>
    <definedName name="_xlnm.Print_Titles" localSheetId="2">'02-D.1.1-MOB - Mobiliář'!$79:$79</definedName>
    <definedName name="_xlnm._FilterDatabase" localSheetId="3" hidden="1">'02-D.1.4.1-EL - Elektroin...'!$C$80:$K$201</definedName>
    <definedName name="_xlnm.Print_Area" localSheetId="3">'02-D.1.4.1-EL - Elektroin...'!$C$4:$J$39,'02-D.1.4.1-EL - Elektroin...'!$C$45:$J$62,'02-D.1.4.1-EL - Elektroin...'!$C$68:$J$201</definedName>
    <definedName name="_xlnm.Print_Titles" localSheetId="3">'02-D.1.4.1-EL - Elektroin...'!$80:$80</definedName>
    <definedName name="_xlnm._FilterDatabase" localSheetId="4" hidden="1">'02-D.1.4.2-ZTI - Zdravotn...'!$C$83:$K$106</definedName>
    <definedName name="_xlnm.Print_Area" localSheetId="4">'02-D.1.4.2-ZTI - Zdravotn...'!$C$4:$J$39,'02-D.1.4.2-ZTI - Zdravotn...'!$C$45:$J$65,'02-D.1.4.2-ZTI - Zdravotn...'!$C$71:$J$106</definedName>
    <definedName name="_xlnm.Print_Titles" localSheetId="4">'02-D.1.4.2-ZTI - Zdravotn...'!$83:$83</definedName>
    <definedName name="_xlnm._FilterDatabase" localSheetId="5" hidden="1">'02-D.1.4.4-VYT - Vytápění'!$C$84:$K$196</definedName>
    <definedName name="_xlnm.Print_Area" localSheetId="5">'02-D.1.4.4-VYT - Vytápění'!$C$4:$J$39,'02-D.1.4.4-VYT - Vytápění'!$C$45:$J$66,'02-D.1.4.4-VYT - Vytápění'!$C$72:$J$196</definedName>
    <definedName name="_xlnm.Print_Titles" localSheetId="5">'02-D.1.4.4-VYT - Vytápění'!$84:$84</definedName>
    <definedName name="_xlnm._FilterDatabase" localSheetId="6" hidden="1">'02-D.1.4.5-SLA - Slabopro...'!$C$79:$K$101</definedName>
    <definedName name="_xlnm.Print_Area" localSheetId="6">'02-D.1.4.5-SLA - Slabopro...'!$C$4:$J$39,'02-D.1.4.5-SLA - Slabopro...'!$C$45:$J$61,'02-D.1.4.5-SLA - Slabopro...'!$C$67:$J$101</definedName>
    <definedName name="_xlnm.Print_Titles" localSheetId="6">'02-D.1.4.5-SLA - Slabopro...'!$79:$79</definedName>
    <definedName name="_xlnm._FilterDatabase" localSheetId="7" hidden="1">'VRN - Vedlejší rozpočtové...'!$C$84:$K$150</definedName>
    <definedName name="_xlnm.Print_Area" localSheetId="7">'VRN - Vedlejší rozpočtové...'!$C$4:$J$39,'VRN - Vedlejší rozpočtové...'!$C$45:$J$66,'VRN - Vedlejší rozpočtové...'!$C$72:$J$150</definedName>
    <definedName name="_xlnm.Print_Titles" localSheetId="7">'VRN - Vedlejší rozpočtové...'!$84:$84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48"/>
  <c r="BH148"/>
  <c r="BG148"/>
  <c r="BF148"/>
  <c r="T148"/>
  <c r="T147"/>
  <c r="R148"/>
  <c r="R147"/>
  <c r="P148"/>
  <c r="P147"/>
  <c r="BI141"/>
  <c r="BH141"/>
  <c r="BG141"/>
  <c r="BF141"/>
  <c r="T141"/>
  <c r="T140"/>
  <c r="R141"/>
  <c r="R140"/>
  <c r="P141"/>
  <c r="P140"/>
  <c r="BI137"/>
  <c r="BH137"/>
  <c r="BG137"/>
  <c r="BF137"/>
  <c r="T137"/>
  <c r="T136"/>
  <c r="R137"/>
  <c r="R136"/>
  <c r="P137"/>
  <c r="P136"/>
  <c r="BI128"/>
  <c r="BH128"/>
  <c r="BG128"/>
  <c r="BF128"/>
  <c r="T128"/>
  <c r="R128"/>
  <c r="P128"/>
  <c r="BI125"/>
  <c r="BH125"/>
  <c r="BG125"/>
  <c r="BF125"/>
  <c r="T125"/>
  <c r="R125"/>
  <c r="P125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7" r="J37"/>
  <c r="J36"/>
  <c i="1" r="AY60"/>
  <c i="7" r="J35"/>
  <c i="1" r="AX60"/>
  <c i="7"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6" r="J37"/>
  <c r="J36"/>
  <c i="1" r="AY59"/>
  <c i="6" r="J35"/>
  <c i="1" r="AX59"/>
  <c i="6"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5" r="J37"/>
  <c r="J36"/>
  <c i="1" r="AY58"/>
  <c i="5" r="J35"/>
  <c i="1" r="AX58"/>
  <c i="5"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T86"/>
  <c r="T85"/>
  <c r="R87"/>
  <c r="R86"/>
  <c r="R85"/>
  <c r="P87"/>
  <c r="P86"/>
  <c r="P85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4" r="J37"/>
  <c r="J36"/>
  <c i="1" r="AY57"/>
  <c i="4" r="J35"/>
  <c i="1" r="AX57"/>
  <c i="4"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3" r="J37"/>
  <c r="J36"/>
  <c i="1" r="AY56"/>
  <c i="3" r="J35"/>
  <c i="1" r="AX56"/>
  <c i="3"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2" r="J37"/>
  <c r="J36"/>
  <c i="1" r="AY55"/>
  <c i="2" r="J35"/>
  <c i="1" r="AX55"/>
  <c i="2" r="BI690"/>
  <c r="BH690"/>
  <c r="BG690"/>
  <c r="BF690"/>
  <c r="T690"/>
  <c r="R690"/>
  <c r="P690"/>
  <c r="BI685"/>
  <c r="BH685"/>
  <c r="BG685"/>
  <c r="BF685"/>
  <c r="T685"/>
  <c r="R685"/>
  <c r="P685"/>
  <c r="BI679"/>
  <c r="BH679"/>
  <c r="BG679"/>
  <c r="BF679"/>
  <c r="T679"/>
  <c r="R679"/>
  <c r="P679"/>
  <c r="BI675"/>
  <c r="BH675"/>
  <c r="BG675"/>
  <c r="BF675"/>
  <c r="T675"/>
  <c r="R675"/>
  <c r="P675"/>
  <c r="BI672"/>
  <c r="BH672"/>
  <c r="BG672"/>
  <c r="BF672"/>
  <c r="T672"/>
  <c r="R672"/>
  <c r="P672"/>
  <c r="BI669"/>
  <c r="BH669"/>
  <c r="BG669"/>
  <c r="BF669"/>
  <c r="T669"/>
  <c r="R669"/>
  <c r="P669"/>
  <c r="BI666"/>
  <c r="BH666"/>
  <c r="BG666"/>
  <c r="BF666"/>
  <c r="T666"/>
  <c r="R666"/>
  <c r="P666"/>
  <c r="BI659"/>
  <c r="BH659"/>
  <c r="BG659"/>
  <c r="BF659"/>
  <c r="T659"/>
  <c r="R659"/>
  <c r="P659"/>
  <c r="BI655"/>
  <c r="BH655"/>
  <c r="BG655"/>
  <c r="BF655"/>
  <c r="T655"/>
  <c r="R655"/>
  <c r="P655"/>
  <c r="BI652"/>
  <c r="BH652"/>
  <c r="BG652"/>
  <c r="BF652"/>
  <c r="T652"/>
  <c r="R652"/>
  <c r="P652"/>
  <c r="BI647"/>
  <c r="BH647"/>
  <c r="BG647"/>
  <c r="BF647"/>
  <c r="T647"/>
  <c r="R647"/>
  <c r="P647"/>
  <c r="BI643"/>
  <c r="BH643"/>
  <c r="BG643"/>
  <c r="BF643"/>
  <c r="T643"/>
  <c r="R643"/>
  <c r="P643"/>
  <c r="BI640"/>
  <c r="BH640"/>
  <c r="BG640"/>
  <c r="BF640"/>
  <c r="T640"/>
  <c r="R640"/>
  <c r="P640"/>
  <c r="BI636"/>
  <c r="BH636"/>
  <c r="BG636"/>
  <c r="BF636"/>
  <c r="T636"/>
  <c r="R636"/>
  <c r="P636"/>
  <c r="BI631"/>
  <c r="BH631"/>
  <c r="BG631"/>
  <c r="BF631"/>
  <c r="T631"/>
  <c r="R631"/>
  <c r="P631"/>
  <c r="BI627"/>
  <c r="BH627"/>
  <c r="BG627"/>
  <c r="BF627"/>
  <c r="T627"/>
  <c r="R627"/>
  <c r="P627"/>
  <c r="BI620"/>
  <c r="BH620"/>
  <c r="BG620"/>
  <c r="BF620"/>
  <c r="T620"/>
  <c r="R620"/>
  <c r="P620"/>
  <c r="BI615"/>
  <c r="BH615"/>
  <c r="BG615"/>
  <c r="BF615"/>
  <c r="T615"/>
  <c r="R615"/>
  <c r="P615"/>
  <c r="BI611"/>
  <c r="BH611"/>
  <c r="BG611"/>
  <c r="BF611"/>
  <c r="T611"/>
  <c r="R611"/>
  <c r="P611"/>
  <c r="BI608"/>
  <c r="BH608"/>
  <c r="BG608"/>
  <c r="BF608"/>
  <c r="T608"/>
  <c r="R608"/>
  <c r="P608"/>
  <c r="BI606"/>
  <c r="BH606"/>
  <c r="BG606"/>
  <c r="BF606"/>
  <c r="T606"/>
  <c r="R606"/>
  <c r="P606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90"/>
  <c r="BH590"/>
  <c r="BG590"/>
  <c r="BF590"/>
  <c r="T590"/>
  <c r="R590"/>
  <c r="P590"/>
  <c r="BI587"/>
  <c r="BH587"/>
  <c r="BG587"/>
  <c r="BF587"/>
  <c r="T587"/>
  <c r="R587"/>
  <c r="P587"/>
  <c r="BI585"/>
  <c r="BH585"/>
  <c r="BG585"/>
  <c r="BF585"/>
  <c r="T585"/>
  <c r="R585"/>
  <c r="P585"/>
  <c r="BI582"/>
  <c r="BH582"/>
  <c r="BG582"/>
  <c r="BF582"/>
  <c r="T582"/>
  <c r="R582"/>
  <c r="P582"/>
  <c r="BI580"/>
  <c r="BH580"/>
  <c r="BG580"/>
  <c r="BF580"/>
  <c r="T580"/>
  <c r="R580"/>
  <c r="P580"/>
  <c r="BI577"/>
  <c r="BH577"/>
  <c r="BG577"/>
  <c r="BF577"/>
  <c r="T577"/>
  <c r="R577"/>
  <c r="P577"/>
  <c r="BI575"/>
  <c r="BH575"/>
  <c r="BG575"/>
  <c r="BF575"/>
  <c r="T575"/>
  <c r="R575"/>
  <c r="P575"/>
  <c r="BI572"/>
  <c r="BH572"/>
  <c r="BG572"/>
  <c r="BF572"/>
  <c r="T572"/>
  <c r="R572"/>
  <c r="P572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0"/>
  <c r="BH560"/>
  <c r="BG560"/>
  <c r="BF560"/>
  <c r="T560"/>
  <c r="R560"/>
  <c r="P560"/>
  <c r="BI555"/>
  <c r="BH555"/>
  <c r="BG555"/>
  <c r="BF555"/>
  <c r="T555"/>
  <c r="R555"/>
  <c r="P555"/>
  <c r="BI551"/>
  <c r="BH551"/>
  <c r="BG551"/>
  <c r="BF551"/>
  <c r="T551"/>
  <c r="R551"/>
  <c r="P551"/>
  <c r="BI548"/>
  <c r="BH548"/>
  <c r="BG548"/>
  <c r="BF548"/>
  <c r="T548"/>
  <c r="R548"/>
  <c r="P548"/>
  <c r="BI543"/>
  <c r="BH543"/>
  <c r="BG543"/>
  <c r="BF543"/>
  <c r="T543"/>
  <c r="R543"/>
  <c r="P543"/>
  <c r="BI537"/>
  <c r="BH537"/>
  <c r="BG537"/>
  <c r="BF537"/>
  <c r="T537"/>
  <c r="R537"/>
  <c r="P537"/>
  <c r="BI534"/>
  <c r="BH534"/>
  <c r="BG534"/>
  <c r="BF534"/>
  <c r="T534"/>
  <c r="R534"/>
  <c r="P534"/>
  <c r="BI529"/>
  <c r="BH529"/>
  <c r="BG529"/>
  <c r="BF529"/>
  <c r="T529"/>
  <c r="R529"/>
  <c r="P529"/>
  <c r="BI525"/>
  <c r="BH525"/>
  <c r="BG525"/>
  <c r="BF525"/>
  <c r="T525"/>
  <c r="R525"/>
  <c r="P525"/>
  <c r="BI522"/>
  <c r="BH522"/>
  <c r="BG522"/>
  <c r="BF522"/>
  <c r="T522"/>
  <c r="R522"/>
  <c r="P522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500"/>
  <c r="BH500"/>
  <c r="BG500"/>
  <c r="BF500"/>
  <c r="T500"/>
  <c r="R500"/>
  <c r="P500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79"/>
  <c r="BH479"/>
  <c r="BG479"/>
  <c r="BF479"/>
  <c r="T479"/>
  <c r="R479"/>
  <c r="P479"/>
  <c r="BI469"/>
  <c r="BH469"/>
  <c r="BG469"/>
  <c r="BF469"/>
  <c r="T469"/>
  <c r="R469"/>
  <c r="P469"/>
  <c r="BI464"/>
  <c r="BH464"/>
  <c r="BG464"/>
  <c r="BF464"/>
  <c r="T464"/>
  <c r="R464"/>
  <c r="P464"/>
  <c r="BI454"/>
  <c r="BH454"/>
  <c r="BG454"/>
  <c r="BF454"/>
  <c r="T454"/>
  <c r="R454"/>
  <c r="P454"/>
  <c r="BI444"/>
  <c r="BH444"/>
  <c r="BG444"/>
  <c r="BF444"/>
  <c r="T444"/>
  <c r="R444"/>
  <c r="P444"/>
  <c r="BI441"/>
  <c r="BH441"/>
  <c r="BG441"/>
  <c r="BF441"/>
  <c r="T441"/>
  <c r="R441"/>
  <c r="P441"/>
  <c r="BI436"/>
  <c r="BH436"/>
  <c r="BG436"/>
  <c r="BF436"/>
  <c r="T436"/>
  <c r="R436"/>
  <c r="P436"/>
  <c r="BI431"/>
  <c r="BH431"/>
  <c r="BG431"/>
  <c r="BF431"/>
  <c r="T431"/>
  <c r="T430"/>
  <c r="R431"/>
  <c r="R430"/>
  <c r="P431"/>
  <c r="P430"/>
  <c r="BI427"/>
  <c r="BH427"/>
  <c r="BG427"/>
  <c r="BF427"/>
  <c r="T427"/>
  <c r="R427"/>
  <c r="P427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2"/>
  <c r="BH412"/>
  <c r="BG412"/>
  <c r="BF412"/>
  <c r="T412"/>
  <c r="R412"/>
  <c r="P412"/>
  <c r="BI390"/>
  <c r="BH390"/>
  <c r="BG390"/>
  <c r="BF390"/>
  <c r="T390"/>
  <c r="R390"/>
  <c r="P390"/>
  <c r="BI379"/>
  <c r="BH379"/>
  <c r="BG379"/>
  <c r="BF379"/>
  <c r="T379"/>
  <c r="R379"/>
  <c r="P379"/>
  <c r="BI374"/>
  <c r="BH374"/>
  <c r="BG374"/>
  <c r="BF374"/>
  <c r="T374"/>
  <c r="R374"/>
  <c r="P374"/>
  <c r="BI369"/>
  <c r="BH369"/>
  <c r="BG369"/>
  <c r="BF369"/>
  <c r="T369"/>
  <c r="R369"/>
  <c r="P369"/>
  <c r="BI365"/>
  <c r="BH365"/>
  <c r="BG365"/>
  <c r="BF365"/>
  <c r="T365"/>
  <c r="R365"/>
  <c r="P365"/>
  <c r="BI360"/>
  <c r="BH360"/>
  <c r="BG360"/>
  <c r="BF360"/>
  <c r="T360"/>
  <c r="R360"/>
  <c r="P360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6"/>
  <c r="BH336"/>
  <c r="BG336"/>
  <c r="BF336"/>
  <c r="T336"/>
  <c r="R336"/>
  <c r="P336"/>
  <c r="BI332"/>
  <c r="BH332"/>
  <c r="BG332"/>
  <c r="BF332"/>
  <c r="T332"/>
  <c r="R332"/>
  <c r="P332"/>
  <c r="BI327"/>
  <c r="BH327"/>
  <c r="BG327"/>
  <c r="BF327"/>
  <c r="T327"/>
  <c r="R327"/>
  <c r="P327"/>
  <c r="BI322"/>
  <c r="BH322"/>
  <c r="BG322"/>
  <c r="BF322"/>
  <c r="T322"/>
  <c r="R322"/>
  <c r="P322"/>
  <c r="BI317"/>
  <c r="BH317"/>
  <c r="BG317"/>
  <c r="BF317"/>
  <c r="T317"/>
  <c r="R317"/>
  <c r="P317"/>
  <c r="BI309"/>
  <c r="BH309"/>
  <c r="BG309"/>
  <c r="BF309"/>
  <c r="T309"/>
  <c r="R309"/>
  <c r="P309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1"/>
  <c r="BH251"/>
  <c r="BG251"/>
  <c r="BF251"/>
  <c r="T251"/>
  <c r="R251"/>
  <c r="P251"/>
  <c r="BI247"/>
  <c r="BH247"/>
  <c r="BG247"/>
  <c r="BF247"/>
  <c r="T247"/>
  <c r="R247"/>
  <c r="P247"/>
  <c r="BI238"/>
  <c r="BH238"/>
  <c r="BG238"/>
  <c r="BF238"/>
  <c r="T238"/>
  <c r="R238"/>
  <c r="P238"/>
  <c r="BI232"/>
  <c r="BH232"/>
  <c r="BG232"/>
  <c r="BF232"/>
  <c r="T232"/>
  <c r="R232"/>
  <c r="P232"/>
  <c r="BI222"/>
  <c r="BH222"/>
  <c r="BG222"/>
  <c r="BF222"/>
  <c r="T222"/>
  <c r="R222"/>
  <c r="P222"/>
  <c r="BI214"/>
  <c r="BH214"/>
  <c r="BG214"/>
  <c r="BF214"/>
  <c r="T214"/>
  <c r="R214"/>
  <c r="P214"/>
  <c r="BI200"/>
  <c r="BH200"/>
  <c r="BG200"/>
  <c r="BF200"/>
  <c r="T200"/>
  <c r="R200"/>
  <c r="P200"/>
  <c r="BI190"/>
  <c r="BH190"/>
  <c r="BG190"/>
  <c r="BF190"/>
  <c r="T190"/>
  <c r="R190"/>
  <c r="P190"/>
  <c r="BI177"/>
  <c r="BH177"/>
  <c r="BG177"/>
  <c r="BF177"/>
  <c r="T177"/>
  <c r="R177"/>
  <c r="P177"/>
  <c r="BI162"/>
  <c r="BH162"/>
  <c r="BG162"/>
  <c r="BF162"/>
  <c r="T162"/>
  <c r="R162"/>
  <c r="P162"/>
  <c r="BI152"/>
  <c r="BH152"/>
  <c r="BG152"/>
  <c r="BF152"/>
  <c r="T152"/>
  <c r="R152"/>
  <c r="P152"/>
  <c r="BI141"/>
  <c r="BH141"/>
  <c r="BG141"/>
  <c r="BF141"/>
  <c r="T141"/>
  <c r="R141"/>
  <c r="P141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55"/>
  <c r="J17"/>
  <c r="J12"/>
  <c r="J52"/>
  <c r="E7"/>
  <c r="E85"/>
  <c i="1" r="L50"/>
  <c r="AM50"/>
  <c r="AM49"/>
  <c r="L49"/>
  <c r="AM47"/>
  <c r="L47"/>
  <c r="L45"/>
  <c r="L44"/>
  <c i="2" r="BK412"/>
  <c r="BK232"/>
  <c r="J130"/>
  <c r="BK309"/>
  <c r="J479"/>
  <c i="4" r="J199"/>
  <c r="BK149"/>
  <c i="5" r="BK97"/>
  <c i="6" r="BK92"/>
  <c i="7" r="BK94"/>
  <c i="8" r="J128"/>
  <c i="2" r="J214"/>
  <c r="J500"/>
  <c r="J669"/>
  <c r="J284"/>
  <c r="BK444"/>
  <c i="4" r="J175"/>
  <c r="J164"/>
  <c i="6" r="BK136"/>
  <c r="J141"/>
  <c i="8" r="BK103"/>
  <c i="2" r="BK284"/>
  <c r="J555"/>
  <c r="BK287"/>
  <c r="J342"/>
  <c i="4" r="J105"/>
  <c r="J135"/>
  <c i="6" r="BK164"/>
  <c i="7" r="J92"/>
  <c i="2" r="J259"/>
  <c r="J606"/>
  <c r="BK585"/>
  <c r="BK126"/>
  <c i="4" r="BK164"/>
  <c r="BK177"/>
  <c i="6" r="BK152"/>
  <c r="BK166"/>
  <c i="7" r="BK100"/>
  <c i="2" r="BK123"/>
  <c r="J427"/>
  <c r="BK360"/>
  <c r="J301"/>
  <c i="3" r="J110"/>
  <c i="4" r="J103"/>
  <c r="BK117"/>
  <c i="6" r="BK141"/>
  <c i="7" r="BK98"/>
  <c i="2" r="J119"/>
  <c r="BK336"/>
  <c r="J298"/>
  <c r="BK251"/>
  <c i="4" r="BK180"/>
  <c r="BK115"/>
  <c i="6" r="BK144"/>
  <c i="7" r="J84"/>
  <c i="2" r="J441"/>
  <c r="BK119"/>
  <c r="J123"/>
  <c r="BK332"/>
  <c i="3" r="BK84"/>
  <c i="4" r="BK189"/>
  <c r="BK109"/>
  <c i="6" r="J88"/>
  <c i="7" r="BK96"/>
  <c i="2" r="J317"/>
  <c r="J551"/>
  <c r="BK352"/>
  <c i="3" r="BK90"/>
  <c i="4" r="J115"/>
  <c r="J93"/>
  <c i="6" r="BK123"/>
  <c i="2" r="J379"/>
  <c r="J352"/>
  <c r="J116"/>
  <c i="4" r="J195"/>
  <c r="BK99"/>
  <c i="6" r="BK138"/>
  <c i="7" r="BK86"/>
  <c i="2" r="J112"/>
  <c r="BK272"/>
  <c r="J275"/>
  <c r="BK659"/>
  <c i="3" r="J108"/>
  <c i="4" r="J186"/>
  <c i="5" r="BK104"/>
  <c i="6" r="J179"/>
  <c i="8" r="BK125"/>
  <c i="2" r="BK492"/>
  <c r="J264"/>
  <c i="3" r="J92"/>
  <c i="4" r="BK103"/>
  <c i="6" r="BK96"/>
  <c i="8" r="BK100"/>
  <c i="2" r="BK525"/>
  <c r="J374"/>
  <c i="3" r="BK110"/>
  <c i="4" r="BK105"/>
  <c i="6" r="J120"/>
  <c i="8" r="BK120"/>
  <c i="2" r="J537"/>
  <c r="BK427"/>
  <c i="3" r="J84"/>
  <c i="4" r="J162"/>
  <c i="6" r="BK191"/>
  <c i="2" r="BK529"/>
  <c r="J514"/>
  <c r="J495"/>
  <c r="BK636"/>
  <c i="4" r="BK124"/>
  <c i="6" r="J146"/>
  <c i="7" r="J88"/>
  <c i="2" r="BK643"/>
  <c r="BK647"/>
  <c r="J126"/>
  <c i="4" r="J153"/>
  <c i="6" r="J189"/>
  <c i="8" r="J141"/>
  <c i="2" r="BK537"/>
  <c r="J575"/>
  <c r="J141"/>
  <c i="4" r="BK90"/>
  <c r="BK96"/>
  <c i="6" r="BK193"/>
  <c i="2" r="J580"/>
  <c r="BK116"/>
  <c r="BK611"/>
  <c r="J587"/>
  <c i="3" r="BK98"/>
  <c i="4" r="BK172"/>
  <c i="6" r="BK170"/>
  <c r="J127"/>
  <c i="8" r="BK108"/>
  <c i="2" r="BK98"/>
  <c r="J98"/>
  <c r="BK534"/>
  <c r="J280"/>
  <c i="4" r="BK111"/>
  <c r="BK119"/>
  <c i="6" r="BK160"/>
  <c r="BK127"/>
  <c i="2" r="J444"/>
  <c r="BK345"/>
  <c r="BK420"/>
  <c r="J232"/>
  <c i="4" r="BK197"/>
  <c i="5" r="BK87"/>
  <c i="6" r="J99"/>
  <c i="2" r="J390"/>
  <c r="BK652"/>
  <c r="J525"/>
  <c i="4" r="BK132"/>
  <c i="5" r="BK91"/>
  <c i="6" r="BK108"/>
  <c i="2" r="J309"/>
  <c r="J627"/>
  <c r="J690"/>
  <c r="J350"/>
  <c i="3" r="BK86"/>
  <c i="5" r="J97"/>
  <c i="6" r="J105"/>
  <c i="2" r="BK190"/>
  <c r="BK301"/>
  <c r="BK247"/>
  <c r="BK590"/>
  <c i="3" r="BK94"/>
  <c i="4" r="BK138"/>
  <c i="6" r="BK187"/>
  <c i="8" r="J137"/>
  <c i="2" r="J417"/>
  <c r="BK436"/>
  <c r="BK291"/>
  <c r="BK340"/>
  <c i="4" r="BK153"/>
  <c i="6" r="BK149"/>
  <c i="8" r="BK114"/>
  <c i="2" r="BK141"/>
  <c r="J620"/>
  <c r="J464"/>
  <c i="4" r="J177"/>
  <c i="6" r="BK156"/>
  <c i="8" r="J103"/>
  <c i="2" r="J655"/>
  <c r="J504"/>
  <c r="J247"/>
  <c r="BK350"/>
  <c i="4" r="BK147"/>
  <c r="BK126"/>
  <c i="6" r="J172"/>
  <c r="J156"/>
  <c i="2" r="BK295"/>
  <c r="BK500"/>
  <c r="BK655"/>
  <c r="J347"/>
  <c r="J652"/>
  <c i="4" r="J180"/>
  <c r="J111"/>
  <c i="6" r="J166"/>
  <c r="J195"/>
  <c i="2" r="BK666"/>
  <c r="J360"/>
  <c r="BK672"/>
  <c i="4" r="J157"/>
  <c r="J96"/>
  <c i="7" r="BK84"/>
  <c i="2" r="J133"/>
  <c r="J190"/>
  <c i="3" r="J88"/>
  <c i="4" r="J184"/>
  <c i="6" r="BK134"/>
  <c i="8" r="J120"/>
  <c i="2" r="BK595"/>
  <c r="BK130"/>
  <c i="4" r="BK193"/>
  <c i="5" r="J91"/>
  <c i="6" r="J138"/>
  <c i="8" r="J148"/>
  <c i="2" r="BK615"/>
  <c r="J675"/>
  <c r="J489"/>
  <c i="4" r="J155"/>
  <c i="6" r="J144"/>
  <c i="8" r="J91"/>
  <c i="2" r="J251"/>
  <c r="J615"/>
  <c i="3" r="BK96"/>
  <c i="5" r="J104"/>
  <c i="6" r="J136"/>
  <c i="1" r="AS54"/>
  <c i="4" r="J170"/>
  <c i="6" r="J160"/>
  <c i="8" r="BK94"/>
  <c i="2" r="BK690"/>
  <c r="BK441"/>
  <c r="J685"/>
  <c r="BK608"/>
  <c i="3" r="BK106"/>
  <c i="4" r="J87"/>
  <c i="5" r="J101"/>
  <c i="6" r="BK117"/>
  <c i="2" r="BK489"/>
  <c r="BK365"/>
  <c r="BK390"/>
  <c r="BK275"/>
  <c r="BK567"/>
  <c i="3" r="BK82"/>
  <c i="4" r="J141"/>
  <c i="6" r="J170"/>
  <c r="BK99"/>
  <c i="7" r="J98"/>
  <c i="2" r="BK675"/>
  <c r="BK417"/>
  <c r="J570"/>
  <c i="4" r="BK182"/>
  <c i="6" r="BK195"/>
  <c r="BK179"/>
  <c i="8" r="BK137"/>
  <c i="2" r="J238"/>
  <c r="BK327"/>
  <c i="4" r="J84"/>
  <c i="6" r="J158"/>
  <c r="J154"/>
  <c i="2" r="J534"/>
  <c r="BK214"/>
  <c r="J560"/>
  <c r="J577"/>
  <c i="4" r="BK175"/>
  <c i="6" r="BK101"/>
  <c r="BK131"/>
  <c i="2" r="BK374"/>
  <c r="J162"/>
  <c r="J564"/>
  <c r="BK627"/>
  <c i="3" r="BK102"/>
  <c i="5" r="J94"/>
  <c i="6" r="BK146"/>
  <c i="2" r="J608"/>
  <c r="BK580"/>
  <c r="J423"/>
  <c i="4" r="BK199"/>
  <c r="BK157"/>
  <c i="6" r="BK183"/>
  <c i="2" r="BK479"/>
  <c r="BK369"/>
  <c r="BK264"/>
  <c i="3" r="J100"/>
  <c i="4" r="BK129"/>
  <c i="6" r="BK162"/>
  <c r="J114"/>
  <c i="2" r="BK509"/>
  <c r="BK522"/>
  <c r="BK504"/>
  <c r="BK431"/>
  <c r="J269"/>
  <c i="3" r="J106"/>
  <c i="4" r="J159"/>
  <c r="J197"/>
  <c i="6" r="J152"/>
  <c r="J185"/>
  <c i="8" r="BK148"/>
  <c i="2" r="BK631"/>
  <c r="BK582"/>
  <c r="J222"/>
  <c r="BK379"/>
  <c r="J369"/>
  <c i="3" r="J86"/>
  <c i="4" r="BK186"/>
  <c r="BK135"/>
  <c i="6" r="J117"/>
  <c r="BK120"/>
  <c i="8" r="BK141"/>
  <c i="2" r="BK575"/>
  <c r="BK238"/>
  <c r="BK112"/>
  <c r="J598"/>
  <c r="J287"/>
  <c i="4" r="BK170"/>
  <c i="6" r="BK185"/>
  <c r="BK105"/>
  <c i="2" r="BK548"/>
  <c r="J365"/>
  <c r="J295"/>
  <c r="J666"/>
  <c i="4" r="BK191"/>
  <c r="BK93"/>
  <c r="J99"/>
  <c i="6" r="J162"/>
  <c i="8" r="BK128"/>
  <c i="2" r="BK464"/>
  <c r="BK669"/>
  <c r="BK640"/>
  <c r="BK570"/>
  <c i="3" r="J98"/>
  <c i="4" r="J90"/>
  <c r="J166"/>
  <c i="6" r="J149"/>
  <c r="BK88"/>
  <c i="8" r="J108"/>
  <c i="2" r="J679"/>
  <c r="J543"/>
  <c r="BK514"/>
  <c i="3" r="BK92"/>
  <c i="4" r="J121"/>
  <c r="J109"/>
  <c i="6" r="J183"/>
  <c r="J92"/>
  <c i="2" r="J152"/>
  <c r="J436"/>
  <c r="J582"/>
  <c r="BK133"/>
  <c i="3" r="BK88"/>
  <c i="4" r="BK141"/>
  <c i="6" r="J176"/>
  <c r="J96"/>
  <c i="8" r="BK97"/>
  <c i="2" r="J469"/>
  <c r="BK162"/>
  <c r="J509"/>
  <c i="3" r="J82"/>
  <c i="4" r="J182"/>
  <c i="5" r="BK101"/>
  <c i="7" r="J94"/>
  <c i="2" r="BK108"/>
  <c r="J592"/>
  <c r="J585"/>
  <c r="BK543"/>
  <c r="J412"/>
  <c r="BK269"/>
  <c i="4" r="J193"/>
  <c r="J129"/>
  <c i="5" r="BK94"/>
  <c i="6" r="J131"/>
  <c i="7" r="J96"/>
  <c i="8" r="J114"/>
  <c i="2" r="J659"/>
  <c r="BK587"/>
  <c r="BK152"/>
  <c r="BK592"/>
  <c r="J332"/>
  <c i="3" r="BK100"/>
  <c i="4" r="BK84"/>
  <c i="6" r="BK111"/>
  <c i="7" r="BK88"/>
  <c i="8" r="BK91"/>
  <c i="2" r="J611"/>
  <c r="J595"/>
  <c r="J336"/>
  <c i="3" r="J102"/>
  <c i="4" r="BK107"/>
  <c i="6" r="J94"/>
  <c r="J164"/>
  <c i="8" r="J94"/>
  <c i="2" r="BK259"/>
  <c r="J492"/>
  <c r="BK469"/>
  <c i="4" r="BK166"/>
  <c r="BK121"/>
  <c i="6" r="BK176"/>
  <c i="8" r="J125"/>
  <c i="2" r="BK685"/>
  <c r="J420"/>
  <c r="J631"/>
  <c r="BK298"/>
  <c i="4" r="BK155"/>
  <c r="J126"/>
  <c i="6" r="J123"/>
  <c i="8" r="J100"/>
  <c i="2" r="J454"/>
  <c r="J643"/>
  <c r="BK454"/>
  <c r="J345"/>
  <c i="4" r="J124"/>
  <c r="J189"/>
  <c i="6" r="J101"/>
  <c r="J168"/>
  <c i="8" r="J97"/>
  <c i="2" r="BK564"/>
  <c r="BK342"/>
  <c r="J522"/>
  <c r="J200"/>
  <c i="4" r="BK195"/>
  <c i="6" r="BK168"/>
  <c r="J134"/>
  <c i="7" r="J82"/>
  <c i="2" r="BK347"/>
  <c r="J640"/>
  <c r="BK495"/>
  <c r="BK598"/>
  <c i="3" r="J96"/>
  <c i="4" r="J144"/>
  <c i="6" r="BK158"/>
  <c i="2" r="J291"/>
  <c r="J340"/>
  <c r="J322"/>
  <c r="J567"/>
  <c i="3" r="J104"/>
  <c i="4" r="J119"/>
  <c r="J107"/>
  <c i="6" r="J111"/>
  <c r="BK94"/>
  <c i="8" r="J88"/>
  <c i="2" r="BK551"/>
  <c r="J177"/>
  <c r="BK606"/>
  <c r="BK560"/>
  <c i="3" r="BK108"/>
  <c i="4" r="BK144"/>
  <c r="BK184"/>
  <c i="5" r="J87"/>
  <c i="6" r="BK172"/>
  <c i="7" r="J90"/>
  <c i="2" r="J272"/>
  <c r="J647"/>
  <c r="BK679"/>
  <c r="J548"/>
  <c i="3" r="J90"/>
  <c i="4" r="J149"/>
  <c r="J132"/>
  <c i="6" r="BK154"/>
  <c i="7" r="J100"/>
  <c i="2" r="J590"/>
  <c r="BK577"/>
  <c r="J327"/>
  <c i="3" r="BK104"/>
  <c i="4" r="J138"/>
  <c i="6" r="J191"/>
  <c i="7" r="BK92"/>
  <c i="2" r="BK620"/>
  <c r="BK572"/>
  <c r="BK222"/>
  <c r="BK423"/>
  <c i="4" r="J117"/>
  <c r="J172"/>
  <c i="6" r="BK189"/>
  <c i="7" r="BK82"/>
  <c i="2" r="J636"/>
  <c r="J431"/>
  <c r="J672"/>
  <c r="BK322"/>
  <c i="3" r="J94"/>
  <c i="4" r="J191"/>
  <c i="6" r="J187"/>
  <c r="J108"/>
  <c i="8" r="BK88"/>
  <c i="2" r="J108"/>
  <c r="BK177"/>
  <c r="BK555"/>
  <c r="J529"/>
  <c i="4" r="BK87"/>
  <c r="BK162"/>
  <c i="6" r="BK114"/>
  <c i="7" r="J86"/>
  <c i="2" r="J572"/>
  <c r="BK280"/>
  <c r="BK200"/>
  <c r="BK317"/>
  <c i="4" r="BK159"/>
  <c r="J147"/>
  <c i="6" r="J193"/>
  <c i="7" r="BK90"/>
  <c i="2" l="1" r="BK97"/>
  <c r="BK213"/>
  <c r="J213"/>
  <c r="J63"/>
  <c r="BK326"/>
  <c r="J326"/>
  <c r="J65"/>
  <c r="BK416"/>
  <c r="J416"/>
  <c r="J66"/>
  <c r="P528"/>
  <c r="R614"/>
  <c r="P678"/>
  <c i="3" r="BK81"/>
  <c r="BK80"/>
  <c r="J80"/>
  <c i="4" r="P83"/>
  <c r="P82"/>
  <c r="P81"/>
  <c i="1" r="AU57"/>
  <c i="2" r="P97"/>
  <c r="T213"/>
  <c r="T326"/>
  <c r="T416"/>
  <c r="T528"/>
  <c r="T614"/>
  <c r="R678"/>
  <c i="3" r="R81"/>
  <c r="R80"/>
  <c i="5" r="P100"/>
  <c i="6" r="BK126"/>
  <c r="J126"/>
  <c r="J63"/>
  <c r="T182"/>
  <c i="7" r="R81"/>
  <c r="R80"/>
  <c i="2" r="R97"/>
  <c r="P213"/>
  <c r="P326"/>
  <c r="R416"/>
  <c r="BK528"/>
  <c r="J528"/>
  <c r="J70"/>
  <c r="BK614"/>
  <c r="J614"/>
  <c r="J72"/>
  <c r="P658"/>
  <c i="5" r="R100"/>
  <c i="6" r="R87"/>
  <c r="R104"/>
  <c r="P175"/>
  <c i="2" r="BK140"/>
  <c r="J140"/>
  <c r="J62"/>
  <c r="BK237"/>
  <c r="J237"/>
  <c r="J64"/>
  <c r="BK435"/>
  <c r="BK554"/>
  <c r="J554"/>
  <c r="J71"/>
  <c r="BK646"/>
  <c r="J646"/>
  <c r="J73"/>
  <c r="T678"/>
  <c i="3" r="P81"/>
  <c r="P80"/>
  <c i="1" r="AU56"/>
  <c i="4" r="R83"/>
  <c r="R82"/>
  <c r="R81"/>
  <c i="5" r="R90"/>
  <c r="R89"/>
  <c r="R84"/>
  <c i="6" r="P126"/>
  <c r="R175"/>
  <c i="8" r="T87"/>
  <c i="2" r="R140"/>
  <c r="P237"/>
  <c r="P435"/>
  <c r="R554"/>
  <c r="T646"/>
  <c r="T658"/>
  <c i="5" r="BK90"/>
  <c r="J90"/>
  <c r="J63"/>
  <c r="T100"/>
  <c i="6" r="P87"/>
  <c r="T126"/>
  <c r="P182"/>
  <c i="7" r="BK81"/>
  <c r="J81"/>
  <c r="J60"/>
  <c i="8" r="R87"/>
  <c r="BK107"/>
  <c r="J107"/>
  <c r="J62"/>
  <c i="2" r="T97"/>
  <c r="R213"/>
  <c r="R326"/>
  <c r="P416"/>
  <c r="R528"/>
  <c r="P614"/>
  <c r="BK658"/>
  <c r="J658"/>
  <c r="J74"/>
  <c i="4" r="T83"/>
  <c r="T82"/>
  <c r="T81"/>
  <c i="5" r="P90"/>
  <c r="P89"/>
  <c r="P84"/>
  <c i="1" r="AU58"/>
  <c i="6" r="R126"/>
  <c r="R182"/>
  <c i="7" r="T81"/>
  <c r="T80"/>
  <c i="8" r="BK87"/>
  <c r="J87"/>
  <c r="J61"/>
  <c r="T107"/>
  <c i="2" r="T140"/>
  <c r="T237"/>
  <c r="T435"/>
  <c r="T434"/>
  <c r="T554"/>
  <c r="R646"/>
  <c r="BK678"/>
  <c r="J678"/>
  <c r="J75"/>
  <c i="3" r="T81"/>
  <c r="T80"/>
  <c i="4" r="BK83"/>
  <c r="BK82"/>
  <c r="BK81"/>
  <c r="J81"/>
  <c r="J59"/>
  <c i="5" r="BK100"/>
  <c r="J100"/>
  <c r="J64"/>
  <c i="6" r="BK87"/>
  <c r="J87"/>
  <c r="J61"/>
  <c r="BK104"/>
  <c r="J104"/>
  <c r="J62"/>
  <c r="T104"/>
  <c r="BK182"/>
  <c r="J182"/>
  <c r="J65"/>
  <c i="8" r="P87"/>
  <c r="R107"/>
  <c i="2" r="P140"/>
  <c r="R237"/>
  <c r="R435"/>
  <c r="R434"/>
  <c r="P554"/>
  <c r="P646"/>
  <c r="R658"/>
  <c i="5" r="T90"/>
  <c r="T89"/>
  <c r="T84"/>
  <c i="6" r="T87"/>
  <c r="P104"/>
  <c r="BK175"/>
  <c r="J175"/>
  <c r="J64"/>
  <c r="T175"/>
  <c i="7" r="P81"/>
  <c r="P80"/>
  <c i="1" r="AU60"/>
  <c i="8" r="P107"/>
  <c i="2" r="BK430"/>
  <c r="J430"/>
  <c r="J67"/>
  <c i="5" r="BK86"/>
  <c r="J86"/>
  <c r="J61"/>
  <c i="8" r="E48"/>
  <c r="BK136"/>
  <c r="J136"/>
  <c r="J63"/>
  <c r="BK140"/>
  <c r="J140"/>
  <c r="J64"/>
  <c r="BK147"/>
  <c r="J147"/>
  <c r="J65"/>
  <c r="J52"/>
  <c r="BE91"/>
  <c i="7" r="BK80"/>
  <c r="J80"/>
  <c i="8" r="BE100"/>
  <c r="BE114"/>
  <c r="BE125"/>
  <c r="BE108"/>
  <c r="F55"/>
  <c r="BE94"/>
  <c r="BE137"/>
  <c r="BE88"/>
  <c r="BE97"/>
  <c r="BE103"/>
  <c r="BE120"/>
  <c r="BE128"/>
  <c r="BE141"/>
  <c r="BE148"/>
  <c i="6" r="BK86"/>
  <c r="BK85"/>
  <c r="J85"/>
  <c i="7" r="E70"/>
  <c r="BE88"/>
  <c r="BE92"/>
  <c r="BE94"/>
  <c r="F77"/>
  <c r="BE82"/>
  <c r="BE90"/>
  <c r="BE96"/>
  <c r="J52"/>
  <c r="BE84"/>
  <c r="BE86"/>
  <c r="BE98"/>
  <c r="BE100"/>
  <c i="6" r="J79"/>
  <c r="BE99"/>
  <c r="BE108"/>
  <c r="BE111"/>
  <c r="BE120"/>
  <c r="BE123"/>
  <c r="BE131"/>
  <c r="BE158"/>
  <c r="BE185"/>
  <c r="BE191"/>
  <c r="BE193"/>
  <c r="BE195"/>
  <c r="BE141"/>
  <c r="BE149"/>
  <c r="BE160"/>
  <c r="BE187"/>
  <c r="BE134"/>
  <c r="BE138"/>
  <c r="BE146"/>
  <c r="BE152"/>
  <c r="BE162"/>
  <c r="BE164"/>
  <c r="BE183"/>
  <c r="BE189"/>
  <c i="5" r="BK89"/>
  <c i="6" r="BE127"/>
  <c r="BE144"/>
  <c r="BE166"/>
  <c r="BE168"/>
  <c r="BE170"/>
  <c r="BE172"/>
  <c r="BE92"/>
  <c r="BE94"/>
  <c r="BE114"/>
  <c r="BE176"/>
  <c r="E48"/>
  <c r="BE105"/>
  <c r="BE136"/>
  <c r="BE154"/>
  <c r="BE156"/>
  <c r="BE179"/>
  <c r="F55"/>
  <c r="BE96"/>
  <c r="BE101"/>
  <c r="BE88"/>
  <c r="BE117"/>
  <c i="4" r="J82"/>
  <c r="J60"/>
  <c r="J83"/>
  <c r="J61"/>
  <c i="5" r="BE91"/>
  <c r="BE87"/>
  <c r="F81"/>
  <c r="BE97"/>
  <c r="E48"/>
  <c r="BE94"/>
  <c r="BE101"/>
  <c r="BE104"/>
  <c r="J52"/>
  <c i="3" r="J81"/>
  <c r="J60"/>
  <c i="4" r="F55"/>
  <c r="BE87"/>
  <c r="BE115"/>
  <c r="BE90"/>
  <c r="BE99"/>
  <c r="BE103"/>
  <c r="BE109"/>
  <c r="J52"/>
  <c r="BE84"/>
  <c r="BE135"/>
  <c r="BE144"/>
  <c r="BE182"/>
  <c r="BE191"/>
  <c r="BE141"/>
  <c r="BE149"/>
  <c r="BE153"/>
  <c r="BE155"/>
  <c r="BE193"/>
  <c r="BE195"/>
  <c r="E71"/>
  <c r="BE105"/>
  <c r="BE107"/>
  <c r="BE124"/>
  <c r="BE132"/>
  <c r="BE138"/>
  <c r="BE147"/>
  <c r="BE159"/>
  <c r="BE166"/>
  <c r="BE175"/>
  <c r="BE180"/>
  <c i="3" r="J59"/>
  <c i="4" r="BE121"/>
  <c r="BE157"/>
  <c r="BE164"/>
  <c r="BE177"/>
  <c r="BE184"/>
  <c r="BE199"/>
  <c r="BE93"/>
  <c r="BE96"/>
  <c r="BE117"/>
  <c r="BE162"/>
  <c r="BE197"/>
  <c r="BE111"/>
  <c r="BE119"/>
  <c r="BE126"/>
  <c r="BE129"/>
  <c r="BE170"/>
  <c r="BE172"/>
  <c r="BE186"/>
  <c r="BE189"/>
  <c i="2" r="J435"/>
  <c r="J69"/>
  <c i="3" r="J74"/>
  <c r="BE86"/>
  <c r="BE88"/>
  <c r="BE92"/>
  <c r="BE108"/>
  <c i="2" r="J97"/>
  <c r="J61"/>
  <c i="3" r="E48"/>
  <c r="F55"/>
  <c r="BE96"/>
  <c r="BE100"/>
  <c r="BE102"/>
  <c r="BE104"/>
  <c r="BE110"/>
  <c r="BE82"/>
  <c r="BE84"/>
  <c r="BE90"/>
  <c r="BE94"/>
  <c r="BE98"/>
  <c r="BE106"/>
  <c i="2" r="J89"/>
  <c r="BE238"/>
  <c r="BE291"/>
  <c r="BE301"/>
  <c r="BE374"/>
  <c r="BE417"/>
  <c r="BE436"/>
  <c r="BE543"/>
  <c r="BE555"/>
  <c r="BE580"/>
  <c r="BE116"/>
  <c r="BE119"/>
  <c r="BE162"/>
  <c r="BE190"/>
  <c r="BE200"/>
  <c r="BE214"/>
  <c r="BE247"/>
  <c r="BE259"/>
  <c r="BE345"/>
  <c r="BE352"/>
  <c r="BE441"/>
  <c r="BE444"/>
  <c r="BE454"/>
  <c r="BE469"/>
  <c r="BE529"/>
  <c r="BE537"/>
  <c r="BE564"/>
  <c r="BE123"/>
  <c r="BE141"/>
  <c r="BE232"/>
  <c r="BE280"/>
  <c r="BE284"/>
  <c r="BE332"/>
  <c r="BE350"/>
  <c r="BE551"/>
  <c r="BE575"/>
  <c r="BE582"/>
  <c r="BE585"/>
  <c r="BE598"/>
  <c r="BE608"/>
  <c r="BE615"/>
  <c r="BE627"/>
  <c r="BE631"/>
  <c r="BE640"/>
  <c r="BE643"/>
  <c r="BE659"/>
  <c r="BE666"/>
  <c r="BE669"/>
  <c r="BE675"/>
  <c r="BE679"/>
  <c r="BE685"/>
  <c r="BE98"/>
  <c r="BE112"/>
  <c r="BE126"/>
  <c r="BE222"/>
  <c r="BE298"/>
  <c r="BE336"/>
  <c r="BE423"/>
  <c r="BE514"/>
  <c r="BE572"/>
  <c r="BE587"/>
  <c r="BE620"/>
  <c r="BE636"/>
  <c r="E48"/>
  <c r="F92"/>
  <c r="BE108"/>
  <c r="BE152"/>
  <c r="BE272"/>
  <c r="BE317"/>
  <c r="BE347"/>
  <c r="BE369"/>
  <c r="BE379"/>
  <c r="BE431"/>
  <c r="BE479"/>
  <c r="BE560"/>
  <c r="BE567"/>
  <c r="BE570"/>
  <c r="BE592"/>
  <c r="BE611"/>
  <c r="BE130"/>
  <c r="BE264"/>
  <c r="BE269"/>
  <c r="BE287"/>
  <c r="BE322"/>
  <c r="BE327"/>
  <c r="BE342"/>
  <c r="BE509"/>
  <c r="BE525"/>
  <c r="BE534"/>
  <c r="BE577"/>
  <c r="BE590"/>
  <c r="BE595"/>
  <c r="BE655"/>
  <c r="BE690"/>
  <c r="BE177"/>
  <c r="BE275"/>
  <c r="BE295"/>
  <c r="BE309"/>
  <c r="BE390"/>
  <c r="BE412"/>
  <c r="BE420"/>
  <c r="BE427"/>
  <c r="BE489"/>
  <c r="BE500"/>
  <c r="BE504"/>
  <c r="BE606"/>
  <c r="BE647"/>
  <c r="BE652"/>
  <c r="BE672"/>
  <c r="BE133"/>
  <c r="BE251"/>
  <c r="BE340"/>
  <c r="BE360"/>
  <c r="BE365"/>
  <c r="BE464"/>
  <c r="BE492"/>
  <c r="BE495"/>
  <c r="BE522"/>
  <c r="BE548"/>
  <c i="6" r="F37"/>
  <c i="1" r="BD59"/>
  <c i="3" r="F37"/>
  <c i="1" r="BD56"/>
  <c i="4" r="F35"/>
  <c i="1" r="BB57"/>
  <c i="2" r="F35"/>
  <c i="1" r="BB55"/>
  <c i="3" r="F34"/>
  <c i="1" r="BA56"/>
  <c i="7" r="F35"/>
  <c i="1" r="BB60"/>
  <c i="3" r="F35"/>
  <c i="1" r="BB56"/>
  <c i="4" r="J34"/>
  <c i="1" r="AW57"/>
  <c i="2" r="F37"/>
  <c i="1" r="BD55"/>
  <c i="4" r="F34"/>
  <c i="1" r="BA57"/>
  <c i="2" r="J34"/>
  <c i="1" r="AW55"/>
  <c i="6" r="J34"/>
  <c i="1" r="AW59"/>
  <c i="2" r="F36"/>
  <c i="1" r="BC55"/>
  <c i="4" r="F37"/>
  <c i="1" r="BD57"/>
  <c i="6" r="F36"/>
  <c i="1" r="BC59"/>
  <c i="4" r="J30"/>
  <c i="5" r="J34"/>
  <c i="1" r="AW58"/>
  <c i="6" r="F35"/>
  <c i="1" r="BB59"/>
  <c i="8" r="J34"/>
  <c i="1" r="AW61"/>
  <c i="5" r="F36"/>
  <c i="1" r="BC58"/>
  <c i="6" r="J30"/>
  <c i="8" r="F34"/>
  <c i="1" r="BA61"/>
  <c i="7" r="J30"/>
  <c i="8" r="F36"/>
  <c i="1" r="BC61"/>
  <c i="3" r="J34"/>
  <c i="1" r="AW56"/>
  <c i="5" r="F37"/>
  <c i="1" r="BD58"/>
  <c i="7" r="F36"/>
  <c i="1" r="BC60"/>
  <c i="8" r="F35"/>
  <c i="1" r="BB61"/>
  <c i="2" r="F34"/>
  <c i="1" r="BA55"/>
  <c i="5" r="F35"/>
  <c i="1" r="BB58"/>
  <c i="7" r="F34"/>
  <c i="1" r="BA60"/>
  <c i="3" r="J30"/>
  <c r="F36"/>
  <c i="1" r="BC56"/>
  <c i="4" r="F36"/>
  <c i="1" r="BC57"/>
  <c i="5" r="F34"/>
  <c i="1" r="BA58"/>
  <c i="6" r="F34"/>
  <c i="1" r="BA59"/>
  <c i="7" r="J34"/>
  <c i="1" r="AW60"/>
  <c i="7" r="F37"/>
  <c i="1" r="BD60"/>
  <c i="8" r="F37"/>
  <c i="1" r="BD61"/>
  <c i="6" l="1" r="T86"/>
  <c r="T85"/>
  <c i="2" r="BK434"/>
  <c r="J434"/>
  <c r="J68"/>
  <c r="P96"/>
  <c i="6" r="P86"/>
  <c r="P85"/>
  <c i="1" r="AU59"/>
  <c i="8" r="T86"/>
  <c r="T85"/>
  <c r="P86"/>
  <c r="P85"/>
  <c i="1" r="AU61"/>
  <c i="2" r="P434"/>
  <c i="6" r="R86"/>
  <c r="R85"/>
  <c i="2" r="T96"/>
  <c r="T95"/>
  <c i="8" r="R86"/>
  <c r="R85"/>
  <c i="2" r="R96"/>
  <c r="R95"/>
  <c r="BK96"/>
  <c r="BK95"/>
  <c r="J95"/>
  <c i="1" r="AG56"/>
  <c i="5" r="BK85"/>
  <c r="J85"/>
  <c r="J60"/>
  <c i="8" r="BK86"/>
  <c r="J86"/>
  <c r="J60"/>
  <c i="1" r="AG60"/>
  <c i="7" r="J59"/>
  <c i="1" r="AG59"/>
  <c i="6" r="J59"/>
  <c r="J86"/>
  <c r="J60"/>
  <c i="5" r="J89"/>
  <c r="J62"/>
  <c i="1" r="AG57"/>
  <c i="6" r="F33"/>
  <c i="1" r="AZ59"/>
  <c r="BB54"/>
  <c r="AX54"/>
  <c i="5" r="J33"/>
  <c i="1" r="AV58"/>
  <c r="AT58"/>
  <c i="3" r="J33"/>
  <c i="1" r="AV56"/>
  <c r="AT56"/>
  <c r="AN56"/>
  <c i="4" r="J33"/>
  <c i="1" r="AV57"/>
  <c r="AT57"/>
  <c r="AN57"/>
  <c i="2" r="J30"/>
  <c i="1" r="AG55"/>
  <c i="3" r="F33"/>
  <c i="1" r="AZ56"/>
  <c i="8" r="F33"/>
  <c i="1" r="AZ61"/>
  <c r="BD54"/>
  <c r="W33"/>
  <c i="8" r="J33"/>
  <c i="1" r="AV61"/>
  <c r="AT61"/>
  <c i="2" r="J33"/>
  <c i="1" r="AV55"/>
  <c r="AT55"/>
  <c i="6" r="J33"/>
  <c i="1" r="AV59"/>
  <c r="AT59"/>
  <c r="AN59"/>
  <c i="7" r="J33"/>
  <c i="1" r="AV60"/>
  <c r="AT60"/>
  <c r="AN60"/>
  <c i="5" r="F33"/>
  <c i="1" r="AZ58"/>
  <c i="7" r="F33"/>
  <c i="1" r="AZ60"/>
  <c r="BC54"/>
  <c r="AY54"/>
  <c r="BA54"/>
  <c r="AW54"/>
  <c r="AK30"/>
  <c i="4" r="F33"/>
  <c i="1" r="AZ57"/>
  <c i="2" r="F33"/>
  <c i="1" r="AZ55"/>
  <c i="2" l="1" r="P95"/>
  <c i="1" r="AU55"/>
  <c i="5" r="BK84"/>
  <c r="J84"/>
  <c r="J59"/>
  <c i="2" r="J96"/>
  <c r="J60"/>
  <c r="J59"/>
  <c i="8" r="BK85"/>
  <c r="J85"/>
  <c r="J59"/>
  <c i="7" r="J39"/>
  <c i="6" r="J39"/>
  <c i="4" r="J39"/>
  <c i="3" r="J39"/>
  <c i="2" r="J39"/>
  <c i="1" r="AN55"/>
  <c r="W32"/>
  <c r="AZ54"/>
  <c r="W29"/>
  <c r="W31"/>
  <c r="W30"/>
  <c r="AU54"/>
  <c i="8" l="1" r="J30"/>
  <c i="1" r="AG61"/>
  <c i="5" r="J30"/>
  <c i="1" r="AG58"/>
  <c r="AN58"/>
  <c r="AV54"/>
  <c r="AK29"/>
  <c i="8" l="1" r="J39"/>
  <c i="5" r="J39"/>
  <c i="1" r="AN61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<sst xmlns="http://schemas.openxmlformats.org/spreadsheetml/2006/main">
  <si>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</si>
  <si>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</si>
  <si>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</si>
  <si>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</si>
  <si>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</si>
  <si>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{a7063041-d8b7-4e57-8e43-92d7c4d100f6}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</si>
  <si>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</si>
  <si>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</si>
  <si>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</si>
  <si>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</si>
  <si>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</si>
  <si>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</si>
  <si>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</si>
  <si>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</si>
  <si>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07-22-SO-02-B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</si>
  <si>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</si>
  <si>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</si>
  <si>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areálu Sokolovského zámku-Stavební úpravy SV a části SZ křídla - B - ITIKA (bez dotací)</t>
  </si>
  <si>
    <t>KSO:</t>
  </si>
  <si>
    <t>801 47</t>
  </si>
  <si>
    <t>CC-CZ:</t>
  </si>
  <si>
    <t>1262</t>
  </si>
  <si>
    <t>Místo:</t>
  </si>
  <si>
    <t>Sokolov</t>
  </si>
  <si>
    <t>Datum:</t>
  </si>
  <si>
    <t>10. 6. 2024</t>
  </si>
  <si>
    <t>CZ-CPV:</t>
  </si>
  <si>
    <t>45000000-7</t>
  </si>
  <si>
    <t>CZ-CPA:</t>
  </si>
  <si>
    <t>41.00.28</t>
  </si>
  <si>
    <t>Zadavatel:</t>
  </si>
  <si>
    <t>IČ:</t>
  </si>
  <si>
    <t/>
  </si>
  <si>
    <t>Muzeum Sokolov p.o.</t>
  </si>
  <si>
    <t>DIČ:</t>
  </si>
  <si>
    <t>Uchazeč:</t>
  </si>
  <si>
    <t>Vyplň údaj</t>
  </si>
  <si>
    <t>Projektant:</t>
  </si>
  <si>
    <t>JURICA a.s. - Ateliér Sokolov</t>
  </si>
  <si>
    <t>True</t>
  </si>
  <si>
    <t>Zpracovatel:</t>
  </si>
  <si>
    <t>Eva Marková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</si>
  <si>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</si>
  <si>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</si>
  <si>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</si>
  <si>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</si>
  <si>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</si>
  <si>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</si>
  <si>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</si>
  <si>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</si>
  <si>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</si>
  <si>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</si>
  <si>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</si>
  <si>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</si>
  <si>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</si>
  <si>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</si>
  <si>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</si>
  <si>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</si>
  <si>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</si>
  <si>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</si>
  <si>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</si>
  <si>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</si>
  <si>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</si>
  <si>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</si>
  <si>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</si>
  <si>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</si>
  <si>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</si>
  <si>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</si>
  <si>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</si>
  <si>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</si>
  <si>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</si>
  <si>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</si>
  <si>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</si>
  <si>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</si>
  <si>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</si>
  <si>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</si>
  <si>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</si>
  <si>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</si>
  <si>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</si>
  <si>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</si>
  <si>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</si>
  <si>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</si>
  <si>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</si>
  <si>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02-D.1.1-ARS</t>
  </si>
  <si>
    <t>Architektonické a stavební řešení</t>
  </si>
  <si>
    <t>STA</t>
  </si>
  <si>
    <t>1</t>
  </si>
  <si>
    <t>{f429a577-9565-401c-9962-ca9ab43fe535}</t>
  </si>
  <si>
    <t>2</t>
  </si>
  <si>
    <t>02-D.1.1-MOB</t>
  </si>
  <si>
    <t>Mobiliář</t>
  </si>
  <si>
    <t>{d0f373ad-0661-4929-a11e-6bfa7da7bad8}</t>
  </si>
  <si>
    <t>02-D.1.4.1-EL</t>
  </si>
  <si>
    <t>Elektroinstalace</t>
  </si>
  <si>
    <t>{6258bbfa-c9c2-4d50-9cab-f168838d2960}</t>
  </si>
  <si>
    <t>02-D.1.4.2-ZTI</t>
  </si>
  <si>
    <t>Zdravotně technické instalace</t>
  </si>
  <si>
    <t>{23171dd7-b8dc-4e1e-8a1e-aa57f917b402}</t>
  </si>
  <si>
    <t>02-D.1.4.4-VYT</t>
  </si>
  <si>
    <t>Vytápění</t>
  </si>
  <si>
    <t>{d10f41f8-f678-485a-8873-fa1219dada6d}</t>
  </si>
  <si>
    <t>02-D.1.4.5-SLA</t>
  </si>
  <si>
    <t>Slaboproudé rozvody</t>
  </si>
  <si>
    <t>{1ee7e9b7-f7be-4f28-867a-8ca7aa251cac}</t>
  </si>
  <si>
    <t>VRN</t>
  </si>
  <si>
    <t>Vedlejší rozpočtové náklady</t>
  </si>
  <si>
    <t>{e391b198-22d5-4fdf-bb25-bf8aa92eb1e0}</t>
  </si>
  <si>
    <t>KRYCÍ LIST SOUPISU PRACÍ</t>
  </si>
  <si>
    <t>Objekt:</t>
  </si>
  <si>
    <t>02-D.1.1-ARS - Architektonické a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</si>
  <si>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</si>
  <si>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</si>
  <si>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</si>
  <si>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</si>
  <si>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</si>
  <si>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</si>
  <si>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</si>
  <si>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</si>
  <si>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</si>
  <si>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</si>
  <si>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</si>
  <si>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</si>
  <si>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</si>
  <si>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</si>
  <si>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</si>
  <si>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</si>
  <si>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</si>
  <si>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</si>
  <si>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</si>
  <si>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</si>
  <si>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</si>
  <si>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</si>
  <si>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</si>
  <si>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</si>
  <si>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</si>
  <si>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</si>
  <si>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</si>
  <si>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</si>
  <si>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</si>
  <si>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</si>
  <si>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</si>
  <si>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</si>
  <si>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</si>
  <si>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</si>
  <si>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</si>
  <si>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</si>
  <si>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</si>
  <si>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</si>
  <si>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139711111</t>
  </si>
  <si>
    <t>Vykopávky v uzavřených prostorech v hornině třídy těžitelnosti I skupiny 1 až 3 ručně</t>
  </si>
  <si>
    <t>m3</t>
  </si>
  <si>
    <t>4</t>
  </si>
  <si>
    <t>654309214</t>
  </si>
  <si>
    <t>PP</t>
  </si>
  <si>
    <t>Vykopávka v uzavřených prostorech ručně v hornině třídy těžitelnosti I skupiny 1 až 3</t>
  </si>
  <si>
    <t>Online PSC</t>
  </si>
  <si>
    <t>https://podminky.urs.cz/item/CS_URS_2024_01/139711111</t>
  </si>
  <si>
    <t>VV</t>
  </si>
  <si>
    <t>skl. BS6</t>
  </si>
  <si>
    <t>(22,9+69,8)*0,45</t>
  </si>
  <si>
    <t>pod kanálem</t>
  </si>
  <si>
    <t xml:space="preserve">"TK 2"  (0,95-0,625)*1,1*10,75</t>
  </si>
  <si>
    <t xml:space="preserve">"TK 3"  (0,7-0,625)*0,85*6,515</t>
  </si>
  <si>
    <t xml:space="preserve">"KŠ1"  (2,0-0,625)*(1,0+0,6*2)*(1,3+0,6*2)+0,25*1,0*1,3</t>
  </si>
  <si>
    <t>Součet</t>
  </si>
  <si>
    <t>162211311</t>
  </si>
  <si>
    <t>Vodorovné přemístění výkopku z horniny třídy těžitelnosti I skupiny 1 až 3 stavebním kolečkem do 10 m</t>
  </si>
  <si>
    <t>-1920261094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</si>
  <si>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</si>
  <si>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https://podminky.urs.cz/item/CS_URS_2024_01/162211311</t>
  </si>
  <si>
    <t>53,861-5,775</t>
  </si>
  <si>
    <t>3</t>
  </si>
  <si>
    <t>162211319</t>
  </si>
  <si>
    <t>Příplatek k vodorovnému přemístění výkopku z horniny třídy těžitelnosti I skupiny 1 až 3 stavebním kolečkem za každých dalších 10 m</t>
  </si>
  <si>
    <t>-1541922587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</si>
  <si>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</si>
  <si>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https://podminky.urs.cz/item/CS_URS_2024_01/162211319</t>
  </si>
  <si>
    <t>48,086*3 'Přepočtené koeficientem množství</t>
  </si>
  <si>
    <t>162751117</t>
  </si>
  <si>
    <t>Vodorovné přemístění přes 9 000 do 10000 m výkopku/sypaniny z horniny třídy těžitelnosti I skupiny 1 až 3</t>
  </si>
  <si>
    <t>676173920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</si>
  <si>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</si>
  <si>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</si>
  <si>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5</t>
  </si>
  <si>
    <t>162751119</t>
  </si>
  <si>
    <t>Příplatek k vodorovnému přemístění výkopku/sypaniny z horniny třídy těžitelnosti I skupiny 1 až 3 ZKD 1000 m přes 10000 m</t>
  </si>
  <si>
    <t>288300497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</si>
  <si>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</si>
  <si>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</si>
  <si>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48,086*4 'Přepočtené koeficientem množství</t>
  </si>
  <si>
    <t>6</t>
  </si>
  <si>
    <t>167151111</t>
  </si>
  <si>
    <t>Nakládání výkopku z hornin třídy těžitelnosti I skupiny 1 až 3 přes 100 m3</t>
  </si>
  <si>
    <t>31502517</t>
  </si>
  <si>
    <t>Nakládání, skládání a překládání neulehlého výkopku nebo sypaniny strojně nakládání, množství přes 100 m3, z hornin třídy těžitelnosti I, skupiny 1 až 3</t>
  </si>
  <si>
    <t>https://podminky.urs.cz/item/CS_URS_2024_01/167151111</t>
  </si>
  <si>
    <t>7</t>
  </si>
  <si>
    <t>171201231</t>
  </si>
  <si>
    <t>Poplatek za uložení zeminy a kamení na recyklační skládce (skládkovné) kód odpadu 17 05 04</t>
  </si>
  <si>
    <t>t</t>
  </si>
  <si>
    <t>218004314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</si>
  <si>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</si>
  <si>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</si>
  <si>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48,086*1,5</t>
  </si>
  <si>
    <t>8</t>
  </si>
  <si>
    <t>171251201</t>
  </si>
  <si>
    <t>Uložení sypaniny na skládky nebo meziskládky</t>
  </si>
  <si>
    <t>2134953547</t>
  </si>
  <si>
    <t>Uložení sypaniny na skládky nebo meziskládky bez hutnění s upravením uložené sypaniny do předepsaného tvaru</t>
  </si>
  <si>
    <t>https://podminky.urs.cz/item/CS_URS_2024_01/171251201</t>
  </si>
  <si>
    <t>9</t>
  </si>
  <si>
    <t>174111101</t>
  </si>
  <si>
    <t>Zásyp jam, šachet rýh nebo kolem objektů sypaninou se zhutněním ručně</t>
  </si>
  <si>
    <t>-1149139643</t>
  </si>
  <si>
    <t>Zásyp sypaninou z jakékoliv horniny ručně s uložením výkopku ve vrstvách se zhutněním jam, šachet, rýh nebo kolem objektů v těchto vykopávkách</t>
  </si>
  <si>
    <t>https://podminky.urs.cz/item/CS_URS_2024_01/174111101</t>
  </si>
  <si>
    <t>zásy pkolem šachet Rš 1</t>
  </si>
  <si>
    <t>(2,0-0,625)*2,2*2,5</t>
  </si>
  <si>
    <t>-(2,0-0,625)*1,0*1,3</t>
  </si>
  <si>
    <t>Zakládání</t>
  </si>
  <si>
    <t>10</t>
  </si>
  <si>
    <t>212751104</t>
  </si>
  <si>
    <t>Trativod z drenážních trubek flexibilních PVC-U SN 4 perforace 360° včetně lože otevřený výkop DN 100 pro meliorace</t>
  </si>
  <si>
    <t>m</t>
  </si>
  <si>
    <t>226526799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</si>
  <si>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</si>
  <si>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https://podminky.urs.cz/item/CS_URS_2024_01/212751104</t>
  </si>
  <si>
    <t>propojení iglů pod kanálem</t>
  </si>
  <si>
    <t>topný kanál 2</t>
  </si>
  <si>
    <t>(10,75/1,5+1)*3,0</t>
  </si>
  <si>
    <t>topný kanál 3</t>
  </si>
  <si>
    <t>(4,88/1,5+1)*3,0</t>
  </si>
  <si>
    <t>šachta 1</t>
  </si>
  <si>
    <t>5,0</t>
  </si>
  <si>
    <t>11</t>
  </si>
  <si>
    <t>271532212</t>
  </si>
  <si>
    <t>Podsyp pod základové konstrukce se zhutněním z hrubého kameniva frakce 16 až 32 mm</t>
  </si>
  <si>
    <t>-1706097974</t>
  </si>
  <si>
    <t>Podsyp pod základové konstrukce se zhutněním a urovnáním povrchu z kameniva hrubého, frakce 16 - 32 mm</t>
  </si>
  <si>
    <t>https://podminky.urs.cz/item/CS_URS_2024_01/271532212</t>
  </si>
  <si>
    <t>pod kanál 2</t>
  </si>
  <si>
    <t>0,1*1,0*10,75</t>
  </si>
  <si>
    <t>pod kanál 3</t>
  </si>
  <si>
    <t>0,1*0,75*6,515</t>
  </si>
  <si>
    <t>pod RŠ1</t>
  </si>
  <si>
    <t>0,1*1,0*1,3</t>
  </si>
  <si>
    <t>12</t>
  </si>
  <si>
    <t>273321511</t>
  </si>
  <si>
    <t>Základové desky ze ŽB bez zvýšených nároků na prostředí tř. C 25/30</t>
  </si>
  <si>
    <t>1940066331</t>
  </si>
  <si>
    <t>Základy z betonu železového (bez výztuže) desky z betonu bez zvláštních nároků na prostředí tř. C 25/30</t>
  </si>
  <si>
    <t>https://podminky.urs.cz/item/CS_URS_2024_01/273321511</t>
  </si>
  <si>
    <t>0,15*1,0*10,75</t>
  </si>
  <si>
    <t>0,15*0,75*6,515</t>
  </si>
  <si>
    <t>0,15*1,0*1,3</t>
  </si>
  <si>
    <t>Mezisoučet</t>
  </si>
  <si>
    <t>+3% betonáž do výkopu</t>
  </si>
  <si>
    <t>2,541*0,03</t>
  </si>
  <si>
    <t>podlaha</t>
  </si>
  <si>
    <t>0,1*(69,8+22,9-(10,75+6,515+1,3))</t>
  </si>
  <si>
    <t>13</t>
  </si>
  <si>
    <t>273362021</t>
  </si>
  <si>
    <t>Výztuž základových desek svařovanými sítěmi Kari</t>
  </si>
  <si>
    <t>1906881291</t>
  </si>
  <si>
    <t>Výztuž základů desek ze svařovaných sítí z drátů typu KARI</t>
  </si>
  <si>
    <t>https://podminky.urs.cz/item/CS_URS_2024_01/273362021</t>
  </si>
  <si>
    <t>1,0*10,75*7,9*1,2/1000*2</t>
  </si>
  <si>
    <t>0,75*6,515*7,9*1,2/1000*2</t>
  </si>
  <si>
    <t>1,0*1,3*7,9*1,2/1000*2</t>
  </si>
  <si>
    <t>(69,8+22,9)*7,9*1,2/1000*2-0,83</t>
  </si>
  <si>
    <t>14</t>
  </si>
  <si>
    <t>279113152</t>
  </si>
  <si>
    <t>Základová zeď tl přes 150 do 200 mm z tvárnic ztraceného bednění včetně výplně z betonu tř. C 25/30</t>
  </si>
  <si>
    <t>m2</t>
  </si>
  <si>
    <t>-118002357</t>
  </si>
  <si>
    <t>Základové zdi z tvárnic ztraceného bednění včetně výplně z betonu bez zvláštních nároků na vliv prostředí třídy C 25/30, tloušťky zdiva přes 150 do 200 mm</t>
  </si>
  <si>
    <t>https://podminky.urs.cz/item/CS_URS_2024_01/279113152</t>
  </si>
  <si>
    <t>(6,885+7,33+0,87+0,83+2,225+1,425)*0,5</t>
  </si>
  <si>
    <t>(6,515*2)*0,25</t>
  </si>
  <si>
    <t>(0,6*2+1,3*2)*1,85</t>
  </si>
  <si>
    <t>279361821</t>
  </si>
  <si>
    <t>Výztuž základových zdí nosných betonářskou ocelí 10 505</t>
  </si>
  <si>
    <t>841526109</t>
  </si>
  <si>
    <t>Výztuž základových zdí nosných svislých nebo odkloněných od svislice, rovinných nebo oblých, deskových nebo žebrových, včetně výztuže jejich žeber z betonářské oceli 10 505 (R) nebo BSt 500</t>
  </si>
  <si>
    <t>https://podminky.urs.cz/item/CS_URS_2024_01/279361821</t>
  </si>
  <si>
    <t>(6,885+7,33+0,87+0,83+2,225+1,425)/0,5*0,6*4*0,888/1000</t>
  </si>
  <si>
    <t>(6,885+7,33+0,87+0,83+2,225+1,425)*2*2*0,888/1000</t>
  </si>
  <si>
    <t>(6,515*2)/0,5*0,35*4*0,888/1000</t>
  </si>
  <si>
    <t>(6,515*2)*2*0,888/1000</t>
  </si>
  <si>
    <t>(0,6*2+1,3*2)/0,5*1,95*4*0,888/1000</t>
  </si>
  <si>
    <t>(0,6*2+1,3*2)*2*6*0,888/1000</t>
  </si>
  <si>
    <t>Vodorovné konstrukce</t>
  </si>
  <si>
    <t>16</t>
  </si>
  <si>
    <t>411321414</t>
  </si>
  <si>
    <t>Stropy deskové ze ŽB tř. C 25/30</t>
  </si>
  <si>
    <t>-2144962483</t>
  </si>
  <si>
    <t>Stropy z betonu železového (bez výztuže) stropů deskových, plochých střech, desek balkonových, desek hřibových stropů včetně hlavic hřibových sloupů tř. C 25/30</t>
  </si>
  <si>
    <t>https://podminky.urs.cz/item/CS_URS_2024_01/411321414</t>
  </si>
  <si>
    <t>strop kanálů</t>
  </si>
  <si>
    <t>(10,75+4,886)*0,105</t>
  </si>
  <si>
    <t>do vlny</t>
  </si>
  <si>
    <t>(10,75+4,886)/2*0,06</t>
  </si>
  <si>
    <t>17</t>
  </si>
  <si>
    <t>411354245</t>
  </si>
  <si>
    <t>Bednění stropů ztracené z hraněných trapézových vln v 60 mm plech pozinkovaný tl 0,75 mm</t>
  </si>
  <si>
    <t>1541359076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</si>
  <si>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0,75 mm</t>
  </si>
  <si>
    <t>https://podminky.urs.cz/item/CS_URS_2024_01/411354245</t>
  </si>
  <si>
    <t>10,75</t>
  </si>
  <si>
    <t>4,886</t>
  </si>
  <si>
    <t>1,3-0,6*0,6+0,15*0,6*4</t>
  </si>
  <si>
    <t>18</t>
  </si>
  <si>
    <t>411362021</t>
  </si>
  <si>
    <t>Výztuž stropů svařovanými sítěmi Kari</t>
  </si>
  <si>
    <t>-1060597548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</si>
  <si>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</si>
  <si>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https://podminky.urs.cz/item/CS_URS_2024_01/411362021</t>
  </si>
  <si>
    <t>(10,75+4,886)*7,9*1,2*2/1000</t>
  </si>
  <si>
    <t>Úpravy povrchů, podlahy a osazování výplní</t>
  </si>
  <si>
    <t>19</t>
  </si>
  <si>
    <t>611315418</t>
  </si>
  <si>
    <t>Oprava vnitřní vápenné hladké omítky stropů v rozsahu plochy přes 30 do 50 % s celoplošným přeštukováním</t>
  </si>
  <si>
    <t>-949572466</t>
  </si>
  <si>
    <t>Oprava vápenné omítky vnitřních ploch hladké, tloušťky do 20 mm, s celoplošným přeštukováním, tloušťky štuku do 3 mm, stropů, v rozsahu opravované plochy přes 30 do 50%</t>
  </si>
  <si>
    <t>https://podminky.urs.cz/item/CS_URS_2024_01/611315418</t>
  </si>
  <si>
    <t>10mm</t>
  </si>
  <si>
    <t>dle podlahové plochy</t>
  </si>
  <si>
    <t>69,8+22,9</t>
  </si>
  <si>
    <t>+40% složitost a klenby</t>
  </si>
  <si>
    <t>92,7*0,4</t>
  </si>
  <si>
    <t>20</t>
  </si>
  <si>
    <t>611315453</t>
  </si>
  <si>
    <t>Příplatek k cenám opravy vápenné omítky stropů za dalších 10 mm v rozsahu přes 30 do 50 %</t>
  </si>
  <si>
    <t>-1677472594</t>
  </si>
  <si>
    <t>Oprava vápenné omítky vnitřních ploch Příplatek k cenám za každých dalších 10 mm tloušťky omítky stropů,v rozsahu opravované plochy přes 30 do 50%</t>
  </si>
  <si>
    <t>https://podminky.urs.cz/item/CS_URS_2024_01/611315453</t>
  </si>
  <si>
    <t>129,78*2</t>
  </si>
  <si>
    <t>612131111</t>
  </si>
  <si>
    <t>Polymercementový spojovací můstek vnitřních stěn nanášený ručně</t>
  </si>
  <si>
    <t>275373167</t>
  </si>
  <si>
    <t>Podkladní a spojovací vrstva vnitřních omítaných ploch polymercementový spojovací můstek nanášený ručně stěn</t>
  </si>
  <si>
    <t>https://podminky.urs.cz/item/CS_URS_2024_01/612131111</t>
  </si>
  <si>
    <t>pod sanační omítku</t>
  </si>
  <si>
    <t>90,812</t>
  </si>
  <si>
    <t>pod omítku</t>
  </si>
  <si>
    <t>194,27</t>
  </si>
  <si>
    <t>22</t>
  </si>
  <si>
    <t>612311121</t>
  </si>
  <si>
    <t>Vápenná omítka hladká jednovrstvá vnitřních stěn nanášená ručně</t>
  </si>
  <si>
    <t>1149559171</t>
  </si>
  <si>
    <t>Omítka vápenná vnitřních ploch nanášená ručně jednovrstvá hladká, tloušťky do 10 mm svislých konstrukcí stěn</t>
  </si>
  <si>
    <t>https://podminky.urs.cz/item/CS_URS_2024_01/612311121</t>
  </si>
  <si>
    <t>stávající zdivo 10mm</t>
  </si>
  <si>
    <t>23</t>
  </si>
  <si>
    <t>612311191</t>
  </si>
  <si>
    <t>Příplatek k vápenné omítce vnitřních stěn za každých dalších 5 mm tloušťky ručně</t>
  </si>
  <si>
    <t>898353633</t>
  </si>
  <si>
    <t>Omítka vápenná vnitřních ploch nanášená ručně Příplatek k cenám za každých dalších i započatých 5 mm tloušťky jádrové omítky přes 10 mm stěn</t>
  </si>
  <si>
    <t>https://podminky.urs.cz/item/CS_URS_2024_01/612311191</t>
  </si>
  <si>
    <t>původní zdivo 50 mm</t>
  </si>
  <si>
    <t>194,27*8</t>
  </si>
  <si>
    <t>24</t>
  </si>
  <si>
    <t>612321131</t>
  </si>
  <si>
    <t>Potažení vnitřních stěn vápenocementovým štukem tloušťky do 3 mm</t>
  </si>
  <si>
    <t>-1432804889</t>
  </si>
  <si>
    <t>Potažení vnitřních ploch vápenocementovým štukem tloušťky do 3 mm svislých konstrukcí stěn</t>
  </si>
  <si>
    <t>https://podminky.urs.cz/item/CS_URS_2022_02/612321131</t>
  </si>
  <si>
    <t>25</t>
  </si>
  <si>
    <t>612324111</t>
  </si>
  <si>
    <t>Sanační omítka podkladní vnitřních stěn nanášená ručně</t>
  </si>
  <si>
    <t>1127960025</t>
  </si>
  <si>
    <t>Omítka sanační vnitřních ploch podkladní (vyrovnávací) tloušťky do 10 mm nanášená ručně svislých konstrukcí stěn</t>
  </si>
  <si>
    <t>https://podminky.urs.cz/item/CS_URS_2024_01/612324111</t>
  </si>
  <si>
    <t>26</t>
  </si>
  <si>
    <t>612326121</t>
  </si>
  <si>
    <t>Sanační omítka jednovrstvá vnitřních stěn nanášená ručně</t>
  </si>
  <si>
    <t>1278317598</t>
  </si>
  <si>
    <t>Omítka sanační vnitřních ploch jednovrstvá jednovrstvá, tloušťky do 20 mm nanášená ručně svislých konstrukcí stěn</t>
  </si>
  <si>
    <t>https://podminky.urs.cz/item/CS_URS_2024_01/612326121</t>
  </si>
  <si>
    <t>do vé1,5m</t>
  </si>
  <si>
    <t>27</t>
  </si>
  <si>
    <t>612326191</t>
  </si>
  <si>
    <t>Příplatek k sanační jednovrstvé omítce vnitřních stěn za každých dalších 5 mm tloušťky přes 20 mm ručně</t>
  </si>
  <si>
    <t>25819101</t>
  </si>
  <si>
    <t>Omítka sanační vnitřních ploch jednovrstvá jednovrstvá, tloušťky do 20 mm Příplatek k cenám za každých dalších i započatých 5 mm tloušťky omítky přes 20 mm stěn</t>
  </si>
  <si>
    <t>https://podminky.urs.cz/item/CS_URS_2024_01/612326191</t>
  </si>
  <si>
    <t>90,812*4</t>
  </si>
  <si>
    <t>28</t>
  </si>
  <si>
    <t>612328131</t>
  </si>
  <si>
    <t>Potažení vnitřních stěn sanačním štukem tloušťky do 3 mm</t>
  </si>
  <si>
    <t>1096591682</t>
  </si>
  <si>
    <t>Potažení vnitřních ploch sanačním štukem tloušťky do 3 mm svislých konstrukcí stěn</t>
  </si>
  <si>
    <t>https://podminky.urs.cz/item/CS_URS_2022_02/612328131</t>
  </si>
  <si>
    <t>29</t>
  </si>
  <si>
    <t>619991001</t>
  </si>
  <si>
    <t>Zakrytí podlah fólií přilepenou lepící páskou</t>
  </si>
  <si>
    <t>-1518806189</t>
  </si>
  <si>
    <t>Zakrytí vnitřních ploch před znečištěním včetně pozdějšího odkrytí podlah fólií přilepenou lepící páskou</t>
  </si>
  <si>
    <t>https://podminky.urs.cz/item/CS_URS_2022_02/619991001</t>
  </si>
  <si>
    <t>30</t>
  </si>
  <si>
    <t>619991011</t>
  </si>
  <si>
    <t>Obalení konstrukcí a prvků fólií přilepenou lepící páskou</t>
  </si>
  <si>
    <t>292986301</t>
  </si>
  <si>
    <t>Zakrytí vnitřních ploch před znečištěním včetně pozdějšího odkrytí konstrukcí a prvků obalením fólií a přelepením páskou</t>
  </si>
  <si>
    <t>https://podminky.urs.cz/item/CS_URS_2022_02/619991011</t>
  </si>
  <si>
    <t>1,1*1,775+1,0*2,0*2+0,9*2,2+1,0*2,0</t>
  </si>
  <si>
    <t>31</t>
  </si>
  <si>
    <t>622143005</t>
  </si>
  <si>
    <t>Montáž omítníků plastových, pozinkovaných nebo dřevěných</t>
  </si>
  <si>
    <t>1964654987</t>
  </si>
  <si>
    <t>Montáž omítkových profilů plastových, pozinkovaných nebo dřevěných upevněných vtlačením do podkladní vrstvy nebo přibitím omítníků</t>
  </si>
  <si>
    <t>https://podminky.urs.cz/item/CS_URS_2024_01/622143005</t>
  </si>
  <si>
    <t>32</t>
  </si>
  <si>
    <t>M</t>
  </si>
  <si>
    <t>61418R-01</t>
  </si>
  <si>
    <t>353421344</t>
  </si>
  <si>
    <t>omítník ocelový</t>
  </si>
  <si>
    <t>95,2380952380952*1,05 'Přepočtené koeficientem množství</t>
  </si>
  <si>
    <t>33</t>
  </si>
  <si>
    <t>631311116</t>
  </si>
  <si>
    <t>Mazanina tl přes 50 do 80 mm z betonu prostého bez zvýšených nároků na prostředí tř. C 25/30</t>
  </si>
  <si>
    <t>435388422</t>
  </si>
  <si>
    <t>Mazanina z betonu prostého bez zvýšených nároků na prostředí tl. přes 50 do 80 mm tř. C 25/30</t>
  </si>
  <si>
    <t>https://podminky.urs.cz/item/CS_URS_2024_01/631311116</t>
  </si>
  <si>
    <t>(69,8+22,9)*0,06</t>
  </si>
  <si>
    <t>méně kanály a šachty</t>
  </si>
  <si>
    <t>-0,06*(10,75+4,886+1,3)</t>
  </si>
  <si>
    <t>34</t>
  </si>
  <si>
    <t>631362021</t>
  </si>
  <si>
    <t>Výztuž mazanin svařovanými sítěmi Kari</t>
  </si>
  <si>
    <t>581202108</t>
  </si>
  <si>
    <t>Výztuž mazanin ze svařovaných sítí z drátů typu KARI</t>
  </si>
  <si>
    <t>https://podminky.urs.cz/item/CS_URS_2024_01/631362021</t>
  </si>
  <si>
    <t>(69,8+22,9)*1,35*1,2/1000</t>
  </si>
  <si>
    <t>-(10,75+4,886+1,3)*1,35*1,2/1000</t>
  </si>
  <si>
    <t>35</t>
  </si>
  <si>
    <t>632441223</t>
  </si>
  <si>
    <t>Potěr anhydritový samonivelační litý C30 tl přes 35 do 40 mm</t>
  </si>
  <si>
    <t>1083423798</t>
  </si>
  <si>
    <t>Potěr anhydritový samonivelační litý tř. C 30, tl. přes 35 do 40 mm</t>
  </si>
  <si>
    <t>https://podminky.urs.cz/item/CS_URS_2024_01/632441223</t>
  </si>
  <si>
    <t>skladba P7</t>
  </si>
  <si>
    <t>36</t>
  </si>
  <si>
    <t>63245-r-50</t>
  </si>
  <si>
    <t>-881657114</t>
  </si>
  <si>
    <t>Příplatek za práce na historickém objektu (postupy, materiál,..)</t>
  </si>
  <si>
    <t>strop+stěny</t>
  </si>
  <si>
    <t>129,78+90,812+194,27</t>
  </si>
  <si>
    <t>Ostatní konstrukce a práce, bourání</t>
  </si>
  <si>
    <t>37</t>
  </si>
  <si>
    <t>949101112</t>
  </si>
  <si>
    <t>Lešení pomocné pro objekty pozemních staveb s lešeňovou podlahou v přes 1,9 do 3,5 m zatížení do 150 kg/m2</t>
  </si>
  <si>
    <t>-820881119</t>
  </si>
  <si>
    <t>Lešení pomocné pracovní pro objekty pozemních staveb pro zatížení do 150 kg/m2, o výšce lešeňové podlahy přes 1,9 do 3,5 m</t>
  </si>
  <si>
    <t>https://podminky.urs.cz/item/CS_URS_2024_01/949101112</t>
  </si>
  <si>
    <t>dle ploch místností</t>
  </si>
  <si>
    <t>38</t>
  </si>
  <si>
    <t>952901111</t>
  </si>
  <si>
    <t>Vyčištění budov bytové a občanské výstavby při výšce podlaží do 4 m</t>
  </si>
  <si>
    <t>-1107519765</t>
  </si>
  <si>
    <t>Vyčištění budov nebo objektů před předáním do užívání budov bytové nebo občanské výstavby, světlé výšky podlaží do 4 m</t>
  </si>
  <si>
    <t>https://podminky.urs.cz/item/CS_URS_2024_01/952901111</t>
  </si>
  <si>
    <t>10,5*9,0+4,0*4,0*3,14</t>
  </si>
  <si>
    <t>39</t>
  </si>
  <si>
    <t>953171021</t>
  </si>
  <si>
    <t>Osazování poklopů litinových nebo ocelových hm do 50 kg - nádrže</t>
  </si>
  <si>
    <t>kus</t>
  </si>
  <si>
    <t>1563136886</t>
  </si>
  <si>
    <t>Osazování kovových předmětů poklopů litinových nebo ocelových včetně rámů, hmotnosti do 50 kg</t>
  </si>
  <si>
    <t>https://podminky.urs.cz/item/CS_URS_2024_01/953171021</t>
  </si>
  <si>
    <t>40</t>
  </si>
  <si>
    <t>pokl.1</t>
  </si>
  <si>
    <t>712483202</t>
  </si>
  <si>
    <t>poklop pro zadláždění 600x600x50 vč. rámu, zatížení A30, těsnění,</t>
  </si>
  <si>
    <t>41</t>
  </si>
  <si>
    <t>953171031</t>
  </si>
  <si>
    <t>Osazování stupadel z betonářské oceli nebo litinových nádrže</t>
  </si>
  <si>
    <t>-1992366788</t>
  </si>
  <si>
    <t>Osazování kovových předmětů stupadel z betonářské oceli nebo litinových</t>
  </si>
  <si>
    <t>https://podminky.urs.cz/item/CS_URS_2024_01/953171031</t>
  </si>
  <si>
    <t>42</t>
  </si>
  <si>
    <t>55243806</t>
  </si>
  <si>
    <t>stupadlo ocelové s PE povlakem forma A - P162mm</t>
  </si>
  <si>
    <t>-53089331</t>
  </si>
  <si>
    <t>43</t>
  </si>
  <si>
    <t>953943211</t>
  </si>
  <si>
    <t>Osazování hasicího přístroje</t>
  </si>
  <si>
    <t>-1389296509</t>
  </si>
  <si>
    <t>Osazování drobných kovových předmětů kotvených do stěny hasicího přístroje</t>
  </si>
  <si>
    <t>https://podminky.urs.cz/item/CS_URS_2024_01/953943211</t>
  </si>
  <si>
    <t>44</t>
  </si>
  <si>
    <t>44932114</t>
  </si>
  <si>
    <t>přístroj hasicí ruční práškový PG 6 LE</t>
  </si>
  <si>
    <t>510662355</t>
  </si>
  <si>
    <t>45</t>
  </si>
  <si>
    <t>962031133</t>
  </si>
  <si>
    <t>Bourání příček z cihel pálených na MVC tl do 150 mm</t>
  </si>
  <si>
    <t>-1661483334</t>
  </si>
  <si>
    <t>Bourání příček z cihel, tvárnic nebo příčkovek z cihel pálených, plných nebo dutých na maltu vápennou nebo vápenocementovou, tl. do 150 mm</t>
  </si>
  <si>
    <t>https://podminky.urs.cz/item/CS_URS_2022_02/962031133</t>
  </si>
  <si>
    <t>m.č.152</t>
  </si>
  <si>
    <t>1,48*1,95+2,025*1,95</t>
  </si>
  <si>
    <t>m.č.153+154</t>
  </si>
  <si>
    <t>2,175*1,95+1,725*1,95</t>
  </si>
  <si>
    <t>46</t>
  </si>
  <si>
    <t>965043341</t>
  </si>
  <si>
    <t>Bourání podkladů pod dlažby betonových s potěrem nebo teracem tl do 100 mm pl přes 4 m2</t>
  </si>
  <si>
    <t>-248788908</t>
  </si>
  <si>
    <t>Bourání mazanin betonových s potěrem nebo teracem tl. do 100 mm, plochy přes 4 m2</t>
  </si>
  <si>
    <t>https://podminky.urs.cz/item/CS_URS_2024_01/965043341</t>
  </si>
  <si>
    <t>(69,8+22,9)*0,1*2</t>
  </si>
  <si>
    <t>47</t>
  </si>
  <si>
    <t>968072455</t>
  </si>
  <si>
    <t>Vybourání kovových dveřních zárubní pl do 2 m2</t>
  </si>
  <si>
    <t>-460038894</t>
  </si>
  <si>
    <t>Vybourání kovových rámů oken s křídly, dveřních zárubní, vrat, stěn, ostění nebo obkladů dveřních zárubní, plochy do 2 m2</t>
  </si>
  <si>
    <t>https://podminky.urs.cz/item/CS_URS_2024_01/968072455</t>
  </si>
  <si>
    <t>0,9*1,97*1</t>
  </si>
  <si>
    <t>48</t>
  </si>
  <si>
    <t>971024591</t>
  </si>
  <si>
    <t>Vybourání otvorů ve zdivu kamenném pl do 1 m2 na MV nebo MVC tl přes 900 mm</t>
  </si>
  <si>
    <t>1244171678</t>
  </si>
  <si>
    <t>Vybourání otvorů ve zdivu základovém nebo nadzákladovém kamenném, smíšeném kamenném, na maltu vápennou nebo vápenocementovou, plochy do 1 m2, tl. přes 900 mm</t>
  </si>
  <si>
    <t>https://podminky.urs.cz/item/CS_URS_2024_01/971024591</t>
  </si>
  <si>
    <t>poz.17</t>
  </si>
  <si>
    <t>1,0*0,85*1,0</t>
  </si>
  <si>
    <t>49</t>
  </si>
  <si>
    <t>977151122</t>
  </si>
  <si>
    <t>Jádrové vrty diamantovými korunkami do stavebních materiálů D přes 120 do 130 mm</t>
  </si>
  <si>
    <t>861802415</t>
  </si>
  <si>
    <t>Jádrové vrty diamantovými korunkami do stavebních materiálů (železobetonu, betonu, cihel, obkladů, dlažeb, kamene) průměru přes 120 do 130 mm</t>
  </si>
  <si>
    <t>https://podminky.urs.cz/item/CS_URS_2024_01/977151122</t>
  </si>
  <si>
    <t>kanalizační šachty</t>
  </si>
  <si>
    <t>2*0,2</t>
  </si>
  <si>
    <t>50</t>
  </si>
  <si>
    <t>978011161</t>
  </si>
  <si>
    <t>Otlučení (osekání) vnitřní vápenné nebo vápenocementové omítky stropů v rozsahu přes 30 do 50 %</t>
  </si>
  <si>
    <t>442514160</t>
  </si>
  <si>
    <t>Otlučení vápenných nebo vápenocementových omítek vnitřních ploch stropů, v rozsahu přes 30 do 50 %</t>
  </si>
  <si>
    <t>https://podminky.urs.cz/item/CS_URS_2024_01/978011161</t>
  </si>
  <si>
    <t>dalších 20 mm</t>
  </si>
  <si>
    <t>(92,7+37,08)*2</t>
  </si>
  <si>
    <t>51</t>
  </si>
  <si>
    <t>978013191</t>
  </si>
  <si>
    <t>Otlučení (osekání) vnitřní vápenné nebo vápenocementové omítky stěn v rozsahu přes 50 do 100 %</t>
  </si>
  <si>
    <t>573909026</t>
  </si>
  <si>
    <t>Otlučení vápenných nebo vápenocementových omítek vnitřních ploch stěn s vyškrabáním spar, s očištěním zdiva, v rozsahu přes 50 do 100 %</t>
  </si>
  <si>
    <t>https://podminky.urs.cz/item/CS_URS_2024_01/978013191</t>
  </si>
  <si>
    <t>do 1,5 m - 100%</t>
  </si>
  <si>
    <t xml:space="preserve">"m.č.148"  1,5*(6,515+0,95+7,33+2,225+1,0*3+1,85+2,6+0,2+0,3*2+0,7+1,735+0,875+7,255+1,6*2+1,0*2-(0,9+1,1+1,2))+0,95*(1,1*2+1,2)</t>
  </si>
  <si>
    <t xml:space="preserve">"m.č.149"  1,5*(1,6*2+3,14*5,4+1,2*2-(1,05+1,65))+0,95*1,1</t>
  </si>
  <si>
    <t>celá plocha - 70%</t>
  </si>
  <si>
    <t xml:space="preserve">"m.č.148"  2,75*(6,515+0,95+7,33+2,225+1,0*3+1,85+2,6+0,2+0,3*2+0,7+1,735+0,875+7,255)+3,3*(1,6*2+1,0*2)-(1,0*1,775*3+1,65*2,2+0,9*1,97)</t>
  </si>
  <si>
    <t xml:space="preserve">"m.č.149"  2,4*(1,6*2+3,14*5,4+1,2*2)-(1,05*1,775+1,65*2,2)</t>
  </si>
  <si>
    <t>nadpraží</t>
  </si>
  <si>
    <t>(0,95+2,265)/2*1,5*2+1,5*1,5</t>
  </si>
  <si>
    <t>1,0*1,2</t>
  </si>
  <si>
    <t xml:space="preserve">méně oklepání do 1,5m  (100%)</t>
  </si>
  <si>
    <t>-90,812</t>
  </si>
  <si>
    <t>+20% klenby ostění+složitost</t>
  </si>
  <si>
    <t>161,892*0,2</t>
  </si>
  <si>
    <t>dalších 40 mm</t>
  </si>
  <si>
    <t>(161,892+32,378)*4</t>
  </si>
  <si>
    <t>52</t>
  </si>
  <si>
    <t>988-R-32</t>
  </si>
  <si>
    <t>208207573</t>
  </si>
  <si>
    <t>ochrana štukové výzdoby během stavby-rám 720x1100 mm překrytý OSB deskou (dod+mtž+dmž)</t>
  </si>
  <si>
    <t>poz. 13</t>
  </si>
  <si>
    <t>997</t>
  </si>
  <si>
    <t>Přesun sutě</t>
  </si>
  <si>
    <t>53</t>
  </si>
  <si>
    <t>997013213</t>
  </si>
  <si>
    <t>Vnitrostaveništní doprava suti a vybouraných hmot pro budovy v přes 9 do 12 m ručně</t>
  </si>
  <si>
    <t>743929363</t>
  </si>
  <si>
    <t>Vnitrostaveništní doprava suti a vybouraných hmot vodorovně do 50 m svisle ručně pro budovy a haly výšky přes 9 do 12 m</t>
  </si>
  <si>
    <t>https://podminky.urs.cz/item/CS_URS_2022_02/997013213</t>
  </si>
  <si>
    <t>54</t>
  </si>
  <si>
    <t>997013501</t>
  </si>
  <si>
    <t>Odvoz suti a vybouraných hmot na skládku nebo meziskládku do 1 km se složením</t>
  </si>
  <si>
    <t>989307905</t>
  </si>
  <si>
    <t>Odvoz suti a vybouraných hmot na skládku nebo meziskládku se složením, na vzdálenost do 1 km</t>
  </si>
  <si>
    <t>https://podminky.urs.cz/item/CS_URS_2024_01/997013501</t>
  </si>
  <si>
    <t>55</t>
  </si>
  <si>
    <t>997013509</t>
  </si>
  <si>
    <t>Příplatek k odvozu suti a vybouraných hmot na skládku ZKD 1 km přes 1 km</t>
  </si>
  <si>
    <t>-971104618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</si>
  <si>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</si>
  <si>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</si>
  <si>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99,995*12 'Přepočtené koeficientem množství</t>
  </si>
  <si>
    <t>56</t>
  </si>
  <si>
    <t>997013631</t>
  </si>
  <si>
    <t>Poplatek za uložení na skládce (skládkovné) stavebního odpadu směsného kód odpadu 17 09 04</t>
  </si>
  <si>
    <t>-666247679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</si>
  <si>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</si>
  <si>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</si>
  <si>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998</t>
  </si>
  <si>
    <t>Přesun hmot</t>
  </si>
  <si>
    <t>57</t>
  </si>
  <si>
    <t>998011002</t>
  </si>
  <si>
    <t>Přesun hmot pro budovy zděné v přes 6 do 12 m</t>
  </si>
  <si>
    <t>-1781034003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</si>
  <si>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</si>
  <si>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https://podminky.urs.cz/item/CS_URS_2022_02/998011002</t>
  </si>
  <si>
    <t>PSV</t>
  </si>
  <si>
    <t>Práce a dodávky PSV</t>
  </si>
  <si>
    <t>711</t>
  </si>
  <si>
    <t>Izolace proti vodě, vlhkosti a plynům</t>
  </si>
  <si>
    <t>58</t>
  </si>
  <si>
    <t>711111001</t>
  </si>
  <si>
    <t>Provedení izolace proti zemní vlhkosti vodorovné za studena nátěrem penetračním</t>
  </si>
  <si>
    <t>1106279390</t>
  </si>
  <si>
    <t>Provedení izolace proti zemní vlhkosti natěradly a tmely za studena na ploše vodorovné V nátěrem penetračním</t>
  </si>
  <si>
    <t>https://podminky.urs.cz/item/CS_URS_2024_01/711111001</t>
  </si>
  <si>
    <t>59</t>
  </si>
  <si>
    <t>11163150</t>
  </si>
  <si>
    <t>lak penetrační asfaltový</t>
  </si>
  <si>
    <t>827781982</t>
  </si>
  <si>
    <t>92,7*0,0003 'Přepočtené koeficientem množství</t>
  </si>
  <si>
    <t>60</t>
  </si>
  <si>
    <t>711111131</t>
  </si>
  <si>
    <t>Provedení izolace proti zemní vlhkosti vodorovné za studena nástřikem tloušťky 2 mm</t>
  </si>
  <si>
    <t>-2051747600</t>
  </si>
  <si>
    <t>Provedení izolace proti zemní vlhkosti natěradly a tmely za studena na ploše vodorovné V nástřikem nebo plastickým nátěrem, tl. 2 mm</t>
  </si>
  <si>
    <t>https://podminky.urs.cz/item/CS_URS_2024_01/711111131</t>
  </si>
  <si>
    <t>4,88</t>
  </si>
  <si>
    <t>1,0*1,3</t>
  </si>
  <si>
    <t>61</t>
  </si>
  <si>
    <t>711112131</t>
  </si>
  <si>
    <t>Provedení izolace proti zemní vlhkosti svislé za studena nástřikem tloušťky 2 mm</t>
  </si>
  <si>
    <t>2109528476</t>
  </si>
  <si>
    <t>Provedení izolace proti zemní vlhkosti natěradly a tmely za studena na ploše svislé S nástřikem nebo plastickým nátěrem, tl. 2 mm</t>
  </si>
  <si>
    <t>https://podminky.urs.cz/item/CS_URS_2024_01/711112131</t>
  </si>
  <si>
    <t>62</t>
  </si>
  <si>
    <t>58581R-03</t>
  </si>
  <si>
    <t>stěrka izolační minerální odolná tlakové vodě 4,4mm</t>
  </si>
  <si>
    <t>kg</t>
  </si>
  <si>
    <t>1063504964</t>
  </si>
  <si>
    <t>stěrka izolační minerální odolná tlakové vodě 4,4 mm</t>
  </si>
  <si>
    <t>1,2kg/m2/1mm</t>
  </si>
  <si>
    <t>(16,93+20,071)*1,2*4,4</t>
  </si>
  <si>
    <t>195,365*1,1 'Přepočtené koeficientem množství</t>
  </si>
  <si>
    <t>63</t>
  </si>
  <si>
    <t>711113117</t>
  </si>
  <si>
    <t>Izolace proti vlhkosti vodorovná za studena těsnicí stěrkou jednosložkovou na bázi cementu</t>
  </si>
  <si>
    <t>-898479260</t>
  </si>
  <si>
    <t>Izolace proti zemní vlhkosti natěradly a tmely za studena na ploše vodorovné V těsnicí stěrkou jednosložkovu na bázi cementu</t>
  </si>
  <si>
    <t>https://podminky.urs.cz/item/CS_URS_2024_01/711113117</t>
  </si>
  <si>
    <t>64</t>
  </si>
  <si>
    <t>711113127</t>
  </si>
  <si>
    <t>Izolace proti vlhkosti svislá za studena těsnicí stěrkou jednosložkovou na bázi cementu</t>
  </si>
  <si>
    <t>1157976912</t>
  </si>
  <si>
    <t>Izolace proti zemní vlhkosti natěradly a tmely za studena na ploše svislé S těsnicí stěrkou jednosložkovu na bázi cementu</t>
  </si>
  <si>
    <t>https://podminky.urs.cz/item/CS_URS_2024_01/711113127</t>
  </si>
  <si>
    <t>topný kanál 1</t>
  </si>
  <si>
    <t>(20,1+19,32+3,95*2+2,195+1,63)*0,5</t>
  </si>
  <si>
    <t>šachta 2</t>
  </si>
  <si>
    <t>venkovní kanál</t>
  </si>
  <si>
    <t>0,7*(4,75*2+2,0*2)</t>
  </si>
  <si>
    <t>65</t>
  </si>
  <si>
    <t>711131101</t>
  </si>
  <si>
    <t>Provedení izolace proti zemní vlhkosti pásy na sucho vodorovné AIP nebo tkaninou</t>
  </si>
  <si>
    <t>1827342678</t>
  </si>
  <si>
    <t>Provedení izolace proti zemní vlhkosti pásy na sucho AIP nebo tkaniny na ploše vodorovné V</t>
  </si>
  <si>
    <t>https://podminky.urs.cz/item/CS_URS_2024_01/711131101</t>
  </si>
  <si>
    <t>66</t>
  </si>
  <si>
    <t>69311088</t>
  </si>
  <si>
    <t>geotextilie netkaná separační, ochranná, filtrační, drenážní PES 500g/m2</t>
  </si>
  <si>
    <t>-487678016</t>
  </si>
  <si>
    <t>92,7*1,1 'Přepočtené koeficientem množství</t>
  </si>
  <si>
    <t>67</t>
  </si>
  <si>
    <t>711131811</t>
  </si>
  <si>
    <t>Odstranění izolace proti zemní vlhkosti vodorovné</t>
  </si>
  <si>
    <t>238522942</t>
  </si>
  <si>
    <t>Odstranění izolace proti zemní vlhkosti na ploše vodorovné V</t>
  </si>
  <si>
    <t>https://podminky.urs.cz/item/CS_URS_2024_01/711131811</t>
  </si>
  <si>
    <t>92,7</t>
  </si>
  <si>
    <t>68</t>
  </si>
  <si>
    <t>711141559</t>
  </si>
  <si>
    <t>Provedení izolace proti zemní vlhkosti pásy přitavením vodorovné NAIP</t>
  </si>
  <si>
    <t>513483605</t>
  </si>
  <si>
    <t>Provedení izolace proti zemní vlhkosti pásy přitavením NAIP na ploše vodorovné V</t>
  </si>
  <si>
    <t>https://podminky.urs.cz/item/CS_URS_2024_01/711141559</t>
  </si>
  <si>
    <t>92,7*2</t>
  </si>
  <si>
    <t>69</t>
  </si>
  <si>
    <t>711142559</t>
  </si>
  <si>
    <t>Provedení izolace proti zemní vlhkosti pásy přitavením svislé NAIP</t>
  </si>
  <si>
    <t>1399290986</t>
  </si>
  <si>
    <t>Provedení izolace proti zemní vlhkosti pásy přitavením NAIP na ploše svislé S</t>
  </si>
  <si>
    <t>https://podminky.urs.cz/item/CS_URS_2024_01/711142559</t>
  </si>
  <si>
    <t>kolem kanálů</t>
  </si>
  <si>
    <t>0,4*(6,885+0,9+1,5+2,3+0,9+7,4+5,4+6,4+1,2)</t>
  </si>
  <si>
    <t>70</t>
  </si>
  <si>
    <t>62832001</t>
  </si>
  <si>
    <t>pás asfaltový natavitelný oxidovaný tl 3,5mm typu V60 S35 s vložkou ze skleněné rohože, s jemnozrnným minerálním posypem</t>
  </si>
  <si>
    <t>-1675894257</t>
  </si>
  <si>
    <t>13,145*1,221</t>
  </si>
  <si>
    <t>185,4*1,655</t>
  </si>
  <si>
    <t>71</t>
  </si>
  <si>
    <t>711211138</t>
  </si>
  <si>
    <t>Izolace proti zemní vlhkosti a radonu provětrávaná z plastových segmentů v přes 200 do 270 mm se zabetonováním</t>
  </si>
  <si>
    <t>1373886293</t>
  </si>
  <si>
    <t>Izolace provětrávaná dutinová proti zemní vlhkosti a plynu radonu z plastových segmentů typu IGLU ztraceného bednění zalitých betonem po výšku segmentu bez betonové desky a armovací sítě výšky segmentů přes 200 do 270 mm</t>
  </si>
  <si>
    <t>https://podminky.urs.cz/item/CS_URS_2024_01/711211138</t>
  </si>
  <si>
    <t>-(10,75+4,88+1,3)</t>
  </si>
  <si>
    <t>72</t>
  </si>
  <si>
    <t>998711102</t>
  </si>
  <si>
    <t>Přesun hmot tonážní pro izolace proti vodě, vlhkosti a plynům v objektech v přes 6 do 12 m</t>
  </si>
  <si>
    <t>-1863035577</t>
  </si>
  <si>
    <t>Přesun hmot pro izolace proti vodě, vlhkosti a plynům stanovený z hmotnosti přesunovaného materiálu vodorovná dopravní vzdálenost do 50 m v objektech výšky přes 6 do 12 m</t>
  </si>
  <si>
    <t>https://podminky.urs.cz/item/CS_URS_2022_02/998711102</t>
  </si>
  <si>
    <t>73</t>
  </si>
  <si>
    <t>998711181</t>
  </si>
  <si>
    <t>Příplatek k přesunu hmot tonážní 711 prováděný bez použití mechanizace</t>
  </si>
  <si>
    <t>1734517184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</si>
  <si>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</si>
  <si>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https://podminky.urs.cz/item/CS_URS_2022_02/998711181</t>
  </si>
  <si>
    <t>713</t>
  </si>
  <si>
    <t>Izolace tepelné</t>
  </si>
  <si>
    <t>74</t>
  </si>
  <si>
    <t>713121111</t>
  </si>
  <si>
    <t>Montáž izolace tepelné podlah volně kladenými rohožemi, pásy, dílci, deskami 1 vrstva</t>
  </si>
  <si>
    <t>1264775467</t>
  </si>
  <si>
    <t>Montáž tepelné izolace podlah rohožemi, pásy, deskami, dílci, bloky (izolační materiál ve specifikaci) kladenými volně jednovrstvá</t>
  </si>
  <si>
    <t>https://podminky.urs.cz/item/CS_URS_2024_01/713121111</t>
  </si>
  <si>
    <t>75</t>
  </si>
  <si>
    <t>28372309</t>
  </si>
  <si>
    <t>deska EPS 100 pro konstrukce s běžným zatížením λ=0,037 tl 100mm</t>
  </si>
  <si>
    <t>-1414497780</t>
  </si>
  <si>
    <t>92,7*1,05 'Přepočtené koeficientem množství</t>
  </si>
  <si>
    <t>76</t>
  </si>
  <si>
    <t>713121211</t>
  </si>
  <si>
    <t>Montáž izolace tepelné podlah volně kladenými okrajovými pásky</t>
  </si>
  <si>
    <t>-1741439767</t>
  </si>
  <si>
    <t>Montáž tepelné izolace podlah okrajovými pásky kladenými volně</t>
  </si>
  <si>
    <t>https://podminky.urs.cz/item/CS_URS_2024_01/713121211</t>
  </si>
  <si>
    <t xml:space="preserve">"m.č.148"  1,1*2+5,675+1,1+1,175+1,85+1,0+1,2+0,3+1,3+0,2+1,753+0,875+7,255+1,5*2+1,0*2+6,515+1,095</t>
  </si>
  <si>
    <t xml:space="preserve">"m.č.149"  1,5*2+(2*3,14*2,7)+1,2*2</t>
  </si>
  <si>
    <t>77</t>
  </si>
  <si>
    <t>28372301</t>
  </si>
  <si>
    <t>deska EPS 100 pro konstrukce s běžným zatížením λ=0,037 tl 20mm</t>
  </si>
  <si>
    <t>251001883</t>
  </si>
  <si>
    <t xml:space="preserve">dilatační pásek po obvodu </t>
  </si>
  <si>
    <t>60,849*0,07</t>
  </si>
  <si>
    <t>4,259*1,05 'Přepočtené koeficientem množství</t>
  </si>
  <si>
    <t>78</t>
  </si>
  <si>
    <t>998713102</t>
  </si>
  <si>
    <t>Přesun hmot tonážní pro izolace tepelné v objektech v přes 6 do 12 m</t>
  </si>
  <si>
    <t>-130745493</t>
  </si>
  <si>
    <t>Přesun hmot pro izolace tepelné stanovený z hmotnosti přesunovaného materiálu vodorovná dopravní vzdálenost do 50 m v objektech výšky přes 6 m do 12 m</t>
  </si>
  <si>
    <t>https://podminky.urs.cz/item/CS_URS_2022_02/998713102</t>
  </si>
  <si>
    <t>79</t>
  </si>
  <si>
    <t>998713181</t>
  </si>
  <si>
    <t>Příplatek k přesunu hmot tonážní 713 prováděný bez použití mechanizace</t>
  </si>
  <si>
    <t>921987066</t>
  </si>
  <si>
    <t>Přesun hmot pro izolace tepelné stanovený z hmotnosti přesunovaného materiálu Příplatek k cenám za přesun prováděný bez použití mechanizace pro jakoukoliv výšku objektu</t>
  </si>
  <si>
    <t>https://podminky.urs.cz/item/CS_URS_2022_02/998713181</t>
  </si>
  <si>
    <t>766</t>
  </si>
  <si>
    <t>Konstrukce truhlářské</t>
  </si>
  <si>
    <t>80</t>
  </si>
  <si>
    <t>766417211</t>
  </si>
  <si>
    <t>Montáž podkladového roštu pro obložení stěn</t>
  </si>
  <si>
    <t>1731632671</t>
  </si>
  <si>
    <t>Montáž obložení stěn rošt podkladový</t>
  </si>
  <si>
    <t>https://podminky.urs.cz/item/CS_URS_2024_01/766417211</t>
  </si>
  <si>
    <t>poz.13 - rám</t>
  </si>
  <si>
    <t>0,72*2+1,05*2</t>
  </si>
  <si>
    <t>81</t>
  </si>
  <si>
    <t>60514106</t>
  </si>
  <si>
    <t>řezivo jehličnaté lať pevnostní třída S10-13 průřez 40x60mm</t>
  </si>
  <si>
    <t>31687785</t>
  </si>
  <si>
    <t>3,54*0,04*0,06</t>
  </si>
  <si>
    <t>0,008*1,08 'Přepočtené koeficientem množství</t>
  </si>
  <si>
    <t>82</t>
  </si>
  <si>
    <t>60726236</t>
  </si>
  <si>
    <t>deska dřevoštěpková OSB 3 ostrá hrana nebroušená tl 10mm</t>
  </si>
  <si>
    <t>222894537</t>
  </si>
  <si>
    <t>0,8*1,1</t>
  </si>
  <si>
    <t>83</t>
  </si>
  <si>
    <t>766660182</t>
  </si>
  <si>
    <t>Montáž dveřních křídel otvíravých jednokřídlových š přes 0,8 m požárních do obložkové zárubně</t>
  </si>
  <si>
    <t>109845498</t>
  </si>
  <si>
    <t>Montáž dveřních křídel dřevěných nebo plastových otevíravých do obložkové zárubně protipožárních jednokřídlových, šířky přes 800 mm</t>
  </si>
  <si>
    <t>https://podminky.urs.cz/item/CS_URS_2024_01/766660182</t>
  </si>
  <si>
    <t>84</t>
  </si>
  <si>
    <t>D9P-L</t>
  </si>
  <si>
    <t>1292796687</t>
  </si>
  <si>
    <t>dveře dřevěné masiv 1křídlové 900x1970 mm, PPO EW30C2DP3, historický vzhled (specifikace dle PD - Výpis vnitřních dveří)</t>
  </si>
  <si>
    <t>85</t>
  </si>
  <si>
    <t>766660716</t>
  </si>
  <si>
    <t>Montáž dveřních křídel samozavírače na dřevěnou zárubeň</t>
  </si>
  <si>
    <t>690878495</t>
  </si>
  <si>
    <t>Montáž dveřních doplňků samozavírače na zárubeň dřevěnou</t>
  </si>
  <si>
    <t>https://podminky.urs.cz/item/CS_URS_2024_01/766660716</t>
  </si>
  <si>
    <t>86</t>
  </si>
  <si>
    <t>54917250</t>
  </si>
  <si>
    <t>samozavírač dveří hydraulický</t>
  </si>
  <si>
    <t>-674162940</t>
  </si>
  <si>
    <t>87</t>
  </si>
  <si>
    <t>766660728</t>
  </si>
  <si>
    <t>Montáž dveřního interiérového kování - zámku</t>
  </si>
  <si>
    <t>-895430181</t>
  </si>
  <si>
    <t>Montáž dveřních doplňků dveřního kování interiérového zámku</t>
  </si>
  <si>
    <t>https://podminky.urs.cz/item/CS_URS_2024_01/766660728</t>
  </si>
  <si>
    <t>88</t>
  </si>
  <si>
    <t>54924011</t>
  </si>
  <si>
    <t>zámek zadlabací vložkový pravolevý rozteč 90x50,5mm</t>
  </si>
  <si>
    <t>1401281714</t>
  </si>
  <si>
    <t>89</t>
  </si>
  <si>
    <t>766660729</t>
  </si>
  <si>
    <t>Montáž dveřního interiérového kování - štítku s klikou</t>
  </si>
  <si>
    <t>-305566183</t>
  </si>
  <si>
    <t>Montáž dveřních doplňků dveřního kování interiérového štítku s klikou</t>
  </si>
  <si>
    <t>https://podminky.urs.cz/item/CS_URS_2024_01/766660729</t>
  </si>
  <si>
    <t>90</t>
  </si>
  <si>
    <t>54901</t>
  </si>
  <si>
    <t>-1351940651</t>
  </si>
  <si>
    <t>štítové kované kování, masivní štít s trubkovoub klikou - černá patina (specifikace dle PD - Výpis vnitřních dveří)</t>
  </si>
  <si>
    <t>91</t>
  </si>
  <si>
    <t>766682211</t>
  </si>
  <si>
    <t>Montáž zárubní obložkových protipožárních pro dveře jednokřídlové tl stěny do 170 mm</t>
  </si>
  <si>
    <t>-353451408</t>
  </si>
  <si>
    <t>Montáž zárubní dřevěných, plastových nebo z lamina obložkových protipožárních, pro dveře jednokřídlové, tloušťky stěny do 170 mm</t>
  </si>
  <si>
    <t>https://podminky.urs.cz/item/CS_URS_2022_02/766682211</t>
  </si>
  <si>
    <t>92</t>
  </si>
  <si>
    <t>D8P-Z</t>
  </si>
  <si>
    <t>101922795</t>
  </si>
  <si>
    <t>zárubeň jednokřídlá obložková masiv s protipožární úpravou tl stěny 60-150mm rozměru 600-1100/1970, 2100mm - historický vzhled (specifikace dle PD - Výpis vnitřních dveří)</t>
  </si>
  <si>
    <t>93</t>
  </si>
  <si>
    <t>766691914</t>
  </si>
  <si>
    <t>Vyvěšení nebo zavěšení dřevěných křídel dveří pl do 2 m2</t>
  </si>
  <si>
    <t>-454618259</t>
  </si>
  <si>
    <t>Ostatní práce vyvěšení nebo zavěšení křídel dřevěných dveřních, plochy do 2 m2</t>
  </si>
  <si>
    <t>https://podminky.urs.cz/item/CS_URS_2024_01/766691914</t>
  </si>
  <si>
    <t>94</t>
  </si>
  <si>
    <t>766692912</t>
  </si>
  <si>
    <t>Výměna parapetních desek dřevěných, laminovaných š do 30 cm dl přes 1,0 do 1,6 m</t>
  </si>
  <si>
    <t>265942499</t>
  </si>
  <si>
    <t>Ostatní práce výměna dřevěných parapetních desek šířky do 300 mm, délky přes 1000 do 1600 mm</t>
  </si>
  <si>
    <t>https://podminky.urs.cz/item/CS_URS_2022_02/766692912</t>
  </si>
  <si>
    <t>95</t>
  </si>
  <si>
    <t>766692922</t>
  </si>
  <si>
    <t>Výměna parapetních desek dřevěných, laminovaných š přes 30 cm dl přes 1,0 do 1,6 m</t>
  </si>
  <si>
    <t>-307405860</t>
  </si>
  <si>
    <t>Ostatní práce výměna dřevěných parapetních desek šířky přes 300 mm, délky přes 1000 do 1600 mm</t>
  </si>
  <si>
    <t>https://podminky.urs.cz/item/CS_URS_2022_02/766692922</t>
  </si>
  <si>
    <t>dmtž+zpětná mtž</t>
  </si>
  <si>
    <t>nový</t>
  </si>
  <si>
    <t>96</t>
  </si>
  <si>
    <t>60794107</t>
  </si>
  <si>
    <t>parapet dřevotřískový vnitřní povrch laminátový š 500mm</t>
  </si>
  <si>
    <t>-2094429412</t>
  </si>
  <si>
    <t>97</t>
  </si>
  <si>
    <t>998766102</t>
  </si>
  <si>
    <t>Přesun hmot tonážní pro kce truhlářské v objektech v přes 6 do 12 m</t>
  </si>
  <si>
    <t>85429621</t>
  </si>
  <si>
    <t>Přesun hmot pro konstrukce truhlářské stanovený z hmotnosti přesunovaného materiálu vodorovná dopravní vzdálenost do 50 m v objektech výšky přes 6 do 12 m</t>
  </si>
  <si>
    <t>https://podminky.urs.cz/item/CS_URS_2022_02/998766102</t>
  </si>
  <si>
    <t>98</t>
  </si>
  <si>
    <t>998766181</t>
  </si>
  <si>
    <t>Příplatek k přesunu hmot tonážní 766 prováděný bez použití mechanizace</t>
  </si>
  <si>
    <t>1766830016</t>
  </si>
  <si>
    <t>Přesun hmot pro konstrukce truhlářské stanovený z hmotnosti přesunovaného materiálu Příplatek k ceně za přesun prováděný bez použití mechanizace pro jakoukoliv výšku objektu</t>
  </si>
  <si>
    <t>https://podminky.urs.cz/item/CS_URS_2022_02/998766181</t>
  </si>
  <si>
    <t>771</t>
  </si>
  <si>
    <t>Podlahy z dlaždic</t>
  </si>
  <si>
    <t>99</t>
  </si>
  <si>
    <t>771121011</t>
  </si>
  <si>
    <t>Nátěr penetrační na podlahu</t>
  </si>
  <si>
    <t>760082096</t>
  </si>
  <si>
    <t>Příprava podkladu před provedením dlažby nátěr penetrační na podlahu</t>
  </si>
  <si>
    <t>https://podminky.urs.cz/item/CS_URS_2024_01/771121011</t>
  </si>
  <si>
    <t>100</t>
  </si>
  <si>
    <t>771474112</t>
  </si>
  <si>
    <t>Montáž soklů z dlaždic keramických rovných flexibilní lepidlo v přes 65 do 90 mm</t>
  </si>
  <si>
    <t>-2110745997</t>
  </si>
  <si>
    <t>Montáž soklů z dlaždic keramických lepených flexibilním lepidlem rovných, výšky přes 65 do 90 mm</t>
  </si>
  <si>
    <t>https://podminky.urs.cz/item/CS_URS_2022_02/771474112</t>
  </si>
  <si>
    <t>cihelný sokl</t>
  </si>
  <si>
    <t>101</t>
  </si>
  <si>
    <t>59623113</t>
  </si>
  <si>
    <t>pásek obkladový cihlový hladký 240x71x14mm červený</t>
  </si>
  <si>
    <t>-303695248</t>
  </si>
  <si>
    <t>60,849/0,24</t>
  </si>
  <si>
    <t>253,538*1,1 'Přepočtené koeficientem množství</t>
  </si>
  <si>
    <t>102</t>
  </si>
  <si>
    <t>771531047</t>
  </si>
  <si>
    <t>Montáž podlahy z dlaždic cihelných lepením flexibilním lepidlem přes 22 do 25 ks/m2</t>
  </si>
  <si>
    <t>-242852382</t>
  </si>
  <si>
    <t>Montáž podlah z dlaždic cihelných nebo portlandských tloušťky do 30 mm lepených flexibilním lepidlem přes 22 do 25 ks/m2</t>
  </si>
  <si>
    <t>https://podminky.urs.cz/item/CS_URS_2024_01/771531047</t>
  </si>
  <si>
    <t>103</t>
  </si>
  <si>
    <t>59631102</t>
  </si>
  <si>
    <t>dlažba ruční cihelná 200x200x30mm</t>
  </si>
  <si>
    <t>-233797287</t>
  </si>
  <si>
    <t>92,7/0,2/0,2</t>
  </si>
  <si>
    <t>2317,5*1,1 'Přepočtené koeficientem množství</t>
  </si>
  <si>
    <t>104</t>
  </si>
  <si>
    <t>998771101</t>
  </si>
  <si>
    <t>Přesun hmot tonážní pro podlahy z dlaždic v objektech v do 6 m</t>
  </si>
  <si>
    <t>969932105</t>
  </si>
  <si>
    <t>Přesun hmot pro podlahy z dlaždic stanovený z hmotnosti přesunovaného materiálu vodorovná dopravní vzdálenost do 50 m v objektech výšky do 6 m</t>
  </si>
  <si>
    <t>https://podminky.urs.cz/item/CS_URS_2022_02/998771101</t>
  </si>
  <si>
    <t>105</t>
  </si>
  <si>
    <t>998771181</t>
  </si>
  <si>
    <t>Příplatek k přesunu hmot tonážní 771 prováděný bez použití mechanizace</t>
  </si>
  <si>
    <t>1265286977</t>
  </si>
  <si>
    <t>Přesun hmot pro podlahy z dlaždic stanovený z hmotnosti přesunovaného materiálu Příplatek k ceně za přesun prováděný bez použití mechanizace pro jakoukoliv výšku objektu</t>
  </si>
  <si>
    <t>https://podminky.urs.cz/item/CS_URS_2022_02/998771181</t>
  </si>
  <si>
    <t>776</t>
  </si>
  <si>
    <t>Podlahy povlakové</t>
  </si>
  <si>
    <t>106</t>
  </si>
  <si>
    <t>776201811</t>
  </si>
  <si>
    <t>Demontáž lepených povlakových podlah bez podložky ručně</t>
  </si>
  <si>
    <t>1869831029</t>
  </si>
  <si>
    <t>Demontáž povlakových podlahovin lepených ručně bez podložky</t>
  </si>
  <si>
    <t>https://podminky.urs.cz/item/CS_URS_2024_01/776201811</t>
  </si>
  <si>
    <t>skladba BS6</t>
  </si>
  <si>
    <t>22,9+69,8</t>
  </si>
  <si>
    <t>107</t>
  </si>
  <si>
    <t>776410811</t>
  </si>
  <si>
    <t>Odstranění soklíků a lišt pryžových nebo plastových</t>
  </si>
  <si>
    <t>-1991905708</t>
  </si>
  <si>
    <t>Demontáž soklíků nebo lišt pryžových nebo plastových</t>
  </si>
  <si>
    <t>https://podminky.urs.cz/item/CS_URS_2024_01/776410811</t>
  </si>
  <si>
    <t>108</t>
  </si>
  <si>
    <t>998776201</t>
  </si>
  <si>
    <t>Přesun hmot procentní pro podlahy povlakové v objektech v do 6 m</t>
  </si>
  <si>
    <t>%</t>
  </si>
  <si>
    <t>-62563133</t>
  </si>
  <si>
    <t>Přesun hmot pro podlahy povlakové stanovený procentní sazbou (%) z ceny vodorovná dopravní vzdálenost do 50 m v objektech výšky do 6 m</t>
  </si>
  <si>
    <t>https://podminky.urs.cz/item/CS_URS_2022_02/998776201</t>
  </si>
  <si>
    <t>783</t>
  </si>
  <si>
    <t>Dokončovací práce - nátěry</t>
  </si>
  <si>
    <t>109</t>
  </si>
  <si>
    <t>783101201</t>
  </si>
  <si>
    <t>Hrubé obroušení podkladu truhlářských konstrukcí před provedením nátěru</t>
  </si>
  <si>
    <t>-1664507265</t>
  </si>
  <si>
    <t>Příprava podkladu truhlářských konstrukcí před provedením nátěru broušení smirkovým papírem nebo plátnem hrubé</t>
  </si>
  <si>
    <t>https://podminky.urs.cz/item/CS_URS_2024_01/783101201</t>
  </si>
  <si>
    <t>parapety</t>
  </si>
  <si>
    <t>0,45*1,3*2</t>
  </si>
  <si>
    <t>0,1*1,2*2*2</t>
  </si>
  <si>
    <t>110</t>
  </si>
  <si>
    <t>783101203</t>
  </si>
  <si>
    <t>Jemné obroušení podkladu truhlářských konstrukcí před provedením nátěru</t>
  </si>
  <si>
    <t>1532246548</t>
  </si>
  <si>
    <t>Příprava podkladu truhlářských konstrukcí před provedením nátěru broušení smirkovým papírem nebo plátnem jemné</t>
  </si>
  <si>
    <t>https://podminky.urs.cz/item/CS_URS_2024_01/783101203</t>
  </si>
  <si>
    <t>111</t>
  </si>
  <si>
    <t>783114101</t>
  </si>
  <si>
    <t>Základní jednonásobný syntetický nátěr truhlářských konstrukcí</t>
  </si>
  <si>
    <t>-45656117</t>
  </si>
  <si>
    <t>Základní nátěr truhlářských konstrukcí jednonásobný syntetický</t>
  </si>
  <si>
    <t>https://podminky.urs.cz/item/CS_URS_2024_01/783114101</t>
  </si>
  <si>
    <t>112</t>
  </si>
  <si>
    <t>783118211</t>
  </si>
  <si>
    <t>Lakovací dvojnásobný syntetický nátěr truhlářských konstrukcí s mezibroušením</t>
  </si>
  <si>
    <t>-975983270</t>
  </si>
  <si>
    <t>Lakovací nátěr truhlářských konstrukcí dvojnásobný s mezibroušením syntetický</t>
  </si>
  <si>
    <t>https://podminky.urs.cz/item/CS_URS_2024_01/783118211</t>
  </si>
  <si>
    <t>113</t>
  </si>
  <si>
    <t>783122111</t>
  </si>
  <si>
    <t>Lokální tmelení truhlářských konstrukcí včetně přebroušení disperzním tmelem plochy do 30%</t>
  </si>
  <si>
    <t>1155346539</t>
  </si>
  <si>
    <t>Tmelení truhlářských konstrukcí lokální, včetně přebroušení tmelených míst rozsahu přes 10 do 30% plochy, tmelem disperzním akrylátovým nebo latexovým</t>
  </si>
  <si>
    <t>https://podminky.urs.cz/item/CS_URS_2024_01/783122111</t>
  </si>
  <si>
    <t>784</t>
  </si>
  <si>
    <t>Dokončovací práce - malby a tapety</t>
  </si>
  <si>
    <t>114</t>
  </si>
  <si>
    <t>784181101</t>
  </si>
  <si>
    <t>Základní akrylátová jednonásobná bezbarvá penetrace podkladu v místnostech v do 3,80 m</t>
  </si>
  <si>
    <t>-452817811</t>
  </si>
  <si>
    <t>Penetrace podkladu jednonásobná základní akrylátová bezbarvá v místnostech výšky do 3,80 m</t>
  </si>
  <si>
    <t>https://podminky.urs.cz/item/CS_URS_2024_01/784181101</t>
  </si>
  <si>
    <t>129,78</t>
  </si>
  <si>
    <t>90,812+194,27</t>
  </si>
  <si>
    <t>115</t>
  </si>
  <si>
    <t>784211163</t>
  </si>
  <si>
    <t>Příplatek k cenám 2x maleb ze směsí za mokra oděruvzdorných za barevnou malbu středně sytého odstínu</t>
  </si>
  <si>
    <t>-286454485</t>
  </si>
  <si>
    <t>Malby z malířských směsí oděruvzdorných za mokra Příplatek k cenám dvojnásobných maleb za provádění barevné malby tónované na tónovacích automatech, v odstínu středně sytém</t>
  </si>
  <si>
    <t>https://podminky.urs.cz/item/CS_URS_2024_01/784211163</t>
  </si>
  <si>
    <t>zdi</t>
  </si>
  <si>
    <t>116</t>
  </si>
  <si>
    <t>784211111</t>
  </si>
  <si>
    <t>Dvojnásobné bílé malby ze směsí za mokra velmi dobře oděruvzdorných v místnostech v do 3,80 m</t>
  </si>
  <si>
    <t>-384370599</t>
  </si>
  <si>
    <t>Malby z malířských směsí oděruvzdorných za mokra dvojnásobné, bílé za mokra oděruvzdorné velmi dobře v místnostech výšky do 3,80 m</t>
  </si>
  <si>
    <t>https://podminky.urs.cz/item/CS_URS_2024_01/784211111</t>
  </si>
  <si>
    <t>stropy</t>
  </si>
  <si>
    <t>02-D.1.1-MOB - Mobiliář</t>
  </si>
  <si>
    <t>MOB - Mobiliář</t>
  </si>
  <si>
    <t>MOB</t>
  </si>
  <si>
    <t>MTS-ž01</t>
  </si>
  <si>
    <t>kpl</t>
  </si>
  <si>
    <t>512</t>
  </si>
  <si>
    <t>-1465990220</t>
  </si>
  <si>
    <t>Zaměření, doprava, montáž vestavěného nábytku</t>
  </si>
  <si>
    <t>MB.S 01</t>
  </si>
  <si>
    <t>-199223676</t>
  </si>
  <si>
    <t>knihovna s prosklenýni dvířky 975-1150x4002175 mm (popis dle PD-Výpis truhlářských výrobků)</t>
  </si>
  <si>
    <t>MB.S 02</t>
  </si>
  <si>
    <t>769407366</t>
  </si>
  <si>
    <t>knihovna s prosklenýni dvířky 855-1010x4002175 mm (popis dle PD-Výpis truhlářských výrobků)</t>
  </si>
  <si>
    <t>MB.S 04</t>
  </si>
  <si>
    <t>178274003</t>
  </si>
  <si>
    <t>knihovna s prosklenýni dvířky 800x4002175 mm (popis dle PD-Výpis truhlářských výrobků)</t>
  </si>
  <si>
    <t>MB.S 05</t>
  </si>
  <si>
    <t>-2042027740</t>
  </si>
  <si>
    <t>knihovna s prosklenýni dvířky 900x4002175 mm (popis dle PD-Výpis truhlářských výrobků)</t>
  </si>
  <si>
    <t>MB.S 06</t>
  </si>
  <si>
    <t>-199334248</t>
  </si>
  <si>
    <t>vestavěná skříň do niky uzavíratelná 1100x800x1900 mm (popis dle PD-Výpis truhlářských výrobků)</t>
  </si>
  <si>
    <t>MB.S 07</t>
  </si>
  <si>
    <t>-1985801412</t>
  </si>
  <si>
    <t>knihovna s prosklenými dvířky 800x400x1485 mm (popis dle PD-Výpis truhlářských výrobků)</t>
  </si>
  <si>
    <t>MB.S 08</t>
  </si>
  <si>
    <t>-911510036</t>
  </si>
  <si>
    <t>knihovna s prosklenými dvířky 725x400x1485 mm (popis dle PD-Výpis truhlářských výrobků)</t>
  </si>
  <si>
    <t>MB.S 11</t>
  </si>
  <si>
    <t>84758807</t>
  </si>
  <si>
    <t>knihovna s prosklenými dvířky 400x400x1485 mm (popis dle PD-Výpis truhlářských výrobků)</t>
  </si>
  <si>
    <t>MB.S 12</t>
  </si>
  <si>
    <t>919992567</t>
  </si>
  <si>
    <t>knihovna otevřená 900x400x2175 mm (popis dle PD-Výpis truhlářských výrobků)</t>
  </si>
  <si>
    <t>OS-00</t>
  </si>
  <si>
    <t>713842949</t>
  </si>
  <si>
    <t>Montáž a doprava orientačního systému</t>
  </si>
  <si>
    <t>OS-OD</t>
  </si>
  <si>
    <t>1210034052</t>
  </si>
  <si>
    <t>orientační Plexi rámeček na plakát A2, zlatá mat, 480x654 mm (specifikace dle PD)</t>
  </si>
  <si>
    <t>OS-P</t>
  </si>
  <si>
    <t>-448349836</t>
  </si>
  <si>
    <t>piktogram pro označení účelu místnosti, zlatá 118x118 mm (specifikace dle PD)</t>
  </si>
  <si>
    <t>OS-B</t>
  </si>
  <si>
    <t>-724423463</t>
  </si>
  <si>
    <t>nápis v Braillově písmu 115x31 mm (specifikace dle PD)</t>
  </si>
  <si>
    <t>OS-N</t>
  </si>
  <si>
    <t>-332459635</t>
  </si>
  <si>
    <t>bezpečnostní tabulka - směr úniku a evakuace (specifikace dle PD)</t>
  </si>
  <si>
    <t>02-D.1.4.1-EL - Elektroinstalace</t>
  </si>
  <si>
    <t xml:space="preserve">    741 - Elektroinstalace - silnoproud</t>
  </si>
  <si>
    <t>741</t>
  </si>
  <si>
    <t>Elektroinstalace - silnoproud</t>
  </si>
  <si>
    <t>741110061</t>
  </si>
  <si>
    <t>Montáž trubka plastová ohebná D přes 11 do 23 mm uložená pod omítku</t>
  </si>
  <si>
    <t>-1924502483</t>
  </si>
  <si>
    <t>Montáž trubek elektroinstalačních s nasunutím nebo našroubováním do krabic plastových ohebných, uložených pod omítku, vnější Ø přes 11 do 23 mm</t>
  </si>
  <si>
    <t>https://podminky.urs.cz/item/CS_URS_2024_01/741110061</t>
  </si>
  <si>
    <t>34571062</t>
  </si>
  <si>
    <t>trubka elektroinstalační ohebná z PVC (ČSN) 2316</t>
  </si>
  <si>
    <t>1692998784</t>
  </si>
  <si>
    <t>10*1,05 'Přepočtené koeficientem množství</t>
  </si>
  <si>
    <t>34571063</t>
  </si>
  <si>
    <t>trubka elektroinstalační ohebná z PVC (ČSN) 2323</t>
  </si>
  <si>
    <t>-1927204271</t>
  </si>
  <si>
    <t>741110501</t>
  </si>
  <si>
    <t>Montáž lišta a kanálek protahovací šířky do 60 mm</t>
  </si>
  <si>
    <t>405111470</t>
  </si>
  <si>
    <t>Montáž lišt a kanálků elektroinstalačních se spojkami, ohyby a rohy a s nasunutím do krabic protahovacích, šířky do 60 mm</t>
  </si>
  <si>
    <t>https://podminky.urs.cz/item/CS_URS_2024_01/741110501</t>
  </si>
  <si>
    <t>34571004</t>
  </si>
  <si>
    <t>lišta elektroinstalační hranatá PVC 20x20mm</t>
  </si>
  <si>
    <t>-894502792</t>
  </si>
  <si>
    <t>741112001</t>
  </si>
  <si>
    <t>Montáž krabice zapuštěná plastová kruhová</t>
  </si>
  <si>
    <t>-1090129318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</si>
  <si>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</si>
  <si>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https://podminky.urs.cz/item/CS_URS_2022_02/741112001</t>
  </si>
  <si>
    <t>10+1+1+1</t>
  </si>
  <si>
    <t>34571450</t>
  </si>
  <si>
    <t>krabice pod omítku PVC přístrojová kruhová D 70mm</t>
  </si>
  <si>
    <t>1383986377</t>
  </si>
  <si>
    <t>34571452</t>
  </si>
  <si>
    <t>krabice pod omítku PVC přístrojová kruhová D 70mm dvojnásobná</t>
  </si>
  <si>
    <t>-1655453423</t>
  </si>
  <si>
    <t>34571453</t>
  </si>
  <si>
    <t>krabice pod omítku PVC přístrojová kruhová D 70mm trojnásobná</t>
  </si>
  <si>
    <t>-1313442157</t>
  </si>
  <si>
    <t>34571454</t>
  </si>
  <si>
    <t>krabice pod omítku PVC přístrojová kruhová D 70mm čtyřnásobná</t>
  </si>
  <si>
    <t>1966609639</t>
  </si>
  <si>
    <t>741112101</t>
  </si>
  <si>
    <t>Montáž rozvodka zapuštěná plastová kruhová</t>
  </si>
  <si>
    <t>-692514725</t>
  </si>
  <si>
    <t>Montáž krabic elektroinstalačních bez napojení na trubky a lišty, demontáže a montáže víčka a přístroje rozvodek se zapojením vodičů na svorkovnici zapuštěných plastových kruhových</t>
  </si>
  <si>
    <t>https://podminky.urs.cz/item/CS_URS_2022_02/741112101</t>
  </si>
  <si>
    <t>1+5+1</t>
  </si>
  <si>
    <t>KR68</t>
  </si>
  <si>
    <t>1457076009</t>
  </si>
  <si>
    <t xml:space="preserve">Krabice  rozvodná KR68</t>
  </si>
  <si>
    <t>KR97</t>
  </si>
  <si>
    <t>745052875</t>
  </si>
  <si>
    <t xml:space="preserve">Krabice  rozvodná KR97</t>
  </si>
  <si>
    <t>Kr123</t>
  </si>
  <si>
    <t>455678323</t>
  </si>
  <si>
    <t>Krabice podlahová pro zásuvky</t>
  </si>
  <si>
    <t>741112103</t>
  </si>
  <si>
    <t>Montáž rozvodka zapuštěná plastová čtyřhranná</t>
  </si>
  <si>
    <t>1014635543</t>
  </si>
  <si>
    <t>Montáž krabic elektroinstalačních bez napojení na trubky a lišty, demontáže a montáže víčka a přístroje rozvodek se zapojením vodičů na svorkovnici zapuštěných plastových čtyřhranných</t>
  </si>
  <si>
    <t>https://podminky.urs.cz/item/CS_URS_2024_01/741112103</t>
  </si>
  <si>
    <t>KT25/1</t>
  </si>
  <si>
    <t>99227471</t>
  </si>
  <si>
    <t>Krabice KT 250/1 s větracími otvory</t>
  </si>
  <si>
    <t>741122015</t>
  </si>
  <si>
    <t>Montáž kabel Cu bez ukončení uložený pod omítku plný kulatý 3x1,5 mm2 (např. CYKY)</t>
  </si>
  <si>
    <t>-1725077511</t>
  </si>
  <si>
    <t>Montáž kabelů měděných bez ukončení uložených pod omítku plných kulatých (např. CYKY), počtu a průřezu žil 3x1,5 mm2</t>
  </si>
  <si>
    <t>https://podminky.urs.cz/item/CS_URS_2024_01/741122015</t>
  </si>
  <si>
    <t>34111030</t>
  </si>
  <si>
    <t>kabel instalační jádro Cu plné izolace PVC plášť PVC 450/750V (CYKY) 3x1,5mm2</t>
  </si>
  <si>
    <t>-1723982</t>
  </si>
  <si>
    <t>100*1,15 'Přepočtené koeficientem množství</t>
  </si>
  <si>
    <t>741122016</t>
  </si>
  <si>
    <t>Montáž kabel Cu bez ukončení uložený pod omítku plný kulatý 3x2,5 až 6 mm2 (např. CYKY)</t>
  </si>
  <si>
    <t>-697583913</t>
  </si>
  <si>
    <t>Montáž kabelů měděných bez ukončení uložených pod omítku plných kulatých (např. CYKY), počtu a průřezu žil 3x2,5 až 6 mm2</t>
  </si>
  <si>
    <t>https://podminky.urs.cz/item/CS_URS_2024_01/741122016</t>
  </si>
  <si>
    <t>34111036</t>
  </si>
  <si>
    <t>kabel instalační jádro Cu plné izolace PVC plášť PVC 450/750V (CYKY) 3x2,5mm2</t>
  </si>
  <si>
    <t>175259739</t>
  </si>
  <si>
    <t>741122031</t>
  </si>
  <si>
    <t>Montáž kabel Cu bez ukončení uložený pod omítku plný kulatý 5x1,5 až 2,5 mm2 (např. CYKY)</t>
  </si>
  <si>
    <t>-1711005039</t>
  </si>
  <si>
    <t>Montáž kabelů měděných bez ukončení uložených pod omítku plných kulatých (např. CYKY), počtu a průřezu žil 5x1,5 až 2,5 mm2</t>
  </si>
  <si>
    <t>https://podminky.urs.cz/item/CS_URS_2024_01/741122031</t>
  </si>
  <si>
    <t>34111090</t>
  </si>
  <si>
    <t>kabel instalační jádro Cu plné izolace PVC plášť PVC 450/750V (CYKY) 5x1,5mm2</t>
  </si>
  <si>
    <t>-81754952</t>
  </si>
  <si>
    <t>50*1,15 'Přepočtené koeficientem množství</t>
  </si>
  <si>
    <t>741310001</t>
  </si>
  <si>
    <t>Montáž spínač nástěnný 1-jednopólový prostředí normální se zapojením vodičů</t>
  </si>
  <si>
    <t>864867791</t>
  </si>
  <si>
    <t>Montáž spínačů jedno nebo dvoupólových nástěnných se zapojením vodičů, pro prostředí normální spínačů, řazení 1-jednopólových</t>
  </si>
  <si>
    <t>https://podminky.urs.cz/item/CS_URS_2024_01/741310001</t>
  </si>
  <si>
    <t>34535071</t>
  </si>
  <si>
    <t>spínač nástěnný jednopólový, řazení 1, IP54, bezšroubové svorky</t>
  </si>
  <si>
    <t>1525717238</t>
  </si>
  <si>
    <t>741313001</t>
  </si>
  <si>
    <t>Montáž zásuvka (polo)zapuštěná bezšroubové připojení 2P+PE se zapojením vodičů</t>
  </si>
  <si>
    <t>-994662355</t>
  </si>
  <si>
    <t>Montáž zásuvek domovních se zapojením vodičů bezšroubové připojení polozapuštěných nebo zapuštěných 10/16 A, provedení 2P + PE</t>
  </si>
  <si>
    <t>https://podminky.urs.cz/item/CS_URS_2024_01/741313001</t>
  </si>
  <si>
    <t>9+1+3</t>
  </si>
  <si>
    <t>34555240</t>
  </si>
  <si>
    <t>přístroj zásuvky zápustné jednonásobné, krytka s clonkami, šroubové svorky</t>
  </si>
  <si>
    <t>1774223710</t>
  </si>
  <si>
    <t>34555244</t>
  </si>
  <si>
    <t>přístroj zásuvky zápustné jednonásobné s optickou přepěťovou ochranou, krytka s clonkami, bezšroubové svorky</t>
  </si>
  <si>
    <t>-1379200938</t>
  </si>
  <si>
    <t>125</t>
  </si>
  <si>
    <t>2110241981</t>
  </si>
  <si>
    <t>Zásuvka dvojpólová do podl.krabice</t>
  </si>
  <si>
    <t>741372002</t>
  </si>
  <si>
    <t>Montáž svítidlo LED interiérové přisazené nástěnné páskové lištové se zapojením vodičů</t>
  </si>
  <si>
    <t>-583866474</t>
  </si>
  <si>
    <t>Montáž svítidel s integrovaným zdrojem LED se zapojením vodičů interiérových přisazených nástěnných páskových lištových</t>
  </si>
  <si>
    <t>https://podminky.urs.cz/item/CS_URS_2024_01/741372002</t>
  </si>
  <si>
    <t>34774016</t>
  </si>
  <si>
    <t>LED pásek 24V 10-20W/m</t>
  </si>
  <si>
    <t>930280100</t>
  </si>
  <si>
    <t>220</t>
  </si>
  <si>
    <t>-1205739092</t>
  </si>
  <si>
    <t>lišta pro LED pásek</t>
  </si>
  <si>
    <t>741372051</t>
  </si>
  <si>
    <t>Montáž svítidlo LED interiérové přisazené stropní reflektorové bez pohybového čidla se zapojením vodičů</t>
  </si>
  <si>
    <t>601268838</t>
  </si>
  <si>
    <t>Montáž svítidel s integrovaným zdrojem LED se zapojením vodičů interiérových přisazených stropních reflektorových bez pohybového čidla</t>
  </si>
  <si>
    <t>https://podminky.urs.cz/item/CS_URS_2024_01/741372051</t>
  </si>
  <si>
    <t>320</t>
  </si>
  <si>
    <t>-999273109</t>
  </si>
  <si>
    <t>A - svítidlo LED 51W liniové závěs.</t>
  </si>
  <si>
    <t>741372052</t>
  </si>
  <si>
    <t>Montáž svítidlo LED interiérové přisazené stropní reflektorové se samostatným nebo integrovaným pohybovým čidlem se zapojením vodičů</t>
  </si>
  <si>
    <t>-868837354</t>
  </si>
  <si>
    <t>Montáž svítidel s integrovaným zdrojem LED se zapojením vodičů interiérových přisazených stropních reflektorových se samostatným nebo integrovaným pohybovým čidlem</t>
  </si>
  <si>
    <t>https://podminky.urs.cz/item/CS_URS_2024_01/741372052</t>
  </si>
  <si>
    <t>323</t>
  </si>
  <si>
    <t>-422307397</t>
  </si>
  <si>
    <t>N- Svítidlo LED 6W nouzové</t>
  </si>
  <si>
    <t>741813021</t>
  </si>
  <si>
    <t>Revize, seřízení a nastavení ochranné relé typ A13 až 3UA42</t>
  </si>
  <si>
    <t>647411491</t>
  </si>
  <si>
    <t>Zkoušky a prohlídky elektrických přístrojů revize, seřízení a nastavení ochranných relé včetně vystavení protokolu</t>
  </si>
  <si>
    <t>https://podminky.urs.cz/item/CS_URS_2024_01/741813021</t>
  </si>
  <si>
    <t>741-R001</t>
  </si>
  <si>
    <t>1304368484</t>
  </si>
  <si>
    <t>Dvojrámeček vodorovný (dod+mtž)</t>
  </si>
  <si>
    <t>741-R002</t>
  </si>
  <si>
    <t>-1626017415</t>
  </si>
  <si>
    <t>Trojrámeček vodorovný (dod+mtž)</t>
  </si>
  <si>
    <t>741-R0024</t>
  </si>
  <si>
    <t>-1021010852</t>
  </si>
  <si>
    <t>Čtyřrámeček vodorovný (dod+mtž)</t>
  </si>
  <si>
    <t>741-R004</t>
  </si>
  <si>
    <t>-1201193411</t>
  </si>
  <si>
    <t>Recyklační příspěvek</t>
  </si>
  <si>
    <t>14+1</t>
  </si>
  <si>
    <t>741-R005</t>
  </si>
  <si>
    <t>2102881602</t>
  </si>
  <si>
    <t>Propojovací prvky mezi svítidly A (dod+mtž)</t>
  </si>
  <si>
    <t>741-R007</t>
  </si>
  <si>
    <t>-1069508187</t>
  </si>
  <si>
    <t>Tmel lepící (dod+mtž)</t>
  </si>
  <si>
    <t>741-R008</t>
  </si>
  <si>
    <t>1031309414</t>
  </si>
  <si>
    <t>Napájecí zdroj pro LED (dod+mtž)</t>
  </si>
  <si>
    <t>741-R009</t>
  </si>
  <si>
    <t>-1584728090</t>
  </si>
  <si>
    <t>Sanitární silikon (dod+mtž)</t>
  </si>
  <si>
    <t>741-R010</t>
  </si>
  <si>
    <t>1917744358</t>
  </si>
  <si>
    <t>WAGO svorky,úchytný materiál,sádra (dod+mtž)</t>
  </si>
  <si>
    <t>998741202</t>
  </si>
  <si>
    <t>Přesun hmot procentní pro silnoproud v objektech v přes 6 do 12 m</t>
  </si>
  <si>
    <t>-950086255</t>
  </si>
  <si>
    <t>Přesun hmot pro silnoproud stanovený procentní sazbou (%) z ceny vodorovná dopravní vzdálenost do 50 m v objektech výšky přes 6 do 12 m</t>
  </si>
  <si>
    <t>https://podminky.urs.cz/item/CS_URS_2022_02/998741202</t>
  </si>
  <si>
    <t>02-D.1.4.2-ZTI - Zdravotně technické instalace</t>
  </si>
  <si>
    <t xml:space="preserve">    721 - Zdravotechnika - vnitřní kanalizace</t>
  </si>
  <si>
    <t xml:space="preserve">    723 - Zdravotechnika - vnitřní plynovod</t>
  </si>
  <si>
    <t>995R-05</t>
  </si>
  <si>
    <t>Zednická výpomoc – vedení potrubí v podlaze – napojení liniových žlabů cca 5m2, vrtání prostupů K11+voda</t>
  </si>
  <si>
    <t>-1304729602</t>
  </si>
  <si>
    <t>Zednická výpomoc – vyřezání stav.rýhy v podlaze, otvory pro prostupy,...</t>
  </si>
  <si>
    <t>721</t>
  </si>
  <si>
    <t>Zdravotechnika - vnitřní kanalizace</t>
  </si>
  <si>
    <t>721173403</t>
  </si>
  <si>
    <t>Potrubí kanalizační z PVC SN 4 svodné DN 160</t>
  </si>
  <si>
    <t>792351906</t>
  </si>
  <si>
    <t>Potrubí z trub PVC SN4 svodné (ležaté) DN 160</t>
  </si>
  <si>
    <t>https://podminky.urs.cz/item/CS_URS_2024_01/721173403</t>
  </si>
  <si>
    <t>721290112</t>
  </si>
  <si>
    <t>Zkouška těsnosti potrubí kanalizace vodou DN 150/DN 200</t>
  </si>
  <si>
    <t>-44637218</t>
  </si>
  <si>
    <t>Zkouška těsnosti kanalizace v objektech vodou DN 150 nebo DN 200</t>
  </si>
  <si>
    <t>https://podminky.urs.cz/item/CS_URS_2024_01/721290112</t>
  </si>
  <si>
    <t>998721202</t>
  </si>
  <si>
    <t>Přesun hmot procentní pro vnitřní kanalizace v objektech v přes 6 do 12 m</t>
  </si>
  <si>
    <t>1372966476</t>
  </si>
  <si>
    <t>Přesun hmot pro vnitřní kanalizace stanovený procentní sazbou (%) z ceny vodorovná dopravní vzdálenost do 50 m v objektech výšky přes 6 do 12 m</t>
  </si>
  <si>
    <t>https://podminky.urs.cz/item/CS_URS_2022_02/998721202</t>
  </si>
  <si>
    <t>723</t>
  </si>
  <si>
    <t>Zdravotechnika - vnitřní plynovod</t>
  </si>
  <si>
    <t>723150374</t>
  </si>
  <si>
    <t>Chránička D 219x6,3 mm</t>
  </si>
  <si>
    <t>996702798</t>
  </si>
  <si>
    <t>Potrubí z ocelových trubek hladkých černých spojovaných chráničky Ø 219/6,3</t>
  </si>
  <si>
    <t>https://podminky.urs.cz/item/CS_URS_2024_01/723150374</t>
  </si>
  <si>
    <t>998723202</t>
  </si>
  <si>
    <t>Přesun hmot procentní pro vnitřní plynovod v objektech v přes 6 do 12 m</t>
  </si>
  <si>
    <t>770325195</t>
  </si>
  <si>
    <t>Přesun hmot pro vnitřní plynovod stanovený procentní sazbou (%) z ceny vodorovná dopravní vzdálenost do 50 m v objektech výšky přes 6 do 12 m</t>
  </si>
  <si>
    <t>https://podminky.urs.cz/item/CS_URS_2022_02/998723202</t>
  </si>
  <si>
    <t>02-D.1.4.4-VYT - Vytápění</t>
  </si>
  <si>
    <t xml:space="preserve">    733 - Ústřední vytápění - rozvodné potrubí</t>
  </si>
  <si>
    <t xml:space="preserve">    735 - Ústřední vytápění - otopná tělesa</t>
  </si>
  <si>
    <t>OST - Ostatní</t>
  </si>
  <si>
    <t>713463121</t>
  </si>
  <si>
    <t>Montáž izolace tepelné potrubí potrubními pouzdry bez úpravy uchycenými sponami 1x</t>
  </si>
  <si>
    <t>298860982</t>
  </si>
  <si>
    <t>Montáž izolace tepelné potrubí a ohybů tvarovkami nebo deskami potrubními pouzdry bez povrchové úpravy (izolační materiál ve specifikaci) uchycenými sponami potrubí jednovrstvá</t>
  </si>
  <si>
    <t>https://podminky.urs.cz/item/CS_URS_2024_01/713463121</t>
  </si>
  <si>
    <t>22+20</t>
  </si>
  <si>
    <t>63154004</t>
  </si>
  <si>
    <t>pouzdro izolační potrubní z minerální vlny s Al fólií max. 250/100°C 22/20mm</t>
  </si>
  <si>
    <t>829293977</t>
  </si>
  <si>
    <t>63154532</t>
  </si>
  <si>
    <t>pouzdro izolační potrubní z minerální vlny s Al fólií max. 250/100°C 35/30mm</t>
  </si>
  <si>
    <t>1187723885</t>
  </si>
  <si>
    <t>713463411</t>
  </si>
  <si>
    <t>Montáž izolace tepelné potrubí a ohybů návlekovými izolačními pouzdry</t>
  </si>
  <si>
    <t>2080715000</t>
  </si>
  <si>
    <t>Montáž izolace tepelné potrubí a ohybů tvarovkami nebo deskami potrubními pouzdry návlekovými izolačními hadicemi potrubí a ohybů</t>
  </si>
  <si>
    <t>https://podminky.urs.cz/item/CS_URS_2024_01/713463411</t>
  </si>
  <si>
    <t>28377046</t>
  </si>
  <si>
    <t>pouzdro izolační potrubní z pěnového polyetylenu 22/25mm</t>
  </si>
  <si>
    <t>1508116914</t>
  </si>
  <si>
    <t>998713202</t>
  </si>
  <si>
    <t>Přesun hmot procentní pro izolace tepelné v objektech v přes 6 do 12 m</t>
  </si>
  <si>
    <t>1681004660</t>
  </si>
  <si>
    <t>Přesun hmot pro izolace tepelné stanovený procentní sazbou (%) z ceny vodorovná dopravní vzdálenost do 50 m v objektech výšky přes 6 do 12 m</t>
  </si>
  <si>
    <t>https://podminky.urs.cz/item/CS_URS_2022_02/998713202</t>
  </si>
  <si>
    <t>733</t>
  </si>
  <si>
    <t>Ústřední vytápění - rozvodné potrubí</t>
  </si>
  <si>
    <t>733110803</t>
  </si>
  <si>
    <t>Demontáž potrubí ocelového závitového DN do 15</t>
  </si>
  <si>
    <t>276757409</t>
  </si>
  <si>
    <t>Demontáž potrubí z trubek ocelových závitových DN do 15</t>
  </si>
  <si>
    <t>https://podminky.urs.cz/item/CS_URS_2024_01/733110803</t>
  </si>
  <si>
    <t>733110806</t>
  </si>
  <si>
    <t>Demontáž potrubí ocelového závitového DN přes 15 do 32</t>
  </si>
  <si>
    <t>-1331253890</t>
  </si>
  <si>
    <t>Demontáž potrubí z trubek ocelových závitových DN přes 15 do 32</t>
  </si>
  <si>
    <t>https://podminky.urs.cz/item/CS_URS_2024_01/733110806</t>
  </si>
  <si>
    <t>733110808</t>
  </si>
  <si>
    <t>Demontáž potrubí ocelového závitového DN přes 32 do 50</t>
  </si>
  <si>
    <t>-2141073505</t>
  </si>
  <si>
    <t>Demontáž potrubí z trubek ocelových závitových DN přes 32 do 50</t>
  </si>
  <si>
    <t>https://podminky.urs.cz/item/CS_URS_2024_01/733110808</t>
  </si>
  <si>
    <t>733223104</t>
  </si>
  <si>
    <t>Potrubí měděné tvrdé spojované měkkým pájením D 22x1 mm</t>
  </si>
  <si>
    <t>1429436937</t>
  </si>
  <si>
    <t>Potrubí z trubek měděných tvrdých spojovaných měkkým pájením Ø 22/1</t>
  </si>
  <si>
    <t>https://podminky.urs.cz/item/CS_URS_2022_02/733223104</t>
  </si>
  <si>
    <t>733223106</t>
  </si>
  <si>
    <t>Potrubí měděné tvrdé spojované měkkým pájením D 35x1,5 mm</t>
  </si>
  <si>
    <t>-1078523043</t>
  </si>
  <si>
    <t>Potrubí z trubek měděných tvrdých spojovaných měkkým pájením Ø 35/1,5</t>
  </si>
  <si>
    <t>https://podminky.urs.cz/item/CS_URS_2024_01/733223106</t>
  </si>
  <si>
    <t>733291906</t>
  </si>
  <si>
    <t>Propojení potrubí měděného při opravě D 35x1,5 mm</t>
  </si>
  <si>
    <t>-683377354</t>
  </si>
  <si>
    <t>Opravy rozvodů potrubí z trubek měděných propojení potrubí Ø 35/1,5</t>
  </si>
  <si>
    <t>https://podminky.urs.cz/item/CS_URS_2024_01/733291906</t>
  </si>
  <si>
    <t>998733202</t>
  </si>
  <si>
    <t>Přesun hmot procentní pro rozvody potrubí v objektech v přes 6 do 12 m</t>
  </si>
  <si>
    <t>-1268842360</t>
  </si>
  <si>
    <t>Přesun hmot pro rozvody potrubí stanovený procentní sazbou z ceny vodorovná dopravní vzdálenost do 50 m v objektech výšky přes 6 do 12 m</t>
  </si>
  <si>
    <t>https://podminky.urs.cz/item/CS_URS_2022_02/998733202</t>
  </si>
  <si>
    <t>735</t>
  </si>
  <si>
    <t>Ústřední vytápění - otopná tělesa</t>
  </si>
  <si>
    <t>735111810</t>
  </si>
  <si>
    <t>Demontáž otopného tělesa litinového článkového</t>
  </si>
  <si>
    <t>801267273</t>
  </si>
  <si>
    <t>Demontáž otopných těles litinových článkových</t>
  </si>
  <si>
    <t>https://podminky.urs.cz/item/CS_URS_2024_01/735111810</t>
  </si>
  <si>
    <t>5,0+8,8</t>
  </si>
  <si>
    <t>735511006</t>
  </si>
  <si>
    <t>Podlahové vytápění - rozvodné potrubí polyethylen PE-Xa 17x2,0 mm pro systémovou desku rozteč 50 mm</t>
  </si>
  <si>
    <t>-1111457237</t>
  </si>
  <si>
    <t>Trubkové teplovodní podlahové vytápění rozvod v systémové desce potrubí polyethylen PE-Xa rozvodné potrubí 17x2 mm, rozteč 50 mm</t>
  </si>
  <si>
    <t>https://podminky.urs.cz/item/CS_URS_2024_01/735511006</t>
  </si>
  <si>
    <t>DOD-02</t>
  </si>
  <si>
    <t>-4141326</t>
  </si>
  <si>
    <t>ochranná trubka 20x2</t>
  </si>
  <si>
    <t>DOD-03</t>
  </si>
  <si>
    <t>-2130517803</t>
  </si>
  <si>
    <t>příchytka pro potrubí</t>
  </si>
  <si>
    <t>735511008</t>
  </si>
  <si>
    <t>Podlahové vytápění - systémová deska s kombinovanou tepelnou a kročejovou izolací celkové výšky 50 až 53 mm</t>
  </si>
  <si>
    <t>1367536669</t>
  </si>
  <si>
    <t>Trubkové teplovodní podlahové vytápění rozvod v systémové desce systémová deska s tepelnou izolací, celkové výšky 50 až 53 mm</t>
  </si>
  <si>
    <t>https://podminky.urs.cz/item/CS_URS_2022_02/735511008</t>
  </si>
  <si>
    <t>735511105</t>
  </si>
  <si>
    <t>Podlahové vytápění - skříň podomítková pro rozdělovač s 9-12 okruhy</t>
  </si>
  <si>
    <t>-2027215674</t>
  </si>
  <si>
    <t>Trubkové teplovodní podlahové vytápění skříně rozdělovače pod omítku, pro rozdělovač s počtem okruhů 9-12</t>
  </si>
  <si>
    <t>https://podminky.urs.cz/item/CS_URS_2022_02/735511105</t>
  </si>
  <si>
    <t>DOD-01</t>
  </si>
  <si>
    <t>-685824342</t>
  </si>
  <si>
    <t>ocelový zámek, šrouby matky,..</t>
  </si>
  <si>
    <t>735511138</t>
  </si>
  <si>
    <t>Podlahové vytápění - svěrné šroubení se závitem EK 3/4" pro připojení potrubí 17x2,0 mm na rozdělovač</t>
  </si>
  <si>
    <t>1938816223</t>
  </si>
  <si>
    <t>Trubkové teplovodní podlahové vytápění připojovací šroubení rozdělovače, potrubí 17x2,0 mm</t>
  </si>
  <si>
    <t>https://podminky.urs.cz/item/CS_URS_2024_01/735511138</t>
  </si>
  <si>
    <t>735511142</t>
  </si>
  <si>
    <t>Podlahové vytápění - prostorový termostat programovatelný týdenní</t>
  </si>
  <si>
    <t>-600045813</t>
  </si>
  <si>
    <t>Trubkové teplovodní podlahové vytápění regulační zařízení prostorový termostat programovatelný</t>
  </si>
  <si>
    <t>https://podminky.urs.cz/item/CS_URS_2024_01/735511142</t>
  </si>
  <si>
    <t>73580R-02.1</t>
  </si>
  <si>
    <t>1031402980</t>
  </si>
  <si>
    <t>Rozdělovač HKV-D 6 vc. prutokomeru,uzáveru+regulační sada s termostatickou hlavicí. (dod+mtž)</t>
  </si>
  <si>
    <t>73580R-03.1</t>
  </si>
  <si>
    <t>1104885980</t>
  </si>
  <si>
    <t>Rozvaděč pro regulaci NEA - 230 V (dod+mtž)</t>
  </si>
  <si>
    <t>73580R-04</t>
  </si>
  <si>
    <t>-1050232086</t>
  </si>
  <si>
    <t>Termostatická hlavice (dod+mtž)</t>
  </si>
  <si>
    <t>73580R-05</t>
  </si>
  <si>
    <t>332816875</t>
  </si>
  <si>
    <t>Dilatační okrajová páska samolepící (dod+mtž)</t>
  </si>
  <si>
    <t>73580R-06</t>
  </si>
  <si>
    <t>-1245698990</t>
  </si>
  <si>
    <t>Dilatační profil (dod+mtž)</t>
  </si>
  <si>
    <t>73580R-07</t>
  </si>
  <si>
    <t>1478828503</t>
  </si>
  <si>
    <t>Fixační oblouk 17/90 (dod+mtž)</t>
  </si>
  <si>
    <t>73580R-08</t>
  </si>
  <si>
    <t>-1168116184</t>
  </si>
  <si>
    <t>Krycí folie (dod+mtž)</t>
  </si>
  <si>
    <t>73580R-09</t>
  </si>
  <si>
    <t>575211624</t>
  </si>
  <si>
    <t>Násuvná objímka (dod+mtž)</t>
  </si>
  <si>
    <t>73580R-10</t>
  </si>
  <si>
    <t>404483996</t>
  </si>
  <si>
    <t>Termopohon Uni 230 (dod+mtž)</t>
  </si>
  <si>
    <t>73580R-11</t>
  </si>
  <si>
    <t>-824906667</t>
  </si>
  <si>
    <t>Spotřebný a nespecifikovaný materiál</t>
  </si>
  <si>
    <t>998735202</t>
  </si>
  <si>
    <t>Přesun hmot procentní pro otopná tělesa v objektech v přes 6 do 12 m</t>
  </si>
  <si>
    <t>1704396899</t>
  </si>
  <si>
    <t>Přesun hmot pro otopná tělesa stanovený procentní sazbou (%) z ceny vodorovná dopravní vzdálenost do 50 m v objektech výšky přes 6 do 12 m</t>
  </si>
  <si>
    <t>https://podminky.urs.cz/item/CS_URS_2022_02/998735202</t>
  </si>
  <si>
    <t>783614551</t>
  </si>
  <si>
    <t>Základní jednonásobný syntetický nátěr potrubí DN do 50 mm</t>
  </si>
  <si>
    <t>-600682815</t>
  </si>
  <si>
    <t>Základní nátěr armatur a kovových potrubí jednonásobný potrubí do DN 50 mm syntetický</t>
  </si>
  <si>
    <t>https://podminky.urs.cz/item/CS_URS_2024_01/783614551</t>
  </si>
  <si>
    <t>783617615</t>
  </si>
  <si>
    <t>Krycí dvojnásobný syntetický tepelně odolný nátěr potrubí DN do 50 mm</t>
  </si>
  <si>
    <t>-1919119528</t>
  </si>
  <si>
    <t>Krycí nátěr (email) armatur a kovových potrubí potrubí do DN 50 mm dvojnásobný syntetický tepelně odolný</t>
  </si>
  <si>
    <t>https://podminky.urs.cz/item/CS_URS_2024_01/783617615</t>
  </si>
  <si>
    <t>OST</t>
  </si>
  <si>
    <t>Ostatní</t>
  </si>
  <si>
    <t>1256</t>
  </si>
  <si>
    <t>243346383</t>
  </si>
  <si>
    <t>Vypuštění OS (kompletní nebo postupné)</t>
  </si>
  <si>
    <t>1257</t>
  </si>
  <si>
    <t>-13308561</t>
  </si>
  <si>
    <t>Napuštění, odvzdušnění OS+OT, proplach, vyčištění filtrů (kompletní nebo postupné)</t>
  </si>
  <si>
    <t>1258</t>
  </si>
  <si>
    <t>1009948927</t>
  </si>
  <si>
    <t>Zednická výpomoc</t>
  </si>
  <si>
    <t>1259</t>
  </si>
  <si>
    <t>1861338464</t>
  </si>
  <si>
    <t>Zkoušky a revize</t>
  </si>
  <si>
    <t>1260</t>
  </si>
  <si>
    <t>1282123011</t>
  </si>
  <si>
    <t>Zaregulování OS</t>
  </si>
  <si>
    <t>1261</t>
  </si>
  <si>
    <t>-1529969666</t>
  </si>
  <si>
    <t>Proškolení obsluhy regulace podl. vytápení</t>
  </si>
  <si>
    <t>1506532818</t>
  </si>
  <si>
    <t>Dokumentace skutečného provedení</t>
  </si>
  <si>
    <t>02-D.1.4.5-SLA - Slaboproudé rozvody</t>
  </si>
  <si>
    <t xml:space="preserve">Jedná so rozšíření již provozovaného rozsáhlého systému CCTV v objektu. </t>
  </si>
  <si>
    <t>742 - Elektroinstalace - slaboproud</t>
  </si>
  <si>
    <t>742</t>
  </si>
  <si>
    <t>Elektroinstalace - slaboproud</t>
  </si>
  <si>
    <t>Krabice KU68 hluboká přístrojová</t>
  </si>
  <si>
    <t>Krabice KU68 hluboká přístrojová (dod vč.dopravy+mtž)</t>
  </si>
  <si>
    <t>Dvojzásuvka datová CAT6 RJ45 zapuštěná</t>
  </si>
  <si>
    <t>Dvojzásuvka datová CAT6 RJ45 zapuštěná (dod vč.dopravy+mtž)</t>
  </si>
  <si>
    <t>Kabel UTP-KELine CAT6 LSOH zásuvky</t>
  </si>
  <si>
    <t>Kabel UTP- CAT6 LSOH zásuvky (dod vč.dopravy+mtž)</t>
  </si>
  <si>
    <t>Zakončení patch panel CAT6</t>
  </si>
  <si>
    <t>Patch Cord (propojky CAT6, 1m)</t>
  </si>
  <si>
    <t>Patch Cord (propojky CAT6, 1m) (dod vč.dopravy+mtž)</t>
  </si>
  <si>
    <t>Trubka ohebná LPFLEX (kabel cctv musí být ve zdi v ochranné trubce)</t>
  </si>
  <si>
    <t>Trubka ohebná 12-22 mm (dod vč.dopravy+mtž)</t>
  </si>
  <si>
    <t>Pomocné zednické práce, průrazy</t>
  </si>
  <si>
    <t>Pomocný materiál, šroubky, hmoždinky, sádra</t>
  </si>
  <si>
    <t>Projekt skutečného provedení</t>
  </si>
  <si>
    <t>Výchozí revize, náhledy kamer - snímky, předávací protokol</t>
  </si>
  <si>
    <t>VRN - Vedlejší rozpočtové náklady</t>
  </si>
  <si>
    <t>VRN pro části 01A, 01A a 02B jsou celkem 100%, Pro jednotlivé části je pak vypočten percentuelní podíl: SO-01A = 23% SO-02A = 52% SO-02B = 25%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</si>
  <si>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</si>
  <si>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</si>
  <si>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</si>
  <si>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</si>
  <si>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</si>
  <si>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>VRN1</t>
  </si>
  <si>
    <t>Průzkumné, geodetické a projektové práce</t>
  </si>
  <si>
    <t>011324000</t>
  </si>
  <si>
    <t>Archeologický průzkum</t>
  </si>
  <si>
    <t>1024</t>
  </si>
  <si>
    <t>258653331</t>
  </si>
  <si>
    <t>https://podminky.urs.cz/item/CS_URS_2022_02/011324000</t>
  </si>
  <si>
    <t>011544000</t>
  </si>
  <si>
    <t>Průzkum restaurátorský</t>
  </si>
  <si>
    <t>264560258</t>
  </si>
  <si>
    <t>https://podminky.urs.cz/item/CS_URS_2022_02/011544000</t>
  </si>
  <si>
    <t>012103000</t>
  </si>
  <si>
    <t>Geodetické práce před výstavbou</t>
  </si>
  <si>
    <t>-379788105</t>
  </si>
  <si>
    <t>Geodetické práce před výstavbou - vytýčení ing. sítí</t>
  </si>
  <si>
    <t>https://podminky.urs.cz/item/CS_URS_2022_02/012103000</t>
  </si>
  <si>
    <t>012203000</t>
  </si>
  <si>
    <t>Geodetické práce při provádění stavby</t>
  </si>
  <si>
    <t>-808781372</t>
  </si>
  <si>
    <t>https://podminky.urs.cz/item/CS_URS_2022_02/012203000</t>
  </si>
  <si>
    <t>013254000</t>
  </si>
  <si>
    <t>Dokumentace skutečného provedení stavby</t>
  </si>
  <si>
    <t>-2110655615</t>
  </si>
  <si>
    <t>https://podminky.urs.cz/item/CS_URS_2022_02/013254000</t>
  </si>
  <si>
    <t>013294000</t>
  </si>
  <si>
    <t>Ostatní dokumentace viz. ponámka</t>
  </si>
  <si>
    <t>-387992855</t>
  </si>
  <si>
    <t>Ostatní dokumentace - dodavatelská</t>
  </si>
  <si>
    <t>https://podminky.urs.cz/item/CS_URS_2022_02/013294000</t>
  </si>
  <si>
    <t>P</t>
  </si>
  <si>
    <t>Poznámka k položce:_x000d_
1. Postup archeologického průzkumu, časový odhad a náročnost (archeologické postupy atd.)_x000d_
2. Postup restaurátorského průzkumu, časový odhad a náročnost (restaurátorské sondáže,_x000d_
3. soustřeďující se na komplexní poznání nástěnné i nástropní výmalby, doposud převážně skryté pod stávajícími vrstvami)_x000d_
4. Technologické postupy na jednotlivé bourací práce (příčky, otvory v nosných zdech, nepůvodní zazdívky a přizdívky)_x000d_
5. Technologický postup na vybourání stávajících dřevěných výkladců a podezdívek pod výkladce (z důvodu nepoškození venkovních štukových prvků)_x000d_
6. Technologické postupy na bouraní podlah a podkladních vrstev (z důvodu nepoškození sousedního obvodového, případně základového zdiva či historicky cenných konstrukcí)_x000d_
7. Dodavatelská dokumentace topného kanálu_x000d_
8. Dodavatelská dokumentace ocelových konstrukcí pro zesílení únosnosti stropu pod depozitářem geologie_x000d_
9. Spárořezy keramických dlažeb a obkladů_x000d_
10. Spárořezy cihelné dlažby_x000d_
11. Zpracování technologických postupů restaurátorských prací (odsouhlasení obou složek státní památkové péče)_x000d_
12. Dodavatelská dokumentace mobiliáře_x000d_
13. Dodavatelská dokumentace truhlářských prvků (vstupní dveře, vnitřní dveře včetně zárubní, prosklené stěny a okenní prvky)_x000d_
14. Dodavatelská dokumentace tesařských výrobků (dřevěná pódiá, dřevěná přechodová lávka)_x000d_
15. Atd.</t>
  </si>
  <si>
    <t>VRN3</t>
  </si>
  <si>
    <t>Zařízení staveniště</t>
  </si>
  <si>
    <t>030001000</t>
  </si>
  <si>
    <t>-876692674</t>
  </si>
  <si>
    <t>https://podminky.urs.cz/item/CS_URS_2022_02/030001000</t>
  </si>
  <si>
    <t>el. rozvaděč, uložení materálu, kontejnery, sklad náčiní, ochrana -lávka při opravě topného kanálu, ocelové plechy 2x0,3x10m tl 20mm..</t>
  </si>
  <si>
    <t>zabezpečení proti vstupu na schodiště a další opatření dle STZ, ZOV</t>
  </si>
  <si>
    <t xml:space="preserve">"25% z celé stavby"  0,25</t>
  </si>
  <si>
    <t>032103000</t>
  </si>
  <si>
    <t>Náklady na stavební buňky</t>
  </si>
  <si>
    <t>-1951947664</t>
  </si>
  <si>
    <t>Náklady na stavební buňky - WC</t>
  </si>
  <si>
    <t>https://podminky.urs.cz/item/CS_URS_2022_02/032103000</t>
  </si>
  <si>
    <t>(doprava, osazení, pronájem 7 měsíců, demontáž, doprava - 25% z celé stavby</t>
  </si>
  <si>
    <t>"wc buňka" 1*0,25</t>
  </si>
  <si>
    <t>032103001</t>
  </si>
  <si>
    <t>-1639618842</t>
  </si>
  <si>
    <t>Náklady na stavební buňky - šatny</t>
  </si>
  <si>
    <t xml:space="preserve">"buňka 2,5x5,0m"  2*0,25</t>
  </si>
  <si>
    <t>032803000</t>
  </si>
  <si>
    <t>Ostatní vybavení staveniště</t>
  </si>
  <si>
    <t>-1331661906</t>
  </si>
  <si>
    <t>Ostatní vybavení staveniště - Ochrana stávajících kamer a čidel EZS</t>
  </si>
  <si>
    <t>https://podminky.urs.cz/item/CS_URS_2022_02/032803000</t>
  </si>
  <si>
    <t>034103000</t>
  </si>
  <si>
    <t>Oplocení staveniště</t>
  </si>
  <si>
    <t>756807044</t>
  </si>
  <si>
    <t>https://podminky.urs.cz/item/CS_URS_2022_02/034103000</t>
  </si>
  <si>
    <t xml:space="preserve"> - oplocení staveniště - zřírení, pronájem 14 měsíců, demontáž, doprava - 25% z celé stavby</t>
  </si>
  <si>
    <t>brána 5,0x1,8 m</t>
  </si>
  <si>
    <t>5*0,25</t>
  </si>
  <si>
    <t>(12,4+20,0)*0,25</t>
  </si>
  <si>
    <t>VRN4</t>
  </si>
  <si>
    <t>Inženýrská činnost</t>
  </si>
  <si>
    <t>045002000</t>
  </si>
  <si>
    <t>Kompletační a koordinační činnost</t>
  </si>
  <si>
    <t>-1298451565</t>
  </si>
  <si>
    <t>https://podminky.urs.cz/item/CS_URS_2022_02/045002000</t>
  </si>
  <si>
    <t>VRN5</t>
  </si>
  <si>
    <t>Finanční náklady</t>
  </si>
  <si>
    <t>053002000</t>
  </si>
  <si>
    <t>Poplatky</t>
  </si>
  <si>
    <t>m2/měsíc</t>
  </si>
  <si>
    <t>1296370910</t>
  </si>
  <si>
    <t>Poplatky - zábor pozemku</t>
  </si>
  <si>
    <t>https://podminky.urs.cz/item/CS_URS_2022_02/053002000</t>
  </si>
  <si>
    <t>pro buňky - 3 měsíce - 25% z celé stavby</t>
  </si>
  <si>
    <t>2,5*5,0*2*3*0,25</t>
  </si>
  <si>
    <t>VRN6</t>
  </si>
  <si>
    <t>Územní vlivy</t>
  </si>
  <si>
    <t>065002000</t>
  </si>
  <si>
    <t>Mimostaveništní doprava materiálů</t>
  </si>
  <si>
    <t>-655659917</t>
  </si>
  <si>
    <t>https://podminky.urs.cz/item/CS_URS_2022_02/065002000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</si>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</sst>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23" xfId="0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9711111" TargetMode="External" /><Relationship Id="rId2" Type="http://schemas.openxmlformats.org/officeDocument/2006/relationships/hyperlink" Target="https://podminky.urs.cz/item/CS_URS_2024_01/162211311" TargetMode="External" /><Relationship Id="rId3" Type="http://schemas.openxmlformats.org/officeDocument/2006/relationships/hyperlink" Target="https://podminky.urs.cz/item/CS_URS_2024_01/162211319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2751119" TargetMode="External" /><Relationship Id="rId6" Type="http://schemas.openxmlformats.org/officeDocument/2006/relationships/hyperlink" Target="https://podminky.urs.cz/item/CS_URS_2024_01/167151111" TargetMode="External" /><Relationship Id="rId7" Type="http://schemas.openxmlformats.org/officeDocument/2006/relationships/hyperlink" Target="https://podminky.urs.cz/item/CS_URS_2024_01/171201231" TargetMode="External" /><Relationship Id="rId8" Type="http://schemas.openxmlformats.org/officeDocument/2006/relationships/hyperlink" Target="https://podminky.urs.cz/item/CS_URS_2024_01/171251201" TargetMode="External" /><Relationship Id="rId9" Type="http://schemas.openxmlformats.org/officeDocument/2006/relationships/hyperlink" Target="https://podminky.urs.cz/item/CS_URS_2024_01/174111101" TargetMode="External" /><Relationship Id="rId10" Type="http://schemas.openxmlformats.org/officeDocument/2006/relationships/hyperlink" Target="https://podminky.urs.cz/item/CS_URS_2024_01/212751104" TargetMode="External" /><Relationship Id="rId11" Type="http://schemas.openxmlformats.org/officeDocument/2006/relationships/hyperlink" Target="https://podminky.urs.cz/item/CS_URS_2024_01/271532212" TargetMode="External" /><Relationship Id="rId12" Type="http://schemas.openxmlformats.org/officeDocument/2006/relationships/hyperlink" Target="https://podminky.urs.cz/item/CS_URS_2024_01/273321511" TargetMode="External" /><Relationship Id="rId13" Type="http://schemas.openxmlformats.org/officeDocument/2006/relationships/hyperlink" Target="https://podminky.urs.cz/item/CS_URS_2024_01/273362021" TargetMode="External" /><Relationship Id="rId14" Type="http://schemas.openxmlformats.org/officeDocument/2006/relationships/hyperlink" Target="https://podminky.urs.cz/item/CS_URS_2024_01/279113152" TargetMode="External" /><Relationship Id="rId15" Type="http://schemas.openxmlformats.org/officeDocument/2006/relationships/hyperlink" Target="https://podminky.urs.cz/item/CS_URS_2024_01/279361821" TargetMode="External" /><Relationship Id="rId16" Type="http://schemas.openxmlformats.org/officeDocument/2006/relationships/hyperlink" Target="https://podminky.urs.cz/item/CS_URS_2024_01/411321414" TargetMode="External" /><Relationship Id="rId17" Type="http://schemas.openxmlformats.org/officeDocument/2006/relationships/hyperlink" Target="https://podminky.urs.cz/item/CS_URS_2024_01/411354245" TargetMode="External" /><Relationship Id="rId18" Type="http://schemas.openxmlformats.org/officeDocument/2006/relationships/hyperlink" Target="https://podminky.urs.cz/item/CS_URS_2024_01/411362021" TargetMode="External" /><Relationship Id="rId19" Type="http://schemas.openxmlformats.org/officeDocument/2006/relationships/hyperlink" Target="https://podminky.urs.cz/item/CS_URS_2024_01/611315418" TargetMode="External" /><Relationship Id="rId20" Type="http://schemas.openxmlformats.org/officeDocument/2006/relationships/hyperlink" Target="https://podminky.urs.cz/item/CS_URS_2024_01/611315453" TargetMode="External" /><Relationship Id="rId21" Type="http://schemas.openxmlformats.org/officeDocument/2006/relationships/hyperlink" Target="https://podminky.urs.cz/item/CS_URS_2024_01/612131111" TargetMode="External" /><Relationship Id="rId22" Type="http://schemas.openxmlformats.org/officeDocument/2006/relationships/hyperlink" Target="https://podminky.urs.cz/item/CS_URS_2024_01/612311121" TargetMode="External" /><Relationship Id="rId23" Type="http://schemas.openxmlformats.org/officeDocument/2006/relationships/hyperlink" Target="https://podminky.urs.cz/item/CS_URS_2024_01/612311191" TargetMode="External" /><Relationship Id="rId24" Type="http://schemas.openxmlformats.org/officeDocument/2006/relationships/hyperlink" Target="https://podminky.urs.cz/item/CS_URS_2022_02/612321131" TargetMode="External" /><Relationship Id="rId25" Type="http://schemas.openxmlformats.org/officeDocument/2006/relationships/hyperlink" Target="https://podminky.urs.cz/item/CS_URS_2024_01/612324111" TargetMode="External" /><Relationship Id="rId26" Type="http://schemas.openxmlformats.org/officeDocument/2006/relationships/hyperlink" Target="https://podminky.urs.cz/item/CS_URS_2024_01/612326121" TargetMode="External" /><Relationship Id="rId27" Type="http://schemas.openxmlformats.org/officeDocument/2006/relationships/hyperlink" Target="https://podminky.urs.cz/item/CS_URS_2024_01/612326191" TargetMode="External" /><Relationship Id="rId28" Type="http://schemas.openxmlformats.org/officeDocument/2006/relationships/hyperlink" Target="https://podminky.urs.cz/item/CS_URS_2022_02/612328131" TargetMode="External" /><Relationship Id="rId29" Type="http://schemas.openxmlformats.org/officeDocument/2006/relationships/hyperlink" Target="https://podminky.urs.cz/item/CS_URS_2022_02/619991001" TargetMode="External" /><Relationship Id="rId30" Type="http://schemas.openxmlformats.org/officeDocument/2006/relationships/hyperlink" Target="https://podminky.urs.cz/item/CS_URS_2022_02/619991011" TargetMode="External" /><Relationship Id="rId31" Type="http://schemas.openxmlformats.org/officeDocument/2006/relationships/hyperlink" Target="https://podminky.urs.cz/item/CS_URS_2024_01/622143005" TargetMode="External" /><Relationship Id="rId32" Type="http://schemas.openxmlformats.org/officeDocument/2006/relationships/hyperlink" Target="https://podminky.urs.cz/item/CS_URS_2024_01/631311116" TargetMode="External" /><Relationship Id="rId33" Type="http://schemas.openxmlformats.org/officeDocument/2006/relationships/hyperlink" Target="https://podminky.urs.cz/item/CS_URS_2024_01/631362021" TargetMode="External" /><Relationship Id="rId34" Type="http://schemas.openxmlformats.org/officeDocument/2006/relationships/hyperlink" Target="https://podminky.urs.cz/item/CS_URS_2024_01/632441223" TargetMode="External" /><Relationship Id="rId35" Type="http://schemas.openxmlformats.org/officeDocument/2006/relationships/hyperlink" Target="https://podminky.urs.cz/item/CS_URS_2024_01/949101112" TargetMode="External" /><Relationship Id="rId36" Type="http://schemas.openxmlformats.org/officeDocument/2006/relationships/hyperlink" Target="https://podminky.urs.cz/item/CS_URS_2024_01/952901111" TargetMode="External" /><Relationship Id="rId37" Type="http://schemas.openxmlformats.org/officeDocument/2006/relationships/hyperlink" Target="https://podminky.urs.cz/item/CS_URS_2024_01/953171021" TargetMode="External" /><Relationship Id="rId38" Type="http://schemas.openxmlformats.org/officeDocument/2006/relationships/hyperlink" Target="https://podminky.urs.cz/item/CS_URS_2024_01/953171031" TargetMode="External" /><Relationship Id="rId39" Type="http://schemas.openxmlformats.org/officeDocument/2006/relationships/hyperlink" Target="https://podminky.urs.cz/item/CS_URS_2024_01/953943211" TargetMode="External" /><Relationship Id="rId40" Type="http://schemas.openxmlformats.org/officeDocument/2006/relationships/hyperlink" Target="https://podminky.urs.cz/item/CS_URS_2022_02/962031133" TargetMode="External" /><Relationship Id="rId41" Type="http://schemas.openxmlformats.org/officeDocument/2006/relationships/hyperlink" Target="https://podminky.urs.cz/item/CS_URS_2024_01/965043341" TargetMode="External" /><Relationship Id="rId42" Type="http://schemas.openxmlformats.org/officeDocument/2006/relationships/hyperlink" Target="https://podminky.urs.cz/item/CS_URS_2024_01/968072455" TargetMode="External" /><Relationship Id="rId43" Type="http://schemas.openxmlformats.org/officeDocument/2006/relationships/hyperlink" Target="https://podminky.urs.cz/item/CS_URS_2024_01/971024591" TargetMode="External" /><Relationship Id="rId44" Type="http://schemas.openxmlformats.org/officeDocument/2006/relationships/hyperlink" Target="https://podminky.urs.cz/item/CS_URS_2024_01/977151122" TargetMode="External" /><Relationship Id="rId45" Type="http://schemas.openxmlformats.org/officeDocument/2006/relationships/hyperlink" Target="https://podminky.urs.cz/item/CS_URS_2024_01/978011161" TargetMode="External" /><Relationship Id="rId46" Type="http://schemas.openxmlformats.org/officeDocument/2006/relationships/hyperlink" Target="https://podminky.urs.cz/item/CS_URS_2024_01/978013191" TargetMode="External" /><Relationship Id="rId47" Type="http://schemas.openxmlformats.org/officeDocument/2006/relationships/hyperlink" Target="https://podminky.urs.cz/item/CS_URS_2022_02/997013213" TargetMode="External" /><Relationship Id="rId48" Type="http://schemas.openxmlformats.org/officeDocument/2006/relationships/hyperlink" Target="https://podminky.urs.cz/item/CS_URS_2024_01/997013501" TargetMode="External" /><Relationship Id="rId49" Type="http://schemas.openxmlformats.org/officeDocument/2006/relationships/hyperlink" Target="https://podminky.urs.cz/item/CS_URS_2022_02/997013509" TargetMode="External" /><Relationship Id="rId50" Type="http://schemas.openxmlformats.org/officeDocument/2006/relationships/hyperlink" Target="https://podminky.urs.cz/item/CS_URS_2024_01/997013631" TargetMode="External" /><Relationship Id="rId51" Type="http://schemas.openxmlformats.org/officeDocument/2006/relationships/hyperlink" Target="https://podminky.urs.cz/item/CS_URS_2022_02/998011002" TargetMode="External" /><Relationship Id="rId52" Type="http://schemas.openxmlformats.org/officeDocument/2006/relationships/hyperlink" Target="https://podminky.urs.cz/item/CS_URS_2024_01/711111001" TargetMode="External" /><Relationship Id="rId53" Type="http://schemas.openxmlformats.org/officeDocument/2006/relationships/hyperlink" Target="https://podminky.urs.cz/item/CS_URS_2024_01/711111131" TargetMode="External" /><Relationship Id="rId54" Type="http://schemas.openxmlformats.org/officeDocument/2006/relationships/hyperlink" Target="https://podminky.urs.cz/item/CS_URS_2024_01/711112131" TargetMode="External" /><Relationship Id="rId55" Type="http://schemas.openxmlformats.org/officeDocument/2006/relationships/hyperlink" Target="https://podminky.urs.cz/item/CS_URS_2024_01/711113117" TargetMode="External" /><Relationship Id="rId56" Type="http://schemas.openxmlformats.org/officeDocument/2006/relationships/hyperlink" Target="https://podminky.urs.cz/item/CS_URS_2024_01/711113127" TargetMode="External" /><Relationship Id="rId57" Type="http://schemas.openxmlformats.org/officeDocument/2006/relationships/hyperlink" Target="https://podminky.urs.cz/item/CS_URS_2024_01/711131101" TargetMode="External" /><Relationship Id="rId58" Type="http://schemas.openxmlformats.org/officeDocument/2006/relationships/hyperlink" Target="https://podminky.urs.cz/item/CS_URS_2024_01/711131811" TargetMode="External" /><Relationship Id="rId59" Type="http://schemas.openxmlformats.org/officeDocument/2006/relationships/hyperlink" Target="https://podminky.urs.cz/item/CS_URS_2024_01/711141559" TargetMode="External" /><Relationship Id="rId60" Type="http://schemas.openxmlformats.org/officeDocument/2006/relationships/hyperlink" Target="https://podminky.urs.cz/item/CS_URS_2024_01/711142559" TargetMode="External" /><Relationship Id="rId61" Type="http://schemas.openxmlformats.org/officeDocument/2006/relationships/hyperlink" Target="https://podminky.urs.cz/item/CS_URS_2024_01/711211138" TargetMode="External" /><Relationship Id="rId62" Type="http://schemas.openxmlformats.org/officeDocument/2006/relationships/hyperlink" Target="https://podminky.urs.cz/item/CS_URS_2022_02/998711102" TargetMode="External" /><Relationship Id="rId63" Type="http://schemas.openxmlformats.org/officeDocument/2006/relationships/hyperlink" Target="https://podminky.urs.cz/item/CS_URS_2022_02/998711181" TargetMode="External" /><Relationship Id="rId64" Type="http://schemas.openxmlformats.org/officeDocument/2006/relationships/hyperlink" Target="https://podminky.urs.cz/item/CS_URS_2024_01/713121111" TargetMode="External" /><Relationship Id="rId65" Type="http://schemas.openxmlformats.org/officeDocument/2006/relationships/hyperlink" Target="https://podminky.urs.cz/item/CS_URS_2024_01/713121211" TargetMode="External" /><Relationship Id="rId66" Type="http://schemas.openxmlformats.org/officeDocument/2006/relationships/hyperlink" Target="https://podminky.urs.cz/item/CS_URS_2022_02/998713102" TargetMode="External" /><Relationship Id="rId67" Type="http://schemas.openxmlformats.org/officeDocument/2006/relationships/hyperlink" Target="https://podminky.urs.cz/item/CS_URS_2022_02/998713181" TargetMode="External" /><Relationship Id="rId68" Type="http://schemas.openxmlformats.org/officeDocument/2006/relationships/hyperlink" Target="https://podminky.urs.cz/item/CS_URS_2024_01/766417211" TargetMode="External" /><Relationship Id="rId69" Type="http://schemas.openxmlformats.org/officeDocument/2006/relationships/hyperlink" Target="https://podminky.urs.cz/item/CS_URS_2024_01/766660182" TargetMode="External" /><Relationship Id="rId70" Type="http://schemas.openxmlformats.org/officeDocument/2006/relationships/hyperlink" Target="https://podminky.urs.cz/item/CS_URS_2024_01/766660716" TargetMode="External" /><Relationship Id="rId71" Type="http://schemas.openxmlformats.org/officeDocument/2006/relationships/hyperlink" Target="https://podminky.urs.cz/item/CS_URS_2024_01/766660728" TargetMode="External" /><Relationship Id="rId72" Type="http://schemas.openxmlformats.org/officeDocument/2006/relationships/hyperlink" Target="https://podminky.urs.cz/item/CS_URS_2024_01/766660729" TargetMode="External" /><Relationship Id="rId73" Type="http://schemas.openxmlformats.org/officeDocument/2006/relationships/hyperlink" Target="https://podminky.urs.cz/item/CS_URS_2022_02/766682211" TargetMode="External" /><Relationship Id="rId74" Type="http://schemas.openxmlformats.org/officeDocument/2006/relationships/hyperlink" Target="https://podminky.urs.cz/item/CS_URS_2024_01/766691914" TargetMode="External" /><Relationship Id="rId75" Type="http://schemas.openxmlformats.org/officeDocument/2006/relationships/hyperlink" Target="https://podminky.urs.cz/item/CS_URS_2022_02/766692912" TargetMode="External" /><Relationship Id="rId76" Type="http://schemas.openxmlformats.org/officeDocument/2006/relationships/hyperlink" Target="https://podminky.urs.cz/item/CS_URS_2022_02/766692922" TargetMode="External" /><Relationship Id="rId77" Type="http://schemas.openxmlformats.org/officeDocument/2006/relationships/hyperlink" Target="https://podminky.urs.cz/item/CS_URS_2022_02/998766102" TargetMode="External" /><Relationship Id="rId78" Type="http://schemas.openxmlformats.org/officeDocument/2006/relationships/hyperlink" Target="https://podminky.urs.cz/item/CS_URS_2022_02/998766181" TargetMode="External" /><Relationship Id="rId79" Type="http://schemas.openxmlformats.org/officeDocument/2006/relationships/hyperlink" Target="https://podminky.urs.cz/item/CS_URS_2024_01/771121011" TargetMode="External" /><Relationship Id="rId80" Type="http://schemas.openxmlformats.org/officeDocument/2006/relationships/hyperlink" Target="https://podminky.urs.cz/item/CS_URS_2022_02/771474112" TargetMode="External" /><Relationship Id="rId81" Type="http://schemas.openxmlformats.org/officeDocument/2006/relationships/hyperlink" Target="https://podminky.urs.cz/item/CS_URS_2024_01/771531047" TargetMode="External" /><Relationship Id="rId82" Type="http://schemas.openxmlformats.org/officeDocument/2006/relationships/hyperlink" Target="https://podminky.urs.cz/item/CS_URS_2022_02/998771101" TargetMode="External" /><Relationship Id="rId83" Type="http://schemas.openxmlformats.org/officeDocument/2006/relationships/hyperlink" Target="https://podminky.urs.cz/item/CS_URS_2022_02/998771181" TargetMode="External" /><Relationship Id="rId84" Type="http://schemas.openxmlformats.org/officeDocument/2006/relationships/hyperlink" Target="https://podminky.urs.cz/item/CS_URS_2024_01/776201811" TargetMode="External" /><Relationship Id="rId85" Type="http://schemas.openxmlformats.org/officeDocument/2006/relationships/hyperlink" Target="https://podminky.urs.cz/item/CS_URS_2024_01/776410811" TargetMode="External" /><Relationship Id="rId86" Type="http://schemas.openxmlformats.org/officeDocument/2006/relationships/hyperlink" Target="https://podminky.urs.cz/item/CS_URS_2022_02/998776201" TargetMode="External" /><Relationship Id="rId87" Type="http://schemas.openxmlformats.org/officeDocument/2006/relationships/hyperlink" Target="https://podminky.urs.cz/item/CS_URS_2024_01/783101201" TargetMode="External" /><Relationship Id="rId88" Type="http://schemas.openxmlformats.org/officeDocument/2006/relationships/hyperlink" Target="https://podminky.urs.cz/item/CS_URS_2024_01/783101203" TargetMode="External" /><Relationship Id="rId89" Type="http://schemas.openxmlformats.org/officeDocument/2006/relationships/hyperlink" Target="https://podminky.urs.cz/item/CS_URS_2024_01/783114101" TargetMode="External" /><Relationship Id="rId90" Type="http://schemas.openxmlformats.org/officeDocument/2006/relationships/hyperlink" Target="https://podminky.urs.cz/item/CS_URS_2024_01/783118211" TargetMode="External" /><Relationship Id="rId91" Type="http://schemas.openxmlformats.org/officeDocument/2006/relationships/hyperlink" Target="https://podminky.urs.cz/item/CS_URS_2024_01/783122111" TargetMode="External" /><Relationship Id="rId92" Type="http://schemas.openxmlformats.org/officeDocument/2006/relationships/hyperlink" Target="https://podminky.urs.cz/item/CS_URS_2024_01/784181101" TargetMode="External" /><Relationship Id="rId93" Type="http://schemas.openxmlformats.org/officeDocument/2006/relationships/hyperlink" Target="https://podminky.urs.cz/item/CS_URS_2024_01/784211163" TargetMode="External" /><Relationship Id="rId94" Type="http://schemas.openxmlformats.org/officeDocument/2006/relationships/hyperlink" Target="https://podminky.urs.cz/item/CS_URS_2024_01/784211111" TargetMode="External" /><Relationship Id="rId9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10061" TargetMode="External" /><Relationship Id="rId2" Type="http://schemas.openxmlformats.org/officeDocument/2006/relationships/hyperlink" Target="https://podminky.urs.cz/item/CS_URS_2024_01/741110501" TargetMode="External" /><Relationship Id="rId3" Type="http://schemas.openxmlformats.org/officeDocument/2006/relationships/hyperlink" Target="https://podminky.urs.cz/item/CS_URS_2022_02/741112001" TargetMode="External" /><Relationship Id="rId4" Type="http://schemas.openxmlformats.org/officeDocument/2006/relationships/hyperlink" Target="https://podminky.urs.cz/item/CS_URS_2022_02/741112101" TargetMode="External" /><Relationship Id="rId5" Type="http://schemas.openxmlformats.org/officeDocument/2006/relationships/hyperlink" Target="https://podminky.urs.cz/item/CS_URS_2024_01/741112103" TargetMode="External" /><Relationship Id="rId6" Type="http://schemas.openxmlformats.org/officeDocument/2006/relationships/hyperlink" Target="https://podminky.urs.cz/item/CS_URS_2024_01/741122015" TargetMode="External" /><Relationship Id="rId7" Type="http://schemas.openxmlformats.org/officeDocument/2006/relationships/hyperlink" Target="https://podminky.urs.cz/item/CS_URS_2024_01/741122016" TargetMode="External" /><Relationship Id="rId8" Type="http://schemas.openxmlformats.org/officeDocument/2006/relationships/hyperlink" Target="https://podminky.urs.cz/item/CS_URS_2024_01/741122031" TargetMode="External" /><Relationship Id="rId9" Type="http://schemas.openxmlformats.org/officeDocument/2006/relationships/hyperlink" Target="https://podminky.urs.cz/item/CS_URS_2024_01/741310001" TargetMode="External" /><Relationship Id="rId10" Type="http://schemas.openxmlformats.org/officeDocument/2006/relationships/hyperlink" Target="https://podminky.urs.cz/item/CS_URS_2024_01/741313001" TargetMode="External" /><Relationship Id="rId11" Type="http://schemas.openxmlformats.org/officeDocument/2006/relationships/hyperlink" Target="https://podminky.urs.cz/item/CS_URS_2024_01/741372002" TargetMode="External" /><Relationship Id="rId12" Type="http://schemas.openxmlformats.org/officeDocument/2006/relationships/hyperlink" Target="https://podminky.urs.cz/item/CS_URS_2024_01/741372051" TargetMode="External" /><Relationship Id="rId13" Type="http://schemas.openxmlformats.org/officeDocument/2006/relationships/hyperlink" Target="https://podminky.urs.cz/item/CS_URS_2024_01/741372052" TargetMode="External" /><Relationship Id="rId14" Type="http://schemas.openxmlformats.org/officeDocument/2006/relationships/hyperlink" Target="https://podminky.urs.cz/item/CS_URS_2024_01/741813021" TargetMode="External" /><Relationship Id="rId15" Type="http://schemas.openxmlformats.org/officeDocument/2006/relationships/hyperlink" Target="https://podminky.urs.cz/item/CS_URS_2022_02/998741202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21173403" TargetMode="External" /><Relationship Id="rId2" Type="http://schemas.openxmlformats.org/officeDocument/2006/relationships/hyperlink" Target="https://podminky.urs.cz/item/CS_URS_2024_01/721290112" TargetMode="External" /><Relationship Id="rId3" Type="http://schemas.openxmlformats.org/officeDocument/2006/relationships/hyperlink" Target="https://podminky.urs.cz/item/CS_URS_2022_02/998721202" TargetMode="External" /><Relationship Id="rId4" Type="http://schemas.openxmlformats.org/officeDocument/2006/relationships/hyperlink" Target="https://podminky.urs.cz/item/CS_URS_2024_01/723150374" TargetMode="External" /><Relationship Id="rId5" Type="http://schemas.openxmlformats.org/officeDocument/2006/relationships/hyperlink" Target="https://podminky.urs.cz/item/CS_URS_2022_02/998723202" TargetMode="External" /><Relationship Id="rId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13463121" TargetMode="External" /><Relationship Id="rId2" Type="http://schemas.openxmlformats.org/officeDocument/2006/relationships/hyperlink" Target="https://podminky.urs.cz/item/CS_URS_2024_01/713463411" TargetMode="External" /><Relationship Id="rId3" Type="http://schemas.openxmlformats.org/officeDocument/2006/relationships/hyperlink" Target="https://podminky.urs.cz/item/CS_URS_2022_02/998713202" TargetMode="External" /><Relationship Id="rId4" Type="http://schemas.openxmlformats.org/officeDocument/2006/relationships/hyperlink" Target="https://podminky.urs.cz/item/CS_URS_2024_01/733110803" TargetMode="External" /><Relationship Id="rId5" Type="http://schemas.openxmlformats.org/officeDocument/2006/relationships/hyperlink" Target="https://podminky.urs.cz/item/CS_URS_2024_01/733110806" TargetMode="External" /><Relationship Id="rId6" Type="http://schemas.openxmlformats.org/officeDocument/2006/relationships/hyperlink" Target="https://podminky.urs.cz/item/CS_URS_2024_01/733110808" TargetMode="External" /><Relationship Id="rId7" Type="http://schemas.openxmlformats.org/officeDocument/2006/relationships/hyperlink" Target="https://podminky.urs.cz/item/CS_URS_2022_02/733223104" TargetMode="External" /><Relationship Id="rId8" Type="http://schemas.openxmlformats.org/officeDocument/2006/relationships/hyperlink" Target="https://podminky.urs.cz/item/CS_URS_2024_01/733223106" TargetMode="External" /><Relationship Id="rId9" Type="http://schemas.openxmlformats.org/officeDocument/2006/relationships/hyperlink" Target="https://podminky.urs.cz/item/CS_URS_2024_01/733291906" TargetMode="External" /><Relationship Id="rId10" Type="http://schemas.openxmlformats.org/officeDocument/2006/relationships/hyperlink" Target="https://podminky.urs.cz/item/CS_URS_2022_02/998733202" TargetMode="External" /><Relationship Id="rId11" Type="http://schemas.openxmlformats.org/officeDocument/2006/relationships/hyperlink" Target="https://podminky.urs.cz/item/CS_URS_2024_01/735111810" TargetMode="External" /><Relationship Id="rId12" Type="http://schemas.openxmlformats.org/officeDocument/2006/relationships/hyperlink" Target="https://podminky.urs.cz/item/CS_URS_2024_01/735511006" TargetMode="External" /><Relationship Id="rId13" Type="http://schemas.openxmlformats.org/officeDocument/2006/relationships/hyperlink" Target="https://podminky.urs.cz/item/CS_URS_2022_02/735511008" TargetMode="External" /><Relationship Id="rId14" Type="http://schemas.openxmlformats.org/officeDocument/2006/relationships/hyperlink" Target="https://podminky.urs.cz/item/CS_URS_2022_02/735511105" TargetMode="External" /><Relationship Id="rId15" Type="http://schemas.openxmlformats.org/officeDocument/2006/relationships/hyperlink" Target="https://podminky.urs.cz/item/CS_URS_2024_01/735511138" TargetMode="External" /><Relationship Id="rId16" Type="http://schemas.openxmlformats.org/officeDocument/2006/relationships/hyperlink" Target="https://podminky.urs.cz/item/CS_URS_2024_01/735511142" TargetMode="External" /><Relationship Id="rId17" Type="http://schemas.openxmlformats.org/officeDocument/2006/relationships/hyperlink" Target="https://podminky.urs.cz/item/CS_URS_2022_02/998735202" TargetMode="External" /><Relationship Id="rId18" Type="http://schemas.openxmlformats.org/officeDocument/2006/relationships/hyperlink" Target="https://podminky.urs.cz/item/CS_URS_2024_01/783614551" TargetMode="External" /><Relationship Id="rId19" Type="http://schemas.openxmlformats.org/officeDocument/2006/relationships/hyperlink" Target="https://podminky.urs.cz/item/CS_URS_2024_01/783617615" TargetMode="External" /><Relationship Id="rId2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1324000" TargetMode="External" /><Relationship Id="rId2" Type="http://schemas.openxmlformats.org/officeDocument/2006/relationships/hyperlink" Target="https://podminky.urs.cz/item/CS_URS_2022_02/011544000" TargetMode="External" /><Relationship Id="rId3" Type="http://schemas.openxmlformats.org/officeDocument/2006/relationships/hyperlink" Target="https://podminky.urs.cz/item/CS_URS_2022_02/012103000" TargetMode="External" /><Relationship Id="rId4" Type="http://schemas.openxmlformats.org/officeDocument/2006/relationships/hyperlink" Target="https://podminky.urs.cz/item/CS_URS_2022_02/012203000" TargetMode="External" /><Relationship Id="rId5" Type="http://schemas.openxmlformats.org/officeDocument/2006/relationships/hyperlink" Target="https://podminky.urs.cz/item/CS_URS_2022_02/013254000" TargetMode="External" /><Relationship Id="rId6" Type="http://schemas.openxmlformats.org/officeDocument/2006/relationships/hyperlink" Target="https://podminky.urs.cz/item/CS_URS_2022_02/013294000" TargetMode="External" /><Relationship Id="rId7" Type="http://schemas.openxmlformats.org/officeDocument/2006/relationships/hyperlink" Target="https://podminky.urs.cz/item/CS_URS_2022_02/030001000" TargetMode="External" /><Relationship Id="rId8" Type="http://schemas.openxmlformats.org/officeDocument/2006/relationships/hyperlink" Target="https://podminky.urs.cz/item/CS_URS_2022_02/032103000" TargetMode="External" /><Relationship Id="rId9" Type="http://schemas.openxmlformats.org/officeDocument/2006/relationships/hyperlink" Target="https://podminky.urs.cz/item/CS_URS_2022_02/032803000" TargetMode="External" /><Relationship Id="rId10" Type="http://schemas.openxmlformats.org/officeDocument/2006/relationships/hyperlink" Target="https://podminky.urs.cz/item/CS_URS_2022_02/034103000" TargetMode="External" /><Relationship Id="rId11" Type="http://schemas.openxmlformats.org/officeDocument/2006/relationships/hyperlink" Target="https://podminky.urs.cz/item/CS_URS_2022_02/045002000" TargetMode="External" /><Relationship Id="rId12" Type="http://schemas.openxmlformats.org/officeDocument/2006/relationships/hyperlink" Target="https://podminky.urs.cz/item/CS_URS_2022_02/053002000" TargetMode="External" /><Relationship Id="rId13" Type="http://schemas.openxmlformats.org/officeDocument/2006/relationships/hyperlink" Target="https://podminky.urs.cz/item/CS_URS_2022_02/065002000" TargetMode="External" /><Relationship Id="rId1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9" t="s">
        <v>28</v>
      </c>
      <c r="AL9" s="25"/>
      <c r="AM9" s="25"/>
      <c r="AN9" s="37" t="s">
        <v>29</v>
      </c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31</v>
      </c>
      <c r="AL10" s="25"/>
      <c r="AM10" s="25"/>
      <c r="AN10" s="30" t="s">
        <v>32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34</v>
      </c>
      <c r="AL11" s="25"/>
      <c r="AM11" s="25"/>
      <c r="AN11" s="30" t="s">
        <v>32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31</v>
      </c>
      <c r="AL13" s="25"/>
      <c r="AM13" s="25"/>
      <c r="AN13" s="38" t="s">
        <v>36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36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34</v>
      </c>
      <c r="AL14" s="25"/>
      <c r="AM14" s="25"/>
      <c r="AN14" s="38" t="s">
        <v>36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31</v>
      </c>
      <c r="AL16" s="25"/>
      <c r="AM16" s="25"/>
      <c r="AN16" s="30" t="s">
        <v>32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34</v>
      </c>
      <c r="AL17" s="25"/>
      <c r="AM17" s="25"/>
      <c r="AN17" s="30" t="s">
        <v>32</v>
      </c>
      <c r="AO17" s="25"/>
      <c r="AP17" s="25"/>
      <c r="AQ17" s="25"/>
      <c r="AR17" s="23"/>
      <c r="BE17" s="34"/>
      <c r="BS17" s="20" t="s">
        <v>39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40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31</v>
      </c>
      <c r="AL19" s="25"/>
      <c r="AM19" s="25"/>
      <c r="AN19" s="30" t="s">
        <v>32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34</v>
      </c>
      <c r="AL20" s="25"/>
      <c r="AM20" s="25"/>
      <c r="AN20" s="30" t="s">
        <v>32</v>
      </c>
      <c r="AO20" s="25"/>
      <c r="AP20" s="25"/>
      <c r="AQ20" s="25"/>
      <c r="AR20" s="23"/>
      <c r="BE20" s="34"/>
      <c r="BS20" s="20" t="s">
        <v>39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43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44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45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46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47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48</v>
      </c>
      <c r="E29" s="51"/>
      <c r="F29" s="35" t="s">
        <v>49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50</v>
      </c>
      <c r="G30" s="51"/>
      <c r="H30" s="51"/>
      <c r="I30" s="51"/>
      <c r="J30" s="51"/>
      <c r="K30" s="51"/>
      <c r="L30" s="52">
        <v>0.14999999999999999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51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52</v>
      </c>
      <c r="G32" s="51"/>
      <c r="H32" s="51"/>
      <c r="I32" s="51"/>
      <c r="J32" s="51"/>
      <c r="K32" s="51"/>
      <c r="L32" s="52">
        <v>0.14999999999999999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53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54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55</v>
      </c>
      <c r="U35" s="58"/>
      <c r="V35" s="58"/>
      <c r="W35" s="58"/>
      <c r="X35" s="60" t="s">
        <v>56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57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07-22-SO-02-B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Revitalizace areálu Sokolovského zámku-Stavební úpravy SV a části SZ křídla - B - ITIKA (bez dotací)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Sokolov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10. 6. 2024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25.65" customHeight="1">
      <c r="A49" s="42"/>
      <c r="B49" s="43"/>
      <c r="C49" s="35" t="s">
        <v>30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Muzeum Sokolov p.o.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37</v>
      </c>
      <c r="AJ49" s="44"/>
      <c r="AK49" s="44"/>
      <c r="AL49" s="44"/>
      <c r="AM49" s="77" t="str">
        <f>IF(E17="","",E17)</f>
        <v>JURICA a.s. - Ateliér Sokolov</v>
      </c>
      <c r="AN49" s="68"/>
      <c r="AO49" s="68"/>
      <c r="AP49" s="68"/>
      <c r="AQ49" s="44"/>
      <c r="AR49" s="48"/>
      <c r="AS49" s="78" t="s">
        <v>58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35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40</v>
      </c>
      <c r="AJ50" s="44"/>
      <c r="AK50" s="44"/>
      <c r="AL50" s="44"/>
      <c r="AM50" s="77" t="str">
        <f>IF(E20="","",E20)</f>
        <v>Eva Marková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59</v>
      </c>
      <c r="D52" s="91"/>
      <c r="E52" s="91"/>
      <c r="F52" s="91"/>
      <c r="G52" s="91"/>
      <c r="H52" s="92"/>
      <c r="I52" s="93" t="s">
        <v>60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61</v>
      </c>
      <c r="AH52" s="91"/>
      <c r="AI52" s="91"/>
      <c r="AJ52" s="91"/>
      <c r="AK52" s="91"/>
      <c r="AL52" s="91"/>
      <c r="AM52" s="91"/>
      <c r="AN52" s="93" t="s">
        <v>62</v>
      </c>
      <c r="AO52" s="91"/>
      <c r="AP52" s="91"/>
      <c r="AQ52" s="95" t="s">
        <v>63</v>
      </c>
      <c r="AR52" s="48"/>
      <c r="AS52" s="96" t="s">
        <v>64</v>
      </c>
      <c r="AT52" s="97" t="s">
        <v>65</v>
      </c>
      <c r="AU52" s="97" t="s">
        <v>66</v>
      </c>
      <c r="AV52" s="97" t="s">
        <v>67</v>
      </c>
      <c r="AW52" s="97" t="s">
        <v>68</v>
      </c>
      <c r="AX52" s="97" t="s">
        <v>69</v>
      </c>
      <c r="AY52" s="97" t="s">
        <v>70</v>
      </c>
      <c r="AZ52" s="97" t="s">
        <v>71</v>
      </c>
      <c r="BA52" s="97" t="s">
        <v>72</v>
      </c>
      <c r="BB52" s="97" t="s">
        <v>73</v>
      </c>
      <c r="BC52" s="97" t="s">
        <v>74</v>
      </c>
      <c r="BD52" s="98" t="s">
        <v>75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76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ROUND(SUM(AG55:AG61),2)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32</v>
      </c>
      <c r="AR54" s="108"/>
      <c r="AS54" s="109">
        <f>ROUND(SUM(AS55:AS61),2)</f>
        <v>0</v>
      </c>
      <c r="AT54" s="110">
        <f>ROUND(SUM(AV54:AW54),2)</f>
        <v>0</v>
      </c>
      <c r="AU54" s="111">
        <f>ROUND(SUM(AU55:AU61),5)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ROUND(SUM(AZ55:AZ61),2)</f>
        <v>0</v>
      </c>
      <c r="BA54" s="110">
        <f>ROUND(SUM(BA55:BA61),2)</f>
        <v>0</v>
      </c>
      <c r="BB54" s="110">
        <f>ROUND(SUM(BB55:BB61),2)</f>
        <v>0</v>
      </c>
      <c r="BC54" s="110">
        <f>ROUND(SUM(BC55:BC61),2)</f>
        <v>0</v>
      </c>
      <c r="BD54" s="112">
        <f>ROUND(SUM(BD55:BD61),2)</f>
        <v>0</v>
      </c>
      <c r="BE54" s="6"/>
      <c r="BS54" s="113" t="s">
        <v>77</v>
      </c>
      <c r="BT54" s="113" t="s">
        <v>78</v>
      </c>
      <c r="BU54" s="114" t="s">
        <v>79</v>
      </c>
      <c r="BV54" s="113" t="s">
        <v>80</v>
      </c>
      <c r="BW54" s="113" t="s">
        <v>5</v>
      </c>
      <c r="BX54" s="113" t="s">
        <v>81</v>
      </c>
      <c r="CL54" s="113" t="s">
        <v>19</v>
      </c>
    </row>
    <row r="55" s="7" customFormat="1" ht="24.75" customHeight="1">
      <c r="A55" s="115" t="s">
        <v>82</v>
      </c>
      <c r="B55" s="116"/>
      <c r="C55" s="117"/>
      <c r="D55" s="118" t="s">
        <v>83</v>
      </c>
      <c r="E55" s="118"/>
      <c r="F55" s="118"/>
      <c r="G55" s="118"/>
      <c r="H55" s="118"/>
      <c r="I55" s="119"/>
      <c r="J55" s="118" t="s">
        <v>84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'02-D.1.1-ARS - Architekto...'!J30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85</v>
      </c>
      <c r="AR55" s="122"/>
      <c r="AS55" s="123">
        <v>0</v>
      </c>
      <c r="AT55" s="124">
        <f>ROUND(SUM(AV55:AW55),2)</f>
        <v>0</v>
      </c>
      <c r="AU55" s="125">
        <f>'02-D.1.1-ARS - Architekto...'!P95</f>
        <v>0</v>
      </c>
      <c r="AV55" s="124">
        <f>'02-D.1.1-ARS - Architekto...'!J33</f>
        <v>0</v>
      </c>
      <c r="AW55" s="124">
        <f>'02-D.1.1-ARS - Architekto...'!J34</f>
        <v>0</v>
      </c>
      <c r="AX55" s="124">
        <f>'02-D.1.1-ARS - Architekto...'!J35</f>
        <v>0</v>
      </c>
      <c r="AY55" s="124">
        <f>'02-D.1.1-ARS - Architekto...'!J36</f>
        <v>0</v>
      </c>
      <c r="AZ55" s="124">
        <f>'02-D.1.1-ARS - Architekto...'!F33</f>
        <v>0</v>
      </c>
      <c r="BA55" s="124">
        <f>'02-D.1.1-ARS - Architekto...'!F34</f>
        <v>0</v>
      </c>
      <c r="BB55" s="124">
        <f>'02-D.1.1-ARS - Architekto...'!F35</f>
        <v>0</v>
      </c>
      <c r="BC55" s="124">
        <f>'02-D.1.1-ARS - Architekto...'!F36</f>
        <v>0</v>
      </c>
      <c r="BD55" s="126">
        <f>'02-D.1.1-ARS - Architekto...'!F37</f>
        <v>0</v>
      </c>
      <c r="BE55" s="7"/>
      <c r="BT55" s="127" t="s">
        <v>86</v>
      </c>
      <c r="BV55" s="127" t="s">
        <v>80</v>
      </c>
      <c r="BW55" s="127" t="s">
        <v>87</v>
      </c>
      <c r="BX55" s="127" t="s">
        <v>5</v>
      </c>
      <c r="CL55" s="127" t="s">
        <v>19</v>
      </c>
      <c r="CM55" s="127" t="s">
        <v>88</v>
      </c>
    </row>
    <row r="56" s="7" customFormat="1" ht="24.75" customHeight="1">
      <c r="A56" s="115" t="s">
        <v>82</v>
      </c>
      <c r="B56" s="116"/>
      <c r="C56" s="117"/>
      <c r="D56" s="118" t="s">
        <v>89</v>
      </c>
      <c r="E56" s="118"/>
      <c r="F56" s="118"/>
      <c r="G56" s="118"/>
      <c r="H56" s="118"/>
      <c r="I56" s="119"/>
      <c r="J56" s="118" t="s">
        <v>90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'02-D.1.1-MOB - Mobiliář'!J30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85</v>
      </c>
      <c r="AR56" s="122"/>
      <c r="AS56" s="123">
        <v>0</v>
      </c>
      <c r="AT56" s="124">
        <f>ROUND(SUM(AV56:AW56),2)</f>
        <v>0</v>
      </c>
      <c r="AU56" s="125">
        <f>'02-D.1.1-MOB - Mobiliář'!P80</f>
        <v>0</v>
      </c>
      <c r="AV56" s="124">
        <f>'02-D.1.1-MOB - Mobiliář'!J33</f>
        <v>0</v>
      </c>
      <c r="AW56" s="124">
        <f>'02-D.1.1-MOB - Mobiliář'!J34</f>
        <v>0</v>
      </c>
      <c r="AX56" s="124">
        <f>'02-D.1.1-MOB - Mobiliář'!J35</f>
        <v>0</v>
      </c>
      <c r="AY56" s="124">
        <f>'02-D.1.1-MOB - Mobiliář'!J36</f>
        <v>0</v>
      </c>
      <c r="AZ56" s="124">
        <f>'02-D.1.1-MOB - Mobiliář'!F33</f>
        <v>0</v>
      </c>
      <c r="BA56" s="124">
        <f>'02-D.1.1-MOB - Mobiliář'!F34</f>
        <v>0</v>
      </c>
      <c r="BB56" s="124">
        <f>'02-D.1.1-MOB - Mobiliář'!F35</f>
        <v>0</v>
      </c>
      <c r="BC56" s="124">
        <f>'02-D.1.1-MOB - Mobiliář'!F36</f>
        <v>0</v>
      </c>
      <c r="BD56" s="126">
        <f>'02-D.1.1-MOB - Mobiliář'!F37</f>
        <v>0</v>
      </c>
      <c r="BE56" s="7"/>
      <c r="BT56" s="127" t="s">
        <v>86</v>
      </c>
      <c r="BV56" s="127" t="s">
        <v>80</v>
      </c>
      <c r="BW56" s="127" t="s">
        <v>91</v>
      </c>
      <c r="BX56" s="127" t="s">
        <v>5</v>
      </c>
      <c r="CL56" s="127" t="s">
        <v>19</v>
      </c>
      <c r="CM56" s="127" t="s">
        <v>88</v>
      </c>
    </row>
    <row r="57" s="7" customFormat="1" ht="37.5" customHeight="1">
      <c r="A57" s="115" t="s">
        <v>82</v>
      </c>
      <c r="B57" s="116"/>
      <c r="C57" s="117"/>
      <c r="D57" s="118" t="s">
        <v>92</v>
      </c>
      <c r="E57" s="118"/>
      <c r="F57" s="118"/>
      <c r="G57" s="118"/>
      <c r="H57" s="118"/>
      <c r="I57" s="119"/>
      <c r="J57" s="118" t="s">
        <v>93</v>
      </c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20">
        <f>'02-D.1.4.1-EL - Elektroin...'!J30</f>
        <v>0</v>
      </c>
      <c r="AH57" s="119"/>
      <c r="AI57" s="119"/>
      <c r="AJ57" s="119"/>
      <c r="AK57" s="119"/>
      <c r="AL57" s="119"/>
      <c r="AM57" s="119"/>
      <c r="AN57" s="120">
        <f>SUM(AG57,AT57)</f>
        <v>0</v>
      </c>
      <c r="AO57" s="119"/>
      <c r="AP57" s="119"/>
      <c r="AQ57" s="121" t="s">
        <v>85</v>
      </c>
      <c r="AR57" s="122"/>
      <c r="AS57" s="123">
        <v>0</v>
      </c>
      <c r="AT57" s="124">
        <f>ROUND(SUM(AV57:AW57),2)</f>
        <v>0</v>
      </c>
      <c r="AU57" s="125">
        <f>'02-D.1.4.1-EL - Elektroin...'!P81</f>
        <v>0</v>
      </c>
      <c r="AV57" s="124">
        <f>'02-D.1.4.1-EL - Elektroin...'!J33</f>
        <v>0</v>
      </c>
      <c r="AW57" s="124">
        <f>'02-D.1.4.1-EL - Elektroin...'!J34</f>
        <v>0</v>
      </c>
      <c r="AX57" s="124">
        <f>'02-D.1.4.1-EL - Elektroin...'!J35</f>
        <v>0</v>
      </c>
      <c r="AY57" s="124">
        <f>'02-D.1.4.1-EL - Elektroin...'!J36</f>
        <v>0</v>
      </c>
      <c r="AZ57" s="124">
        <f>'02-D.1.4.1-EL - Elektroin...'!F33</f>
        <v>0</v>
      </c>
      <c r="BA57" s="124">
        <f>'02-D.1.4.1-EL - Elektroin...'!F34</f>
        <v>0</v>
      </c>
      <c r="BB57" s="124">
        <f>'02-D.1.4.1-EL - Elektroin...'!F35</f>
        <v>0</v>
      </c>
      <c r="BC57" s="124">
        <f>'02-D.1.4.1-EL - Elektroin...'!F36</f>
        <v>0</v>
      </c>
      <c r="BD57" s="126">
        <f>'02-D.1.4.1-EL - Elektroin...'!F37</f>
        <v>0</v>
      </c>
      <c r="BE57" s="7"/>
      <c r="BT57" s="127" t="s">
        <v>86</v>
      </c>
      <c r="BV57" s="127" t="s">
        <v>80</v>
      </c>
      <c r="BW57" s="127" t="s">
        <v>94</v>
      </c>
      <c r="BX57" s="127" t="s">
        <v>5</v>
      </c>
      <c r="CL57" s="127" t="s">
        <v>19</v>
      </c>
      <c r="CM57" s="127" t="s">
        <v>88</v>
      </c>
    </row>
    <row r="58" s="7" customFormat="1" ht="37.5" customHeight="1">
      <c r="A58" s="115" t="s">
        <v>82</v>
      </c>
      <c r="B58" s="116"/>
      <c r="C58" s="117"/>
      <c r="D58" s="118" t="s">
        <v>95</v>
      </c>
      <c r="E58" s="118"/>
      <c r="F58" s="118"/>
      <c r="G58" s="118"/>
      <c r="H58" s="118"/>
      <c r="I58" s="119"/>
      <c r="J58" s="118" t="s">
        <v>96</v>
      </c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20">
        <f>'02-D.1.4.2-ZTI - Zdravotn...'!J30</f>
        <v>0</v>
      </c>
      <c r="AH58" s="119"/>
      <c r="AI58" s="119"/>
      <c r="AJ58" s="119"/>
      <c r="AK58" s="119"/>
      <c r="AL58" s="119"/>
      <c r="AM58" s="119"/>
      <c r="AN58" s="120">
        <f>SUM(AG58,AT58)</f>
        <v>0</v>
      </c>
      <c r="AO58" s="119"/>
      <c r="AP58" s="119"/>
      <c r="AQ58" s="121" t="s">
        <v>85</v>
      </c>
      <c r="AR58" s="122"/>
      <c r="AS58" s="123">
        <v>0</v>
      </c>
      <c r="AT58" s="124">
        <f>ROUND(SUM(AV58:AW58),2)</f>
        <v>0</v>
      </c>
      <c r="AU58" s="125">
        <f>'02-D.1.4.2-ZTI - Zdravotn...'!P84</f>
        <v>0</v>
      </c>
      <c r="AV58" s="124">
        <f>'02-D.1.4.2-ZTI - Zdravotn...'!J33</f>
        <v>0</v>
      </c>
      <c r="AW58" s="124">
        <f>'02-D.1.4.2-ZTI - Zdravotn...'!J34</f>
        <v>0</v>
      </c>
      <c r="AX58" s="124">
        <f>'02-D.1.4.2-ZTI - Zdravotn...'!J35</f>
        <v>0</v>
      </c>
      <c r="AY58" s="124">
        <f>'02-D.1.4.2-ZTI - Zdravotn...'!J36</f>
        <v>0</v>
      </c>
      <c r="AZ58" s="124">
        <f>'02-D.1.4.2-ZTI - Zdravotn...'!F33</f>
        <v>0</v>
      </c>
      <c r="BA58" s="124">
        <f>'02-D.1.4.2-ZTI - Zdravotn...'!F34</f>
        <v>0</v>
      </c>
      <c r="BB58" s="124">
        <f>'02-D.1.4.2-ZTI - Zdravotn...'!F35</f>
        <v>0</v>
      </c>
      <c r="BC58" s="124">
        <f>'02-D.1.4.2-ZTI - Zdravotn...'!F36</f>
        <v>0</v>
      </c>
      <c r="BD58" s="126">
        <f>'02-D.1.4.2-ZTI - Zdravotn...'!F37</f>
        <v>0</v>
      </c>
      <c r="BE58" s="7"/>
      <c r="BT58" s="127" t="s">
        <v>86</v>
      </c>
      <c r="BV58" s="127" t="s">
        <v>80</v>
      </c>
      <c r="BW58" s="127" t="s">
        <v>97</v>
      </c>
      <c r="BX58" s="127" t="s">
        <v>5</v>
      </c>
      <c r="CL58" s="127" t="s">
        <v>19</v>
      </c>
      <c r="CM58" s="127" t="s">
        <v>88</v>
      </c>
    </row>
    <row r="59" s="7" customFormat="1" ht="37.5" customHeight="1">
      <c r="A59" s="115" t="s">
        <v>82</v>
      </c>
      <c r="B59" s="116"/>
      <c r="C59" s="117"/>
      <c r="D59" s="118" t="s">
        <v>98</v>
      </c>
      <c r="E59" s="118"/>
      <c r="F59" s="118"/>
      <c r="G59" s="118"/>
      <c r="H59" s="118"/>
      <c r="I59" s="119"/>
      <c r="J59" s="118" t="s">
        <v>99</v>
      </c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20">
        <f>'02-D.1.4.4-VYT - Vytápění'!J30</f>
        <v>0</v>
      </c>
      <c r="AH59" s="119"/>
      <c r="AI59" s="119"/>
      <c r="AJ59" s="119"/>
      <c r="AK59" s="119"/>
      <c r="AL59" s="119"/>
      <c r="AM59" s="119"/>
      <c r="AN59" s="120">
        <f>SUM(AG59,AT59)</f>
        <v>0</v>
      </c>
      <c r="AO59" s="119"/>
      <c r="AP59" s="119"/>
      <c r="AQ59" s="121" t="s">
        <v>85</v>
      </c>
      <c r="AR59" s="122"/>
      <c r="AS59" s="123">
        <v>0</v>
      </c>
      <c r="AT59" s="124">
        <f>ROUND(SUM(AV59:AW59),2)</f>
        <v>0</v>
      </c>
      <c r="AU59" s="125">
        <f>'02-D.1.4.4-VYT - Vytápění'!P85</f>
        <v>0</v>
      </c>
      <c r="AV59" s="124">
        <f>'02-D.1.4.4-VYT - Vytápění'!J33</f>
        <v>0</v>
      </c>
      <c r="AW59" s="124">
        <f>'02-D.1.4.4-VYT - Vytápění'!J34</f>
        <v>0</v>
      </c>
      <c r="AX59" s="124">
        <f>'02-D.1.4.4-VYT - Vytápění'!J35</f>
        <v>0</v>
      </c>
      <c r="AY59" s="124">
        <f>'02-D.1.4.4-VYT - Vytápění'!J36</f>
        <v>0</v>
      </c>
      <c r="AZ59" s="124">
        <f>'02-D.1.4.4-VYT - Vytápění'!F33</f>
        <v>0</v>
      </c>
      <c r="BA59" s="124">
        <f>'02-D.1.4.4-VYT - Vytápění'!F34</f>
        <v>0</v>
      </c>
      <c r="BB59" s="124">
        <f>'02-D.1.4.4-VYT - Vytápění'!F35</f>
        <v>0</v>
      </c>
      <c r="BC59" s="124">
        <f>'02-D.1.4.4-VYT - Vytápění'!F36</f>
        <v>0</v>
      </c>
      <c r="BD59" s="126">
        <f>'02-D.1.4.4-VYT - Vytápění'!F37</f>
        <v>0</v>
      </c>
      <c r="BE59" s="7"/>
      <c r="BT59" s="127" t="s">
        <v>86</v>
      </c>
      <c r="BV59" s="127" t="s">
        <v>80</v>
      </c>
      <c r="BW59" s="127" t="s">
        <v>100</v>
      </c>
      <c r="BX59" s="127" t="s">
        <v>5</v>
      </c>
      <c r="CL59" s="127" t="s">
        <v>19</v>
      </c>
      <c r="CM59" s="127" t="s">
        <v>88</v>
      </c>
    </row>
    <row r="60" s="7" customFormat="1" ht="37.5" customHeight="1">
      <c r="A60" s="115" t="s">
        <v>82</v>
      </c>
      <c r="B60" s="116"/>
      <c r="C60" s="117"/>
      <c r="D60" s="118" t="s">
        <v>101</v>
      </c>
      <c r="E60" s="118"/>
      <c r="F60" s="118"/>
      <c r="G60" s="118"/>
      <c r="H60" s="118"/>
      <c r="I60" s="119"/>
      <c r="J60" s="118" t="s">
        <v>102</v>
      </c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20">
        <f>'02-D.1.4.5-SLA - Slabopro...'!J30</f>
        <v>0</v>
      </c>
      <c r="AH60" s="119"/>
      <c r="AI60" s="119"/>
      <c r="AJ60" s="119"/>
      <c r="AK60" s="119"/>
      <c r="AL60" s="119"/>
      <c r="AM60" s="119"/>
      <c r="AN60" s="120">
        <f>SUM(AG60,AT60)</f>
        <v>0</v>
      </c>
      <c r="AO60" s="119"/>
      <c r="AP60" s="119"/>
      <c r="AQ60" s="121" t="s">
        <v>85</v>
      </c>
      <c r="AR60" s="122"/>
      <c r="AS60" s="123">
        <v>0</v>
      </c>
      <c r="AT60" s="124">
        <f>ROUND(SUM(AV60:AW60),2)</f>
        <v>0</v>
      </c>
      <c r="AU60" s="125">
        <f>'02-D.1.4.5-SLA - Slabopro...'!P80</f>
        <v>0</v>
      </c>
      <c r="AV60" s="124">
        <f>'02-D.1.4.5-SLA - Slabopro...'!J33</f>
        <v>0</v>
      </c>
      <c r="AW60" s="124">
        <f>'02-D.1.4.5-SLA - Slabopro...'!J34</f>
        <v>0</v>
      </c>
      <c r="AX60" s="124">
        <f>'02-D.1.4.5-SLA - Slabopro...'!J35</f>
        <v>0</v>
      </c>
      <c r="AY60" s="124">
        <f>'02-D.1.4.5-SLA - Slabopro...'!J36</f>
        <v>0</v>
      </c>
      <c r="AZ60" s="124">
        <f>'02-D.1.4.5-SLA - Slabopro...'!F33</f>
        <v>0</v>
      </c>
      <c r="BA60" s="124">
        <f>'02-D.1.4.5-SLA - Slabopro...'!F34</f>
        <v>0</v>
      </c>
      <c r="BB60" s="124">
        <f>'02-D.1.4.5-SLA - Slabopro...'!F35</f>
        <v>0</v>
      </c>
      <c r="BC60" s="124">
        <f>'02-D.1.4.5-SLA - Slabopro...'!F36</f>
        <v>0</v>
      </c>
      <c r="BD60" s="126">
        <f>'02-D.1.4.5-SLA - Slabopro...'!F37</f>
        <v>0</v>
      </c>
      <c r="BE60" s="7"/>
      <c r="BT60" s="127" t="s">
        <v>86</v>
      </c>
      <c r="BV60" s="127" t="s">
        <v>80</v>
      </c>
      <c r="BW60" s="127" t="s">
        <v>103</v>
      </c>
      <c r="BX60" s="127" t="s">
        <v>5</v>
      </c>
      <c r="CL60" s="127" t="s">
        <v>32</v>
      </c>
      <c r="CM60" s="127" t="s">
        <v>88</v>
      </c>
    </row>
    <row r="61" s="7" customFormat="1" ht="16.5" customHeight="1">
      <c r="A61" s="115" t="s">
        <v>82</v>
      </c>
      <c r="B61" s="116"/>
      <c r="C61" s="117"/>
      <c r="D61" s="118" t="s">
        <v>104</v>
      </c>
      <c r="E61" s="118"/>
      <c r="F61" s="118"/>
      <c r="G61" s="118"/>
      <c r="H61" s="118"/>
      <c r="I61" s="119"/>
      <c r="J61" s="118" t="s">
        <v>105</v>
      </c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20">
        <f>'VRN - Vedlejší rozpočtové...'!J30</f>
        <v>0</v>
      </c>
      <c r="AH61" s="119"/>
      <c r="AI61" s="119"/>
      <c r="AJ61" s="119"/>
      <c r="AK61" s="119"/>
      <c r="AL61" s="119"/>
      <c r="AM61" s="119"/>
      <c r="AN61" s="120">
        <f>SUM(AG61,AT61)</f>
        <v>0</v>
      </c>
      <c r="AO61" s="119"/>
      <c r="AP61" s="119"/>
      <c r="AQ61" s="121" t="s">
        <v>85</v>
      </c>
      <c r="AR61" s="122"/>
      <c r="AS61" s="128">
        <v>0</v>
      </c>
      <c r="AT61" s="129">
        <f>ROUND(SUM(AV61:AW61),2)</f>
        <v>0</v>
      </c>
      <c r="AU61" s="130">
        <f>'VRN - Vedlejší rozpočtové...'!P85</f>
        <v>0</v>
      </c>
      <c r="AV61" s="129">
        <f>'VRN - Vedlejší rozpočtové...'!J33</f>
        <v>0</v>
      </c>
      <c r="AW61" s="129">
        <f>'VRN - Vedlejší rozpočtové...'!J34</f>
        <v>0</v>
      </c>
      <c r="AX61" s="129">
        <f>'VRN - Vedlejší rozpočtové...'!J35</f>
        <v>0</v>
      </c>
      <c r="AY61" s="129">
        <f>'VRN - Vedlejší rozpočtové...'!J36</f>
        <v>0</v>
      </c>
      <c r="AZ61" s="129">
        <f>'VRN - Vedlejší rozpočtové...'!F33</f>
        <v>0</v>
      </c>
      <c r="BA61" s="129">
        <f>'VRN - Vedlejší rozpočtové...'!F34</f>
        <v>0</v>
      </c>
      <c r="BB61" s="129">
        <f>'VRN - Vedlejší rozpočtové...'!F35</f>
        <v>0</v>
      </c>
      <c r="BC61" s="129">
        <f>'VRN - Vedlejší rozpočtové...'!F36</f>
        <v>0</v>
      </c>
      <c r="BD61" s="131">
        <f>'VRN - Vedlejší rozpočtové...'!F37</f>
        <v>0</v>
      </c>
      <c r="BE61" s="7"/>
      <c r="BT61" s="127" t="s">
        <v>86</v>
      </c>
      <c r="BV61" s="127" t="s">
        <v>80</v>
      </c>
      <c r="BW61" s="127" t="s">
        <v>106</v>
      </c>
      <c r="BX61" s="127" t="s">
        <v>5</v>
      </c>
      <c r="CL61" s="127" t="s">
        <v>32</v>
      </c>
      <c r="CM61" s="127" t="s">
        <v>88</v>
      </c>
    </row>
    <row r="62" s="2" customFormat="1" ht="30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8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</row>
    <row r="63" s="2" customFormat="1" ht="6.96" customHeight="1">
      <c r="A63" s="42"/>
      <c r="B63" s="63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48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</row>
  </sheetData>
  <sheetProtection sheet="1" formatColumns="0" formatRows="0" objects="1" scenarios="1" spinCount="100000" saltValue="g+AU7UUVPlwjiQ91hkPPH9NZv6dCbBiLgTP9Z47XwfuBF7XSJuzalJd0vKFLGCXYRmGTmOuo8hiKYcy4CUMILA==" hashValue="YMsa6MH4pQ+fmyCvpvOUSmkM4I7ULufR7AriJcjxydBG5pnnZABaMDls+puXurihUv2MLb4kKmoLGCqSi6qhSg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2-D.1.1-ARS - Architekto...'!C2" display="/"/>
    <hyperlink ref="A56" location="'02-D.1.1-MOB - Mobiliář'!C2" display="/"/>
    <hyperlink ref="A57" location="'02-D.1.4.1-EL - Elektroin...'!C2" display="/"/>
    <hyperlink ref="A58" location="'02-D.1.4.2-ZTI - Zdravotn...'!C2" display="/"/>
    <hyperlink ref="A59" location="'02-D.1.4.4-VYT - Vytápění'!C2" display="/"/>
    <hyperlink ref="A60" location="'02-D.1.4.5-SLA - Slabopro...'!C2" display="/"/>
    <hyperlink ref="A61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107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B - ITIKA (bez dotací)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108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109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43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ROUND(J95,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ROUND((SUM(BE95:BE697)),  2)</f>
        <v>0</v>
      </c>
      <c r="G33" s="42"/>
      <c r="H33" s="42"/>
      <c r="I33" s="152">
        <v>0.20999999999999999</v>
      </c>
      <c r="J33" s="151">
        <f>ROUND(((SUM(BE95:BE697))*I33),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ROUND((SUM(BF95:BF697)),  2)</f>
        <v>0</v>
      </c>
      <c r="G34" s="42"/>
      <c r="H34" s="42"/>
      <c r="I34" s="152">
        <v>0.14999999999999999</v>
      </c>
      <c r="J34" s="151">
        <f>ROUND(((SUM(BF95:BF697))*I34),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ROUND((SUM(BG95:BG697)),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ROUND((SUM(BH95:BH697)),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ROUND((SUM(BI95:BI697)),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110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B - ITIKA (bez dotací)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108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02-D.1.1-ARS - Architektonické a stavební řešení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111</v>
      </c>
      <c r="D57" s="166"/>
      <c r="E57" s="166"/>
      <c r="F57" s="166"/>
      <c r="G57" s="166"/>
      <c r="H57" s="166"/>
      <c r="I57" s="166"/>
      <c r="J57" s="167" t="s">
        <v>112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J95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113</v>
      </c>
    </row>
    <row r="60" s="9" customFormat="1" ht="24.96" customHeight="1">
      <c r="A60" s="9"/>
      <c r="B60" s="169"/>
      <c r="C60" s="170"/>
      <c r="D60" s="171" t="s">
        <v>114</v>
      </c>
      <c r="E60" s="172"/>
      <c r="F60" s="172"/>
      <c r="G60" s="172"/>
      <c r="H60" s="172"/>
      <c r="I60" s="172"/>
      <c r="J60" s="173">
        <f>J96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115</v>
      </c>
      <c r="E61" s="178"/>
      <c r="F61" s="178"/>
      <c r="G61" s="178"/>
      <c r="H61" s="178"/>
      <c r="I61" s="178"/>
      <c r="J61" s="179">
        <f>J97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116</v>
      </c>
      <c r="E62" s="178"/>
      <c r="F62" s="178"/>
      <c r="G62" s="178"/>
      <c r="H62" s="178"/>
      <c r="I62" s="178"/>
      <c r="J62" s="179">
        <f>J140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117</v>
      </c>
      <c r="E63" s="178"/>
      <c r="F63" s="178"/>
      <c r="G63" s="178"/>
      <c r="H63" s="178"/>
      <c r="I63" s="178"/>
      <c r="J63" s="179">
        <f>J213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118</v>
      </c>
      <c r="E64" s="178"/>
      <c r="F64" s="178"/>
      <c r="G64" s="178"/>
      <c r="H64" s="178"/>
      <c r="I64" s="178"/>
      <c r="J64" s="179">
        <f>J237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119</v>
      </c>
      <c r="E65" s="178"/>
      <c r="F65" s="178"/>
      <c r="G65" s="178"/>
      <c r="H65" s="178"/>
      <c r="I65" s="178"/>
      <c r="J65" s="179">
        <f>J326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120</v>
      </c>
      <c r="E66" s="178"/>
      <c r="F66" s="178"/>
      <c r="G66" s="178"/>
      <c r="H66" s="178"/>
      <c r="I66" s="178"/>
      <c r="J66" s="179">
        <f>J416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121</v>
      </c>
      <c r="E67" s="178"/>
      <c r="F67" s="178"/>
      <c r="G67" s="178"/>
      <c r="H67" s="178"/>
      <c r="I67" s="178"/>
      <c r="J67" s="179">
        <f>J430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9"/>
      <c r="C68" s="170"/>
      <c r="D68" s="171" t="s">
        <v>122</v>
      </c>
      <c r="E68" s="172"/>
      <c r="F68" s="172"/>
      <c r="G68" s="172"/>
      <c r="H68" s="172"/>
      <c r="I68" s="172"/>
      <c r="J68" s="173">
        <f>J434</f>
        <v>0</v>
      </c>
      <c r="K68" s="170"/>
      <c r="L68" s="17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5"/>
      <c r="C69" s="176"/>
      <c r="D69" s="177" t="s">
        <v>123</v>
      </c>
      <c r="E69" s="178"/>
      <c r="F69" s="178"/>
      <c r="G69" s="178"/>
      <c r="H69" s="178"/>
      <c r="I69" s="178"/>
      <c r="J69" s="179">
        <f>J435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76"/>
      <c r="D70" s="177" t="s">
        <v>124</v>
      </c>
      <c r="E70" s="178"/>
      <c r="F70" s="178"/>
      <c r="G70" s="178"/>
      <c r="H70" s="178"/>
      <c r="I70" s="178"/>
      <c r="J70" s="179">
        <f>J528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76"/>
      <c r="D71" s="177" t="s">
        <v>125</v>
      </c>
      <c r="E71" s="178"/>
      <c r="F71" s="178"/>
      <c r="G71" s="178"/>
      <c r="H71" s="178"/>
      <c r="I71" s="178"/>
      <c r="J71" s="179">
        <f>J554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126</v>
      </c>
      <c r="E72" s="178"/>
      <c r="F72" s="178"/>
      <c r="G72" s="178"/>
      <c r="H72" s="178"/>
      <c r="I72" s="178"/>
      <c r="J72" s="179">
        <f>J614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127</v>
      </c>
      <c r="E73" s="178"/>
      <c r="F73" s="178"/>
      <c r="G73" s="178"/>
      <c r="H73" s="178"/>
      <c r="I73" s="178"/>
      <c r="J73" s="179">
        <f>J646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128</v>
      </c>
      <c r="E74" s="178"/>
      <c r="F74" s="178"/>
      <c r="G74" s="178"/>
      <c r="H74" s="178"/>
      <c r="I74" s="178"/>
      <c r="J74" s="179">
        <f>J658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129</v>
      </c>
      <c r="E75" s="178"/>
      <c r="F75" s="178"/>
      <c r="G75" s="178"/>
      <c r="H75" s="178"/>
      <c r="I75" s="178"/>
      <c r="J75" s="179">
        <f>J678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81" s="2" customFormat="1" ht="6.96" customHeight="1">
      <c r="A81" s="42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24.96" customHeight="1">
      <c r="A82" s="42"/>
      <c r="B82" s="43"/>
      <c r="C82" s="26" t="s">
        <v>130</v>
      </c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2" customHeight="1">
      <c r="A84" s="42"/>
      <c r="B84" s="43"/>
      <c r="C84" s="35" t="s">
        <v>16</v>
      </c>
      <c r="D84" s="44"/>
      <c r="E84" s="44"/>
      <c r="F84" s="44"/>
      <c r="G84" s="44"/>
      <c r="H84" s="44"/>
      <c r="I84" s="44"/>
      <c r="J84" s="44"/>
      <c r="K84" s="44"/>
      <c r="L84" s="138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2" customFormat="1" ht="16.5" customHeight="1">
      <c r="A85" s="42"/>
      <c r="B85" s="43"/>
      <c r="C85" s="44"/>
      <c r="D85" s="44"/>
      <c r="E85" s="164" t="str">
        <f>E7</f>
        <v>Revitalizace areálu Sokolovského zámku-Stavební úpravy SV a části SZ křídla - B - ITIKA (bez dotací)</v>
      </c>
      <c r="F85" s="35"/>
      <c r="G85" s="35"/>
      <c r="H85" s="35"/>
      <c r="I85" s="44"/>
      <c r="J85" s="44"/>
      <c r="K85" s="44"/>
      <c r="L85" s="138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12" customHeight="1">
      <c r="A86" s="42"/>
      <c r="B86" s="43"/>
      <c r="C86" s="35" t="s">
        <v>108</v>
      </c>
      <c r="D86" s="44"/>
      <c r="E86" s="44"/>
      <c r="F86" s="44"/>
      <c r="G86" s="44"/>
      <c r="H86" s="44"/>
      <c r="I86" s="44"/>
      <c r="J86" s="44"/>
      <c r="K86" s="44"/>
      <c r="L86" s="138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6.5" customHeight="1">
      <c r="A87" s="42"/>
      <c r="B87" s="43"/>
      <c r="C87" s="44"/>
      <c r="D87" s="44"/>
      <c r="E87" s="73" t="str">
        <f>E9</f>
        <v>02-D.1.1-ARS - Architektonické a stavební řešení</v>
      </c>
      <c r="F87" s="44"/>
      <c r="G87" s="44"/>
      <c r="H87" s="44"/>
      <c r="I87" s="44"/>
      <c r="J87" s="44"/>
      <c r="K87" s="44"/>
      <c r="L87" s="138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6.96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138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12" customHeight="1">
      <c r="A89" s="42"/>
      <c r="B89" s="43"/>
      <c r="C89" s="35" t="s">
        <v>22</v>
      </c>
      <c r="D89" s="44"/>
      <c r="E89" s="44"/>
      <c r="F89" s="30" t="str">
        <f>F12</f>
        <v>Sokolov</v>
      </c>
      <c r="G89" s="44"/>
      <c r="H89" s="44"/>
      <c r="I89" s="35" t="s">
        <v>24</v>
      </c>
      <c r="J89" s="76" t="str">
        <f>IF(J12="","",J12)</f>
        <v>10. 6. 2024</v>
      </c>
      <c r="K89" s="44"/>
      <c r="L89" s="138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6.96" customHeight="1">
      <c r="A90" s="42"/>
      <c r="B90" s="43"/>
      <c r="C90" s="44"/>
      <c r="D90" s="44"/>
      <c r="E90" s="44"/>
      <c r="F90" s="44"/>
      <c r="G90" s="44"/>
      <c r="H90" s="44"/>
      <c r="I90" s="44"/>
      <c r="J90" s="44"/>
      <c r="K90" s="44"/>
      <c r="L90" s="138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25.65" customHeight="1">
      <c r="A91" s="42"/>
      <c r="B91" s="43"/>
      <c r="C91" s="35" t="s">
        <v>30</v>
      </c>
      <c r="D91" s="44"/>
      <c r="E91" s="44"/>
      <c r="F91" s="30" t="str">
        <f>E15</f>
        <v>Muzeum Sokolov p.o.</v>
      </c>
      <c r="G91" s="44"/>
      <c r="H91" s="44"/>
      <c r="I91" s="35" t="s">
        <v>37</v>
      </c>
      <c r="J91" s="40" t="str">
        <f>E21</f>
        <v>JURICA a.s. - Ateliér Sokolov</v>
      </c>
      <c r="K91" s="44"/>
      <c r="L91" s="138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15.15" customHeight="1">
      <c r="A92" s="42"/>
      <c r="B92" s="43"/>
      <c r="C92" s="35" t="s">
        <v>35</v>
      </c>
      <c r="D92" s="44"/>
      <c r="E92" s="44"/>
      <c r="F92" s="30" t="str">
        <f>IF(E18="","",E18)</f>
        <v>Vyplň údaj</v>
      </c>
      <c r="G92" s="44"/>
      <c r="H92" s="44"/>
      <c r="I92" s="35" t="s">
        <v>40</v>
      </c>
      <c r="J92" s="40" t="str">
        <f>E24</f>
        <v>Eva Marková</v>
      </c>
      <c r="K92" s="44"/>
      <c r="L92" s="138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10.32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138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11" customFormat="1" ht="29.28" customHeight="1">
      <c r="A94" s="181"/>
      <c r="B94" s="182"/>
      <c r="C94" s="183" t="s">
        <v>131</v>
      </c>
      <c r="D94" s="184" t="s">
        <v>63</v>
      </c>
      <c r="E94" s="184" t="s">
        <v>59</v>
      </c>
      <c r="F94" s="184" t="s">
        <v>60</v>
      </c>
      <c r="G94" s="184" t="s">
        <v>132</v>
      </c>
      <c r="H94" s="184" t="s">
        <v>133</v>
      </c>
      <c r="I94" s="184" t="s">
        <v>134</v>
      </c>
      <c r="J94" s="185" t="s">
        <v>112</v>
      </c>
      <c r="K94" s="186" t="s">
        <v>135</v>
      </c>
      <c r="L94" s="187"/>
      <c r="M94" s="96" t="s">
        <v>32</v>
      </c>
      <c r="N94" s="97" t="s">
        <v>48</v>
      </c>
      <c r="O94" s="97" t="s">
        <v>136</v>
      </c>
      <c r="P94" s="97" t="s">
        <v>137</v>
      </c>
      <c r="Q94" s="97" t="s">
        <v>138</v>
      </c>
      <c r="R94" s="97" t="s">
        <v>139</v>
      </c>
      <c r="S94" s="97" t="s">
        <v>140</v>
      </c>
      <c r="T94" s="98" t="s">
        <v>141</v>
      </c>
      <c r="U94" s="181"/>
      <c r="V94" s="181"/>
      <c r="W94" s="181"/>
      <c r="X94" s="181"/>
      <c r="Y94" s="181"/>
      <c r="Z94" s="181"/>
      <c r="AA94" s="181"/>
      <c r="AB94" s="181"/>
      <c r="AC94" s="181"/>
      <c r="AD94" s="181"/>
      <c r="AE94" s="181"/>
    </row>
    <row r="95" s="2" customFormat="1" ht="22.8" customHeight="1">
      <c r="A95" s="42"/>
      <c r="B95" s="43"/>
      <c r="C95" s="103" t="s">
        <v>142</v>
      </c>
      <c r="D95" s="44"/>
      <c r="E95" s="44"/>
      <c r="F95" s="44"/>
      <c r="G95" s="44"/>
      <c r="H95" s="44"/>
      <c r="I95" s="44"/>
      <c r="J95" s="188">
        <f>BK95</f>
        <v>0</v>
      </c>
      <c r="K95" s="44"/>
      <c r="L95" s="48"/>
      <c r="M95" s="99"/>
      <c r="N95" s="189"/>
      <c r="O95" s="100"/>
      <c r="P95" s="190">
        <f>P96+P434</f>
        <v>0</v>
      </c>
      <c r="Q95" s="100"/>
      <c r="R95" s="190">
        <f>R96+R434</f>
        <v>118.57108037</v>
      </c>
      <c r="S95" s="100"/>
      <c r="T95" s="191">
        <f>T96+T434</f>
        <v>99.995038000000008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77</v>
      </c>
      <c r="AU95" s="20" t="s">
        <v>113</v>
      </c>
      <c r="BK95" s="192">
        <f>BK96+BK434</f>
        <v>0</v>
      </c>
    </row>
    <row r="96" s="12" customFormat="1" ht="25.92" customHeight="1">
      <c r="A96" s="12"/>
      <c r="B96" s="193"/>
      <c r="C96" s="194"/>
      <c r="D96" s="195" t="s">
        <v>77</v>
      </c>
      <c r="E96" s="196" t="s">
        <v>143</v>
      </c>
      <c r="F96" s="196" t="s">
        <v>144</v>
      </c>
      <c r="G96" s="194"/>
      <c r="H96" s="194"/>
      <c r="I96" s="197"/>
      <c r="J96" s="198">
        <f>BK96</f>
        <v>0</v>
      </c>
      <c r="K96" s="194"/>
      <c r="L96" s="199"/>
      <c r="M96" s="200"/>
      <c r="N96" s="201"/>
      <c r="O96" s="201"/>
      <c r="P96" s="202">
        <f>P97+P140+P213+P237+P326+P416+P430</f>
        <v>0</v>
      </c>
      <c r="Q96" s="201"/>
      <c r="R96" s="202">
        <f>R97+R140+R213+R237+R326+R416+R430</f>
        <v>101.7527978</v>
      </c>
      <c r="S96" s="201"/>
      <c r="T96" s="203">
        <f>T97+T140+T213+T237+T326+T416+T430</f>
        <v>99.297088000000002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4" t="s">
        <v>86</v>
      </c>
      <c r="AT96" s="205" t="s">
        <v>77</v>
      </c>
      <c r="AU96" s="205" t="s">
        <v>78</v>
      </c>
      <c r="AY96" s="204" t="s">
        <v>145</v>
      </c>
      <c r="BK96" s="206">
        <f>BK97+BK140+BK213+BK237+BK326+BK416+BK430</f>
        <v>0</v>
      </c>
    </row>
    <row r="97" s="12" customFormat="1" ht="22.8" customHeight="1">
      <c r="A97" s="12"/>
      <c r="B97" s="193"/>
      <c r="C97" s="194"/>
      <c r="D97" s="195" t="s">
        <v>77</v>
      </c>
      <c r="E97" s="207" t="s">
        <v>86</v>
      </c>
      <c r="F97" s="207" t="s">
        <v>146</v>
      </c>
      <c r="G97" s="194"/>
      <c r="H97" s="194"/>
      <c r="I97" s="197"/>
      <c r="J97" s="208">
        <f>BK97</f>
        <v>0</v>
      </c>
      <c r="K97" s="194"/>
      <c r="L97" s="199"/>
      <c r="M97" s="200"/>
      <c r="N97" s="201"/>
      <c r="O97" s="201"/>
      <c r="P97" s="202">
        <f>SUM(P98:P139)</f>
        <v>0</v>
      </c>
      <c r="Q97" s="201"/>
      <c r="R97" s="202">
        <f>SUM(R98:R139)</f>
        <v>0</v>
      </c>
      <c r="S97" s="201"/>
      <c r="T97" s="203">
        <f>SUM(T98:T139)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4" t="s">
        <v>86</v>
      </c>
      <c r="AT97" s="205" t="s">
        <v>77</v>
      </c>
      <c r="AU97" s="205" t="s">
        <v>86</v>
      </c>
      <c r="AY97" s="204" t="s">
        <v>145</v>
      </c>
      <c r="BK97" s="206">
        <f>SUM(BK98:BK139)</f>
        <v>0</v>
      </c>
    </row>
    <row r="98" s="2" customFormat="1" ht="16.5" customHeight="1">
      <c r="A98" s="42"/>
      <c r="B98" s="43"/>
      <c r="C98" s="209" t="s">
        <v>86</v>
      </c>
      <c r="D98" s="209" t="s">
        <v>147</v>
      </c>
      <c r="E98" s="210" t="s">
        <v>148</v>
      </c>
      <c r="F98" s="211" t="s">
        <v>149</v>
      </c>
      <c r="G98" s="212" t="s">
        <v>150</v>
      </c>
      <c r="H98" s="213">
        <v>53.860999999999997</v>
      </c>
      <c r="I98" s="214"/>
      <c r="J98" s="215">
        <f>ROUND(I98*H98,2)</f>
        <v>0</v>
      </c>
      <c r="K98" s="216"/>
      <c r="L98" s="48"/>
      <c r="M98" s="217" t="s">
        <v>32</v>
      </c>
      <c r="N98" s="218" t="s">
        <v>49</v>
      </c>
      <c r="O98" s="88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1" t="s">
        <v>151</v>
      </c>
      <c r="AT98" s="221" t="s">
        <v>147</v>
      </c>
      <c r="AU98" s="221" t="s">
        <v>88</v>
      </c>
      <c r="AY98" s="20" t="s">
        <v>145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20" t="s">
        <v>86</v>
      </c>
      <c r="BK98" s="222">
        <f>ROUND(I98*H98,2)</f>
        <v>0</v>
      </c>
      <c r="BL98" s="20" t="s">
        <v>151</v>
      </c>
      <c r="BM98" s="221" t="s">
        <v>152</v>
      </c>
    </row>
    <row r="99" s="2" customFormat="1">
      <c r="A99" s="42"/>
      <c r="B99" s="43"/>
      <c r="C99" s="44"/>
      <c r="D99" s="223" t="s">
        <v>153</v>
      </c>
      <c r="E99" s="44"/>
      <c r="F99" s="224" t="s">
        <v>154</v>
      </c>
      <c r="G99" s="44"/>
      <c r="H99" s="44"/>
      <c r="I99" s="225"/>
      <c r="J99" s="44"/>
      <c r="K99" s="44"/>
      <c r="L99" s="48"/>
      <c r="M99" s="226"/>
      <c r="N99" s="227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153</v>
      </c>
      <c r="AU99" s="20" t="s">
        <v>88</v>
      </c>
    </row>
    <row r="100" s="2" customFormat="1">
      <c r="A100" s="42"/>
      <c r="B100" s="43"/>
      <c r="C100" s="44"/>
      <c r="D100" s="228" t="s">
        <v>155</v>
      </c>
      <c r="E100" s="44"/>
      <c r="F100" s="229" t="s">
        <v>156</v>
      </c>
      <c r="G100" s="44"/>
      <c r="H100" s="44"/>
      <c r="I100" s="225"/>
      <c r="J100" s="44"/>
      <c r="K100" s="44"/>
      <c r="L100" s="48"/>
      <c r="M100" s="226"/>
      <c r="N100" s="227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155</v>
      </c>
      <c r="AU100" s="20" t="s">
        <v>88</v>
      </c>
    </row>
    <row r="101" s="13" customFormat="1">
      <c r="A101" s="13"/>
      <c r="B101" s="230"/>
      <c r="C101" s="231"/>
      <c r="D101" s="223" t="s">
        <v>157</v>
      </c>
      <c r="E101" s="232" t="s">
        <v>32</v>
      </c>
      <c r="F101" s="233" t="s">
        <v>158</v>
      </c>
      <c r="G101" s="231"/>
      <c r="H101" s="232" t="s">
        <v>32</v>
      </c>
      <c r="I101" s="234"/>
      <c r="J101" s="231"/>
      <c r="K101" s="231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157</v>
      </c>
      <c r="AU101" s="239" t="s">
        <v>88</v>
      </c>
      <c r="AV101" s="13" t="s">
        <v>86</v>
      </c>
      <c r="AW101" s="13" t="s">
        <v>39</v>
      </c>
      <c r="AX101" s="13" t="s">
        <v>78</v>
      </c>
      <c r="AY101" s="239" t="s">
        <v>145</v>
      </c>
    </row>
    <row r="102" s="14" customFormat="1">
      <c r="A102" s="14"/>
      <c r="B102" s="240"/>
      <c r="C102" s="241"/>
      <c r="D102" s="223" t="s">
        <v>157</v>
      </c>
      <c r="E102" s="242" t="s">
        <v>32</v>
      </c>
      <c r="F102" s="243" t="s">
        <v>159</v>
      </c>
      <c r="G102" s="241"/>
      <c r="H102" s="244">
        <v>41.715000000000003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0" t="s">
        <v>157</v>
      </c>
      <c r="AU102" s="250" t="s">
        <v>88</v>
      </c>
      <c r="AV102" s="14" t="s">
        <v>88</v>
      </c>
      <c r="AW102" s="14" t="s">
        <v>39</v>
      </c>
      <c r="AX102" s="14" t="s">
        <v>78</v>
      </c>
      <c r="AY102" s="250" t="s">
        <v>145</v>
      </c>
    </row>
    <row r="103" s="13" customFormat="1">
      <c r="A103" s="13"/>
      <c r="B103" s="230"/>
      <c r="C103" s="231"/>
      <c r="D103" s="223" t="s">
        <v>157</v>
      </c>
      <c r="E103" s="232" t="s">
        <v>32</v>
      </c>
      <c r="F103" s="233" t="s">
        <v>160</v>
      </c>
      <c r="G103" s="231"/>
      <c r="H103" s="232" t="s">
        <v>32</v>
      </c>
      <c r="I103" s="234"/>
      <c r="J103" s="231"/>
      <c r="K103" s="231"/>
      <c r="L103" s="235"/>
      <c r="M103" s="236"/>
      <c r="N103" s="237"/>
      <c r="O103" s="237"/>
      <c r="P103" s="237"/>
      <c r="Q103" s="237"/>
      <c r="R103" s="237"/>
      <c r="S103" s="237"/>
      <c r="T103" s="23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9" t="s">
        <v>157</v>
      </c>
      <c r="AU103" s="239" t="s">
        <v>88</v>
      </c>
      <c r="AV103" s="13" t="s">
        <v>86</v>
      </c>
      <c r="AW103" s="13" t="s">
        <v>39</v>
      </c>
      <c r="AX103" s="13" t="s">
        <v>78</v>
      </c>
      <c r="AY103" s="239" t="s">
        <v>145</v>
      </c>
    </row>
    <row r="104" s="14" customFormat="1">
      <c r="A104" s="14"/>
      <c r="B104" s="240"/>
      <c r="C104" s="241"/>
      <c r="D104" s="223" t="s">
        <v>157</v>
      </c>
      <c r="E104" s="242" t="s">
        <v>32</v>
      </c>
      <c r="F104" s="243" t="s">
        <v>161</v>
      </c>
      <c r="G104" s="241"/>
      <c r="H104" s="244">
        <v>3.843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0" t="s">
        <v>157</v>
      </c>
      <c r="AU104" s="250" t="s">
        <v>88</v>
      </c>
      <c r="AV104" s="14" t="s">
        <v>88</v>
      </c>
      <c r="AW104" s="14" t="s">
        <v>39</v>
      </c>
      <c r="AX104" s="14" t="s">
        <v>78</v>
      </c>
      <c r="AY104" s="250" t="s">
        <v>145</v>
      </c>
    </row>
    <row r="105" s="14" customFormat="1">
      <c r="A105" s="14"/>
      <c r="B105" s="240"/>
      <c r="C105" s="241"/>
      <c r="D105" s="223" t="s">
        <v>157</v>
      </c>
      <c r="E105" s="242" t="s">
        <v>32</v>
      </c>
      <c r="F105" s="243" t="s">
        <v>162</v>
      </c>
      <c r="G105" s="241"/>
      <c r="H105" s="244">
        <v>0.41499999999999998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0" t="s">
        <v>157</v>
      </c>
      <c r="AU105" s="250" t="s">
        <v>88</v>
      </c>
      <c r="AV105" s="14" t="s">
        <v>88</v>
      </c>
      <c r="AW105" s="14" t="s">
        <v>39</v>
      </c>
      <c r="AX105" s="14" t="s">
        <v>78</v>
      </c>
      <c r="AY105" s="250" t="s">
        <v>145</v>
      </c>
    </row>
    <row r="106" s="14" customFormat="1">
      <c r="A106" s="14"/>
      <c r="B106" s="240"/>
      <c r="C106" s="241"/>
      <c r="D106" s="223" t="s">
        <v>157</v>
      </c>
      <c r="E106" s="242" t="s">
        <v>32</v>
      </c>
      <c r="F106" s="243" t="s">
        <v>163</v>
      </c>
      <c r="G106" s="241"/>
      <c r="H106" s="244">
        <v>7.8879999999999999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0" t="s">
        <v>157</v>
      </c>
      <c r="AU106" s="250" t="s">
        <v>88</v>
      </c>
      <c r="AV106" s="14" t="s">
        <v>88</v>
      </c>
      <c r="AW106" s="14" t="s">
        <v>39</v>
      </c>
      <c r="AX106" s="14" t="s">
        <v>78</v>
      </c>
      <c r="AY106" s="250" t="s">
        <v>145</v>
      </c>
    </row>
    <row r="107" s="15" customFormat="1">
      <c r="A107" s="15"/>
      <c r="B107" s="251"/>
      <c r="C107" s="252"/>
      <c r="D107" s="223" t="s">
        <v>157</v>
      </c>
      <c r="E107" s="253" t="s">
        <v>32</v>
      </c>
      <c r="F107" s="254" t="s">
        <v>164</v>
      </c>
      <c r="G107" s="252"/>
      <c r="H107" s="255">
        <v>53.861000000000004</v>
      </c>
      <c r="I107" s="256"/>
      <c r="J107" s="252"/>
      <c r="K107" s="252"/>
      <c r="L107" s="257"/>
      <c r="M107" s="258"/>
      <c r="N107" s="259"/>
      <c r="O107" s="259"/>
      <c r="P107" s="259"/>
      <c r="Q107" s="259"/>
      <c r="R107" s="259"/>
      <c r="S107" s="259"/>
      <c r="T107" s="260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1" t="s">
        <v>157</v>
      </c>
      <c r="AU107" s="261" t="s">
        <v>88</v>
      </c>
      <c r="AV107" s="15" t="s">
        <v>151</v>
      </c>
      <c r="AW107" s="15" t="s">
        <v>39</v>
      </c>
      <c r="AX107" s="15" t="s">
        <v>86</v>
      </c>
      <c r="AY107" s="261" t="s">
        <v>145</v>
      </c>
    </row>
    <row r="108" s="2" customFormat="1" ht="21.75" customHeight="1">
      <c r="A108" s="42"/>
      <c r="B108" s="43"/>
      <c r="C108" s="209" t="s">
        <v>88</v>
      </c>
      <c r="D108" s="209" t="s">
        <v>147</v>
      </c>
      <c r="E108" s="210" t="s">
        <v>165</v>
      </c>
      <c r="F108" s="211" t="s">
        <v>166</v>
      </c>
      <c r="G108" s="212" t="s">
        <v>150</v>
      </c>
      <c r="H108" s="213">
        <v>48.085999999999999</v>
      </c>
      <c r="I108" s="214"/>
      <c r="J108" s="215">
        <f>ROUND(I108*H108,2)</f>
        <v>0</v>
      </c>
      <c r="K108" s="216"/>
      <c r="L108" s="48"/>
      <c r="M108" s="217" t="s">
        <v>32</v>
      </c>
      <c r="N108" s="218" t="s">
        <v>49</v>
      </c>
      <c r="O108" s="88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1" t="s">
        <v>151</v>
      </c>
      <c r="AT108" s="221" t="s">
        <v>147</v>
      </c>
      <c r="AU108" s="221" t="s">
        <v>88</v>
      </c>
      <c r="AY108" s="20" t="s">
        <v>145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0" t="s">
        <v>86</v>
      </c>
      <c r="BK108" s="222">
        <f>ROUND(I108*H108,2)</f>
        <v>0</v>
      </c>
      <c r="BL108" s="20" t="s">
        <v>151</v>
      </c>
      <c r="BM108" s="221" t="s">
        <v>167</v>
      </c>
    </row>
    <row r="109" s="2" customFormat="1">
      <c r="A109" s="42"/>
      <c r="B109" s="43"/>
      <c r="C109" s="44"/>
      <c r="D109" s="223" t="s">
        <v>153</v>
      </c>
      <c r="E109" s="44"/>
      <c r="F109" s="224" t="s">
        <v>168</v>
      </c>
      <c r="G109" s="44"/>
      <c r="H109" s="44"/>
      <c r="I109" s="225"/>
      <c r="J109" s="44"/>
      <c r="K109" s="44"/>
      <c r="L109" s="48"/>
      <c r="M109" s="226"/>
      <c r="N109" s="227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153</v>
      </c>
      <c r="AU109" s="20" t="s">
        <v>88</v>
      </c>
    </row>
    <row r="110" s="2" customFormat="1">
      <c r="A110" s="42"/>
      <c r="B110" s="43"/>
      <c r="C110" s="44"/>
      <c r="D110" s="228" t="s">
        <v>155</v>
      </c>
      <c r="E110" s="44"/>
      <c r="F110" s="229" t="s">
        <v>169</v>
      </c>
      <c r="G110" s="44"/>
      <c r="H110" s="44"/>
      <c r="I110" s="225"/>
      <c r="J110" s="44"/>
      <c r="K110" s="44"/>
      <c r="L110" s="48"/>
      <c r="M110" s="226"/>
      <c r="N110" s="227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155</v>
      </c>
      <c r="AU110" s="20" t="s">
        <v>88</v>
      </c>
    </row>
    <row r="111" s="14" customFormat="1">
      <c r="A111" s="14"/>
      <c r="B111" s="240"/>
      <c r="C111" s="241"/>
      <c r="D111" s="223" t="s">
        <v>157</v>
      </c>
      <c r="E111" s="242" t="s">
        <v>32</v>
      </c>
      <c r="F111" s="243" t="s">
        <v>170</v>
      </c>
      <c r="G111" s="241"/>
      <c r="H111" s="244">
        <v>48.085999999999999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0" t="s">
        <v>157</v>
      </c>
      <c r="AU111" s="250" t="s">
        <v>88</v>
      </c>
      <c r="AV111" s="14" t="s">
        <v>88</v>
      </c>
      <c r="AW111" s="14" t="s">
        <v>39</v>
      </c>
      <c r="AX111" s="14" t="s">
        <v>86</v>
      </c>
      <c r="AY111" s="250" t="s">
        <v>145</v>
      </c>
    </row>
    <row r="112" s="2" customFormat="1" ht="24.15" customHeight="1">
      <c r="A112" s="42"/>
      <c r="B112" s="43"/>
      <c r="C112" s="209" t="s">
        <v>171</v>
      </c>
      <c r="D112" s="209" t="s">
        <v>147</v>
      </c>
      <c r="E112" s="210" t="s">
        <v>172</v>
      </c>
      <c r="F112" s="211" t="s">
        <v>173</v>
      </c>
      <c r="G112" s="212" t="s">
        <v>150</v>
      </c>
      <c r="H112" s="213">
        <v>144.25800000000001</v>
      </c>
      <c r="I112" s="214"/>
      <c r="J112" s="215">
        <f>ROUND(I112*H112,2)</f>
        <v>0</v>
      </c>
      <c r="K112" s="216"/>
      <c r="L112" s="48"/>
      <c r="M112" s="217" t="s">
        <v>32</v>
      </c>
      <c r="N112" s="218" t="s">
        <v>49</v>
      </c>
      <c r="O112" s="88"/>
      <c r="P112" s="219">
        <f>O112*H112</f>
        <v>0</v>
      </c>
      <c r="Q112" s="219">
        <v>0</v>
      </c>
      <c r="R112" s="219">
        <f>Q112*H112</f>
        <v>0</v>
      </c>
      <c r="S112" s="219">
        <v>0</v>
      </c>
      <c r="T112" s="220">
        <f>S112*H112</f>
        <v>0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R112" s="221" t="s">
        <v>151</v>
      </c>
      <c r="AT112" s="221" t="s">
        <v>147</v>
      </c>
      <c r="AU112" s="221" t="s">
        <v>88</v>
      </c>
      <c r="AY112" s="20" t="s">
        <v>145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20" t="s">
        <v>86</v>
      </c>
      <c r="BK112" s="222">
        <f>ROUND(I112*H112,2)</f>
        <v>0</v>
      </c>
      <c r="BL112" s="20" t="s">
        <v>151</v>
      </c>
      <c r="BM112" s="221" t="s">
        <v>174</v>
      </c>
    </row>
    <row r="113" s="2" customFormat="1">
      <c r="A113" s="42"/>
      <c r="B113" s="43"/>
      <c r="C113" s="44"/>
      <c r="D113" s="223" t="s">
        <v>153</v>
      </c>
      <c r="E113" s="44"/>
      <c r="F113" s="224" t="s">
        <v>175</v>
      </c>
      <c r="G113" s="44"/>
      <c r="H113" s="44"/>
      <c r="I113" s="225"/>
      <c r="J113" s="44"/>
      <c r="K113" s="44"/>
      <c r="L113" s="48"/>
      <c r="M113" s="226"/>
      <c r="N113" s="227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153</v>
      </c>
      <c r="AU113" s="20" t="s">
        <v>88</v>
      </c>
    </row>
    <row r="114" s="2" customFormat="1">
      <c r="A114" s="42"/>
      <c r="B114" s="43"/>
      <c r="C114" s="44"/>
      <c r="D114" s="228" t="s">
        <v>155</v>
      </c>
      <c r="E114" s="44"/>
      <c r="F114" s="229" t="s">
        <v>176</v>
      </c>
      <c r="G114" s="44"/>
      <c r="H114" s="44"/>
      <c r="I114" s="225"/>
      <c r="J114" s="44"/>
      <c r="K114" s="44"/>
      <c r="L114" s="48"/>
      <c r="M114" s="226"/>
      <c r="N114" s="227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155</v>
      </c>
      <c r="AU114" s="20" t="s">
        <v>88</v>
      </c>
    </row>
    <row r="115" s="14" customFormat="1">
      <c r="A115" s="14"/>
      <c r="B115" s="240"/>
      <c r="C115" s="241"/>
      <c r="D115" s="223" t="s">
        <v>157</v>
      </c>
      <c r="E115" s="241"/>
      <c r="F115" s="243" t="s">
        <v>177</v>
      </c>
      <c r="G115" s="241"/>
      <c r="H115" s="244">
        <v>144.25800000000001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0" t="s">
        <v>157</v>
      </c>
      <c r="AU115" s="250" t="s">
        <v>88</v>
      </c>
      <c r="AV115" s="14" t="s">
        <v>88</v>
      </c>
      <c r="AW115" s="14" t="s">
        <v>4</v>
      </c>
      <c r="AX115" s="14" t="s">
        <v>86</v>
      </c>
      <c r="AY115" s="250" t="s">
        <v>145</v>
      </c>
    </row>
    <row r="116" s="2" customFormat="1" ht="21.75" customHeight="1">
      <c r="A116" s="42"/>
      <c r="B116" s="43"/>
      <c r="C116" s="209" t="s">
        <v>151</v>
      </c>
      <c r="D116" s="209" t="s">
        <v>147</v>
      </c>
      <c r="E116" s="210" t="s">
        <v>178</v>
      </c>
      <c r="F116" s="211" t="s">
        <v>179</v>
      </c>
      <c r="G116" s="212" t="s">
        <v>150</v>
      </c>
      <c r="H116" s="213">
        <v>48.085999999999999</v>
      </c>
      <c r="I116" s="214"/>
      <c r="J116" s="215">
        <f>ROUND(I116*H116,2)</f>
        <v>0</v>
      </c>
      <c r="K116" s="216"/>
      <c r="L116" s="48"/>
      <c r="M116" s="217" t="s">
        <v>32</v>
      </c>
      <c r="N116" s="218" t="s">
        <v>49</v>
      </c>
      <c r="O116" s="88"/>
      <c r="P116" s="219">
        <f>O116*H116</f>
        <v>0</v>
      </c>
      <c r="Q116" s="219">
        <v>0</v>
      </c>
      <c r="R116" s="219">
        <f>Q116*H116</f>
        <v>0</v>
      </c>
      <c r="S116" s="219">
        <v>0</v>
      </c>
      <c r="T116" s="220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21" t="s">
        <v>151</v>
      </c>
      <c r="AT116" s="221" t="s">
        <v>147</v>
      </c>
      <c r="AU116" s="221" t="s">
        <v>88</v>
      </c>
      <c r="AY116" s="20" t="s">
        <v>145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20" t="s">
        <v>86</v>
      </c>
      <c r="BK116" s="222">
        <f>ROUND(I116*H116,2)</f>
        <v>0</v>
      </c>
      <c r="BL116" s="20" t="s">
        <v>151</v>
      </c>
      <c r="BM116" s="221" t="s">
        <v>180</v>
      </c>
    </row>
    <row r="117" s="2" customFormat="1">
      <c r="A117" s="42"/>
      <c r="B117" s="43"/>
      <c r="C117" s="44"/>
      <c r="D117" s="223" t="s">
        <v>153</v>
      </c>
      <c r="E117" s="44"/>
      <c r="F117" s="224" t="s">
        <v>181</v>
      </c>
      <c r="G117" s="44"/>
      <c r="H117" s="44"/>
      <c r="I117" s="225"/>
      <c r="J117" s="44"/>
      <c r="K117" s="44"/>
      <c r="L117" s="48"/>
      <c r="M117" s="226"/>
      <c r="N117" s="227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153</v>
      </c>
      <c r="AU117" s="20" t="s">
        <v>88</v>
      </c>
    </row>
    <row r="118" s="2" customFormat="1">
      <c r="A118" s="42"/>
      <c r="B118" s="43"/>
      <c r="C118" s="44"/>
      <c r="D118" s="228" t="s">
        <v>155</v>
      </c>
      <c r="E118" s="44"/>
      <c r="F118" s="229" t="s">
        <v>182</v>
      </c>
      <c r="G118" s="44"/>
      <c r="H118" s="44"/>
      <c r="I118" s="225"/>
      <c r="J118" s="44"/>
      <c r="K118" s="44"/>
      <c r="L118" s="48"/>
      <c r="M118" s="226"/>
      <c r="N118" s="227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155</v>
      </c>
      <c r="AU118" s="20" t="s">
        <v>88</v>
      </c>
    </row>
    <row r="119" s="2" customFormat="1" ht="24.15" customHeight="1">
      <c r="A119" s="42"/>
      <c r="B119" s="43"/>
      <c r="C119" s="209" t="s">
        <v>183</v>
      </c>
      <c r="D119" s="209" t="s">
        <v>147</v>
      </c>
      <c r="E119" s="210" t="s">
        <v>184</v>
      </c>
      <c r="F119" s="211" t="s">
        <v>185</v>
      </c>
      <c r="G119" s="212" t="s">
        <v>150</v>
      </c>
      <c r="H119" s="213">
        <v>192.34399999999999</v>
      </c>
      <c r="I119" s="214"/>
      <c r="J119" s="215">
        <f>ROUND(I119*H119,2)</f>
        <v>0</v>
      </c>
      <c r="K119" s="216"/>
      <c r="L119" s="48"/>
      <c r="M119" s="217" t="s">
        <v>32</v>
      </c>
      <c r="N119" s="218" t="s">
        <v>49</v>
      </c>
      <c r="O119" s="88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21" t="s">
        <v>151</v>
      </c>
      <c r="AT119" s="221" t="s">
        <v>147</v>
      </c>
      <c r="AU119" s="221" t="s">
        <v>88</v>
      </c>
      <c r="AY119" s="20" t="s">
        <v>145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20" t="s">
        <v>86</v>
      </c>
      <c r="BK119" s="222">
        <f>ROUND(I119*H119,2)</f>
        <v>0</v>
      </c>
      <c r="BL119" s="20" t="s">
        <v>151</v>
      </c>
      <c r="BM119" s="221" t="s">
        <v>186</v>
      </c>
    </row>
    <row r="120" s="2" customFormat="1">
      <c r="A120" s="42"/>
      <c r="B120" s="43"/>
      <c r="C120" s="44"/>
      <c r="D120" s="223" t="s">
        <v>153</v>
      </c>
      <c r="E120" s="44"/>
      <c r="F120" s="224" t="s">
        <v>187</v>
      </c>
      <c r="G120" s="44"/>
      <c r="H120" s="44"/>
      <c r="I120" s="225"/>
      <c r="J120" s="44"/>
      <c r="K120" s="44"/>
      <c r="L120" s="48"/>
      <c r="M120" s="226"/>
      <c r="N120" s="227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153</v>
      </c>
      <c r="AU120" s="20" t="s">
        <v>88</v>
      </c>
    </row>
    <row r="121" s="2" customFormat="1">
      <c r="A121" s="42"/>
      <c r="B121" s="43"/>
      <c r="C121" s="44"/>
      <c r="D121" s="228" t="s">
        <v>155</v>
      </c>
      <c r="E121" s="44"/>
      <c r="F121" s="229" t="s">
        <v>188</v>
      </c>
      <c r="G121" s="44"/>
      <c r="H121" s="44"/>
      <c r="I121" s="225"/>
      <c r="J121" s="44"/>
      <c r="K121" s="44"/>
      <c r="L121" s="48"/>
      <c r="M121" s="226"/>
      <c r="N121" s="227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155</v>
      </c>
      <c r="AU121" s="20" t="s">
        <v>88</v>
      </c>
    </row>
    <row r="122" s="14" customFormat="1">
      <c r="A122" s="14"/>
      <c r="B122" s="240"/>
      <c r="C122" s="241"/>
      <c r="D122" s="223" t="s">
        <v>157</v>
      </c>
      <c r="E122" s="241"/>
      <c r="F122" s="243" t="s">
        <v>189</v>
      </c>
      <c r="G122" s="241"/>
      <c r="H122" s="244">
        <v>192.34399999999999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0" t="s">
        <v>157</v>
      </c>
      <c r="AU122" s="250" t="s">
        <v>88</v>
      </c>
      <c r="AV122" s="14" t="s">
        <v>88</v>
      </c>
      <c r="AW122" s="14" t="s">
        <v>4</v>
      </c>
      <c r="AX122" s="14" t="s">
        <v>86</v>
      </c>
      <c r="AY122" s="250" t="s">
        <v>145</v>
      </c>
    </row>
    <row r="123" s="2" customFormat="1" ht="16.5" customHeight="1">
      <c r="A123" s="42"/>
      <c r="B123" s="43"/>
      <c r="C123" s="209" t="s">
        <v>190</v>
      </c>
      <c r="D123" s="209" t="s">
        <v>147</v>
      </c>
      <c r="E123" s="210" t="s">
        <v>191</v>
      </c>
      <c r="F123" s="211" t="s">
        <v>192</v>
      </c>
      <c r="G123" s="212" t="s">
        <v>150</v>
      </c>
      <c r="H123" s="213">
        <v>48.085999999999999</v>
      </c>
      <c r="I123" s="214"/>
      <c r="J123" s="215">
        <f>ROUND(I123*H123,2)</f>
        <v>0</v>
      </c>
      <c r="K123" s="216"/>
      <c r="L123" s="48"/>
      <c r="M123" s="217" t="s">
        <v>32</v>
      </c>
      <c r="N123" s="218" t="s">
        <v>49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1" t="s">
        <v>151</v>
      </c>
      <c r="AT123" s="221" t="s">
        <v>147</v>
      </c>
      <c r="AU123" s="221" t="s">
        <v>88</v>
      </c>
      <c r="AY123" s="20" t="s">
        <v>145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20" t="s">
        <v>86</v>
      </c>
      <c r="BK123" s="222">
        <f>ROUND(I123*H123,2)</f>
        <v>0</v>
      </c>
      <c r="BL123" s="20" t="s">
        <v>151</v>
      </c>
      <c r="BM123" s="221" t="s">
        <v>193</v>
      </c>
    </row>
    <row r="124" s="2" customFormat="1">
      <c r="A124" s="42"/>
      <c r="B124" s="43"/>
      <c r="C124" s="44"/>
      <c r="D124" s="223" t="s">
        <v>153</v>
      </c>
      <c r="E124" s="44"/>
      <c r="F124" s="224" t="s">
        <v>194</v>
      </c>
      <c r="G124" s="44"/>
      <c r="H124" s="44"/>
      <c r="I124" s="225"/>
      <c r="J124" s="44"/>
      <c r="K124" s="44"/>
      <c r="L124" s="48"/>
      <c r="M124" s="226"/>
      <c r="N124" s="227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153</v>
      </c>
      <c r="AU124" s="20" t="s">
        <v>88</v>
      </c>
    </row>
    <row r="125" s="2" customFormat="1">
      <c r="A125" s="42"/>
      <c r="B125" s="43"/>
      <c r="C125" s="44"/>
      <c r="D125" s="228" t="s">
        <v>155</v>
      </c>
      <c r="E125" s="44"/>
      <c r="F125" s="229" t="s">
        <v>195</v>
      </c>
      <c r="G125" s="44"/>
      <c r="H125" s="44"/>
      <c r="I125" s="225"/>
      <c r="J125" s="44"/>
      <c r="K125" s="44"/>
      <c r="L125" s="48"/>
      <c r="M125" s="226"/>
      <c r="N125" s="227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155</v>
      </c>
      <c r="AU125" s="20" t="s">
        <v>88</v>
      </c>
    </row>
    <row r="126" s="2" customFormat="1" ht="16.5" customHeight="1">
      <c r="A126" s="42"/>
      <c r="B126" s="43"/>
      <c r="C126" s="209" t="s">
        <v>196</v>
      </c>
      <c r="D126" s="209" t="s">
        <v>147</v>
      </c>
      <c r="E126" s="210" t="s">
        <v>197</v>
      </c>
      <c r="F126" s="211" t="s">
        <v>198</v>
      </c>
      <c r="G126" s="212" t="s">
        <v>199</v>
      </c>
      <c r="H126" s="213">
        <v>72.129000000000005</v>
      </c>
      <c r="I126" s="214"/>
      <c r="J126" s="215">
        <f>ROUND(I126*H126,2)</f>
        <v>0</v>
      </c>
      <c r="K126" s="216"/>
      <c r="L126" s="48"/>
      <c r="M126" s="217" t="s">
        <v>32</v>
      </c>
      <c r="N126" s="218" t="s">
        <v>49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21" t="s">
        <v>151</v>
      </c>
      <c r="AT126" s="221" t="s">
        <v>147</v>
      </c>
      <c r="AU126" s="221" t="s">
        <v>88</v>
      </c>
      <c r="AY126" s="20" t="s">
        <v>145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20" t="s">
        <v>86</v>
      </c>
      <c r="BK126" s="222">
        <f>ROUND(I126*H126,2)</f>
        <v>0</v>
      </c>
      <c r="BL126" s="20" t="s">
        <v>151</v>
      </c>
      <c r="BM126" s="221" t="s">
        <v>200</v>
      </c>
    </row>
    <row r="127" s="2" customFormat="1">
      <c r="A127" s="42"/>
      <c r="B127" s="43"/>
      <c r="C127" s="44"/>
      <c r="D127" s="223" t="s">
        <v>153</v>
      </c>
      <c r="E127" s="44"/>
      <c r="F127" s="224" t="s">
        <v>201</v>
      </c>
      <c r="G127" s="44"/>
      <c r="H127" s="44"/>
      <c r="I127" s="225"/>
      <c r="J127" s="44"/>
      <c r="K127" s="44"/>
      <c r="L127" s="48"/>
      <c r="M127" s="226"/>
      <c r="N127" s="227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153</v>
      </c>
      <c r="AU127" s="20" t="s">
        <v>88</v>
      </c>
    </row>
    <row r="128" s="2" customFormat="1">
      <c r="A128" s="42"/>
      <c r="B128" s="43"/>
      <c r="C128" s="44"/>
      <c r="D128" s="228" t="s">
        <v>155</v>
      </c>
      <c r="E128" s="44"/>
      <c r="F128" s="229" t="s">
        <v>202</v>
      </c>
      <c r="G128" s="44"/>
      <c r="H128" s="44"/>
      <c r="I128" s="225"/>
      <c r="J128" s="44"/>
      <c r="K128" s="44"/>
      <c r="L128" s="48"/>
      <c r="M128" s="226"/>
      <c r="N128" s="227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155</v>
      </c>
      <c r="AU128" s="20" t="s">
        <v>88</v>
      </c>
    </row>
    <row r="129" s="14" customFormat="1">
      <c r="A129" s="14"/>
      <c r="B129" s="240"/>
      <c r="C129" s="241"/>
      <c r="D129" s="223" t="s">
        <v>157</v>
      </c>
      <c r="E129" s="242" t="s">
        <v>32</v>
      </c>
      <c r="F129" s="243" t="s">
        <v>203</v>
      </c>
      <c r="G129" s="241"/>
      <c r="H129" s="244">
        <v>72.129000000000005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0" t="s">
        <v>157</v>
      </c>
      <c r="AU129" s="250" t="s">
        <v>88</v>
      </c>
      <c r="AV129" s="14" t="s">
        <v>88</v>
      </c>
      <c r="AW129" s="14" t="s">
        <v>39</v>
      </c>
      <c r="AX129" s="14" t="s">
        <v>86</v>
      </c>
      <c r="AY129" s="250" t="s">
        <v>145</v>
      </c>
    </row>
    <row r="130" s="2" customFormat="1" ht="16.5" customHeight="1">
      <c r="A130" s="42"/>
      <c r="B130" s="43"/>
      <c r="C130" s="209" t="s">
        <v>204</v>
      </c>
      <c r="D130" s="209" t="s">
        <v>147</v>
      </c>
      <c r="E130" s="210" t="s">
        <v>205</v>
      </c>
      <c r="F130" s="211" t="s">
        <v>206</v>
      </c>
      <c r="G130" s="212" t="s">
        <v>150</v>
      </c>
      <c r="H130" s="213">
        <v>48.085999999999999</v>
      </c>
      <c r="I130" s="214"/>
      <c r="J130" s="215">
        <f>ROUND(I130*H130,2)</f>
        <v>0</v>
      </c>
      <c r="K130" s="216"/>
      <c r="L130" s="48"/>
      <c r="M130" s="217" t="s">
        <v>32</v>
      </c>
      <c r="N130" s="218" t="s">
        <v>49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R130" s="221" t="s">
        <v>151</v>
      </c>
      <c r="AT130" s="221" t="s">
        <v>147</v>
      </c>
      <c r="AU130" s="221" t="s">
        <v>88</v>
      </c>
      <c r="AY130" s="20" t="s">
        <v>145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20" t="s">
        <v>86</v>
      </c>
      <c r="BK130" s="222">
        <f>ROUND(I130*H130,2)</f>
        <v>0</v>
      </c>
      <c r="BL130" s="20" t="s">
        <v>151</v>
      </c>
      <c r="BM130" s="221" t="s">
        <v>207</v>
      </c>
    </row>
    <row r="131" s="2" customFormat="1">
      <c r="A131" s="42"/>
      <c r="B131" s="43"/>
      <c r="C131" s="44"/>
      <c r="D131" s="223" t="s">
        <v>153</v>
      </c>
      <c r="E131" s="44"/>
      <c r="F131" s="224" t="s">
        <v>208</v>
      </c>
      <c r="G131" s="44"/>
      <c r="H131" s="44"/>
      <c r="I131" s="225"/>
      <c r="J131" s="44"/>
      <c r="K131" s="44"/>
      <c r="L131" s="48"/>
      <c r="M131" s="226"/>
      <c r="N131" s="227"/>
      <c r="O131" s="88"/>
      <c r="P131" s="88"/>
      <c r="Q131" s="88"/>
      <c r="R131" s="88"/>
      <c r="S131" s="88"/>
      <c r="T131" s="89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T131" s="20" t="s">
        <v>153</v>
      </c>
      <c r="AU131" s="20" t="s">
        <v>88</v>
      </c>
    </row>
    <row r="132" s="2" customFormat="1">
      <c r="A132" s="42"/>
      <c r="B132" s="43"/>
      <c r="C132" s="44"/>
      <c r="D132" s="228" t="s">
        <v>155</v>
      </c>
      <c r="E132" s="44"/>
      <c r="F132" s="229" t="s">
        <v>209</v>
      </c>
      <c r="G132" s="44"/>
      <c r="H132" s="44"/>
      <c r="I132" s="225"/>
      <c r="J132" s="44"/>
      <c r="K132" s="44"/>
      <c r="L132" s="48"/>
      <c r="M132" s="226"/>
      <c r="N132" s="227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155</v>
      </c>
      <c r="AU132" s="20" t="s">
        <v>88</v>
      </c>
    </row>
    <row r="133" s="2" customFormat="1" ht="16.5" customHeight="1">
      <c r="A133" s="42"/>
      <c r="B133" s="43"/>
      <c r="C133" s="209" t="s">
        <v>210</v>
      </c>
      <c r="D133" s="209" t="s">
        <v>147</v>
      </c>
      <c r="E133" s="210" t="s">
        <v>211</v>
      </c>
      <c r="F133" s="211" t="s">
        <v>212</v>
      </c>
      <c r="G133" s="212" t="s">
        <v>150</v>
      </c>
      <c r="H133" s="213">
        <v>5.7750000000000004</v>
      </c>
      <c r="I133" s="214"/>
      <c r="J133" s="215">
        <f>ROUND(I133*H133,2)</f>
        <v>0</v>
      </c>
      <c r="K133" s="216"/>
      <c r="L133" s="48"/>
      <c r="M133" s="217" t="s">
        <v>32</v>
      </c>
      <c r="N133" s="218" t="s">
        <v>49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21" t="s">
        <v>151</v>
      </c>
      <c r="AT133" s="221" t="s">
        <v>147</v>
      </c>
      <c r="AU133" s="221" t="s">
        <v>88</v>
      </c>
      <c r="AY133" s="20" t="s">
        <v>145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20" t="s">
        <v>86</v>
      </c>
      <c r="BK133" s="222">
        <f>ROUND(I133*H133,2)</f>
        <v>0</v>
      </c>
      <c r="BL133" s="20" t="s">
        <v>151</v>
      </c>
      <c r="BM133" s="221" t="s">
        <v>213</v>
      </c>
    </row>
    <row r="134" s="2" customFormat="1">
      <c r="A134" s="42"/>
      <c r="B134" s="43"/>
      <c r="C134" s="44"/>
      <c r="D134" s="223" t="s">
        <v>153</v>
      </c>
      <c r="E134" s="44"/>
      <c r="F134" s="224" t="s">
        <v>214</v>
      </c>
      <c r="G134" s="44"/>
      <c r="H134" s="44"/>
      <c r="I134" s="225"/>
      <c r="J134" s="44"/>
      <c r="K134" s="44"/>
      <c r="L134" s="48"/>
      <c r="M134" s="226"/>
      <c r="N134" s="227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153</v>
      </c>
      <c r="AU134" s="20" t="s">
        <v>88</v>
      </c>
    </row>
    <row r="135" s="2" customFormat="1">
      <c r="A135" s="42"/>
      <c r="B135" s="43"/>
      <c r="C135" s="44"/>
      <c r="D135" s="228" t="s">
        <v>155</v>
      </c>
      <c r="E135" s="44"/>
      <c r="F135" s="229" t="s">
        <v>215</v>
      </c>
      <c r="G135" s="44"/>
      <c r="H135" s="44"/>
      <c r="I135" s="225"/>
      <c r="J135" s="44"/>
      <c r="K135" s="44"/>
      <c r="L135" s="48"/>
      <c r="M135" s="226"/>
      <c r="N135" s="227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155</v>
      </c>
      <c r="AU135" s="20" t="s">
        <v>88</v>
      </c>
    </row>
    <row r="136" s="13" customFormat="1">
      <c r="A136" s="13"/>
      <c r="B136" s="230"/>
      <c r="C136" s="231"/>
      <c r="D136" s="223" t="s">
        <v>157</v>
      </c>
      <c r="E136" s="232" t="s">
        <v>32</v>
      </c>
      <c r="F136" s="233" t="s">
        <v>216</v>
      </c>
      <c r="G136" s="231"/>
      <c r="H136" s="232" t="s">
        <v>32</v>
      </c>
      <c r="I136" s="234"/>
      <c r="J136" s="231"/>
      <c r="K136" s="231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157</v>
      </c>
      <c r="AU136" s="239" t="s">
        <v>88</v>
      </c>
      <c r="AV136" s="13" t="s">
        <v>86</v>
      </c>
      <c r="AW136" s="13" t="s">
        <v>39</v>
      </c>
      <c r="AX136" s="13" t="s">
        <v>78</v>
      </c>
      <c r="AY136" s="239" t="s">
        <v>145</v>
      </c>
    </row>
    <row r="137" s="14" customFormat="1">
      <c r="A137" s="14"/>
      <c r="B137" s="240"/>
      <c r="C137" s="241"/>
      <c r="D137" s="223" t="s">
        <v>157</v>
      </c>
      <c r="E137" s="242" t="s">
        <v>32</v>
      </c>
      <c r="F137" s="243" t="s">
        <v>217</v>
      </c>
      <c r="G137" s="241"/>
      <c r="H137" s="244">
        <v>7.5629999999999997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157</v>
      </c>
      <c r="AU137" s="250" t="s">
        <v>88</v>
      </c>
      <c r="AV137" s="14" t="s">
        <v>88</v>
      </c>
      <c r="AW137" s="14" t="s">
        <v>39</v>
      </c>
      <c r="AX137" s="14" t="s">
        <v>78</v>
      </c>
      <c r="AY137" s="250" t="s">
        <v>145</v>
      </c>
    </row>
    <row r="138" s="14" customFormat="1">
      <c r="A138" s="14"/>
      <c r="B138" s="240"/>
      <c r="C138" s="241"/>
      <c r="D138" s="223" t="s">
        <v>157</v>
      </c>
      <c r="E138" s="242" t="s">
        <v>32</v>
      </c>
      <c r="F138" s="243" t="s">
        <v>218</v>
      </c>
      <c r="G138" s="241"/>
      <c r="H138" s="244">
        <v>-1.788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0" t="s">
        <v>157</v>
      </c>
      <c r="AU138" s="250" t="s">
        <v>88</v>
      </c>
      <c r="AV138" s="14" t="s">
        <v>88</v>
      </c>
      <c r="AW138" s="14" t="s">
        <v>39</v>
      </c>
      <c r="AX138" s="14" t="s">
        <v>78</v>
      </c>
      <c r="AY138" s="250" t="s">
        <v>145</v>
      </c>
    </row>
    <row r="139" s="15" customFormat="1">
      <c r="A139" s="15"/>
      <c r="B139" s="251"/>
      <c r="C139" s="252"/>
      <c r="D139" s="223" t="s">
        <v>157</v>
      </c>
      <c r="E139" s="253" t="s">
        <v>32</v>
      </c>
      <c r="F139" s="254" t="s">
        <v>164</v>
      </c>
      <c r="G139" s="252"/>
      <c r="H139" s="255">
        <v>5.7749999999999995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1" t="s">
        <v>157</v>
      </c>
      <c r="AU139" s="261" t="s">
        <v>88</v>
      </c>
      <c r="AV139" s="15" t="s">
        <v>151</v>
      </c>
      <c r="AW139" s="15" t="s">
        <v>39</v>
      </c>
      <c r="AX139" s="15" t="s">
        <v>86</v>
      </c>
      <c r="AY139" s="261" t="s">
        <v>145</v>
      </c>
    </row>
    <row r="140" s="12" customFormat="1" ht="22.8" customHeight="1">
      <c r="A140" s="12"/>
      <c r="B140" s="193"/>
      <c r="C140" s="194"/>
      <c r="D140" s="195" t="s">
        <v>77</v>
      </c>
      <c r="E140" s="207" t="s">
        <v>88</v>
      </c>
      <c r="F140" s="207" t="s">
        <v>219</v>
      </c>
      <c r="G140" s="194"/>
      <c r="H140" s="194"/>
      <c r="I140" s="197"/>
      <c r="J140" s="208">
        <f>BK140</f>
        <v>0</v>
      </c>
      <c r="K140" s="194"/>
      <c r="L140" s="199"/>
      <c r="M140" s="200"/>
      <c r="N140" s="201"/>
      <c r="O140" s="201"/>
      <c r="P140" s="202">
        <f>SUM(P141:P212)</f>
        <v>0</v>
      </c>
      <c r="Q140" s="201"/>
      <c r="R140" s="202">
        <f>SUM(R141:R212)</f>
        <v>48.114416320000004</v>
      </c>
      <c r="S140" s="201"/>
      <c r="T140" s="203">
        <f>SUM(T141:T212)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4" t="s">
        <v>86</v>
      </c>
      <c r="AT140" s="205" t="s">
        <v>77</v>
      </c>
      <c r="AU140" s="205" t="s">
        <v>86</v>
      </c>
      <c r="AY140" s="204" t="s">
        <v>145</v>
      </c>
      <c r="BK140" s="206">
        <f>SUM(BK141:BK212)</f>
        <v>0</v>
      </c>
    </row>
    <row r="141" s="2" customFormat="1" ht="24.15" customHeight="1">
      <c r="A141" s="42"/>
      <c r="B141" s="43"/>
      <c r="C141" s="209" t="s">
        <v>220</v>
      </c>
      <c r="D141" s="209" t="s">
        <v>147</v>
      </c>
      <c r="E141" s="210" t="s">
        <v>221</v>
      </c>
      <c r="F141" s="211" t="s">
        <v>222</v>
      </c>
      <c r="G141" s="212" t="s">
        <v>223</v>
      </c>
      <c r="H141" s="213">
        <v>42.259999999999998</v>
      </c>
      <c r="I141" s="214"/>
      <c r="J141" s="215">
        <f>ROUND(I141*H141,2)</f>
        <v>0</v>
      </c>
      <c r="K141" s="216"/>
      <c r="L141" s="48"/>
      <c r="M141" s="217" t="s">
        <v>32</v>
      </c>
      <c r="N141" s="218" t="s">
        <v>49</v>
      </c>
      <c r="O141" s="88"/>
      <c r="P141" s="219">
        <f>O141*H141</f>
        <v>0</v>
      </c>
      <c r="Q141" s="219">
        <v>0.20449000000000001</v>
      </c>
      <c r="R141" s="219">
        <f>Q141*H141</f>
        <v>8.6417473999999999</v>
      </c>
      <c r="S141" s="219">
        <v>0</v>
      </c>
      <c r="T141" s="220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1" t="s">
        <v>151</v>
      </c>
      <c r="AT141" s="221" t="s">
        <v>147</v>
      </c>
      <c r="AU141" s="221" t="s">
        <v>88</v>
      </c>
      <c r="AY141" s="20" t="s">
        <v>145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20" t="s">
        <v>86</v>
      </c>
      <c r="BK141" s="222">
        <f>ROUND(I141*H141,2)</f>
        <v>0</v>
      </c>
      <c r="BL141" s="20" t="s">
        <v>151</v>
      </c>
      <c r="BM141" s="221" t="s">
        <v>224</v>
      </c>
    </row>
    <row r="142" s="2" customFormat="1">
      <c r="A142" s="42"/>
      <c r="B142" s="43"/>
      <c r="C142" s="44"/>
      <c r="D142" s="223" t="s">
        <v>153</v>
      </c>
      <c r="E142" s="44"/>
      <c r="F142" s="224" t="s">
        <v>225</v>
      </c>
      <c r="G142" s="44"/>
      <c r="H142" s="44"/>
      <c r="I142" s="225"/>
      <c r="J142" s="44"/>
      <c r="K142" s="44"/>
      <c r="L142" s="48"/>
      <c r="M142" s="226"/>
      <c r="N142" s="227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153</v>
      </c>
      <c r="AU142" s="20" t="s">
        <v>88</v>
      </c>
    </row>
    <row r="143" s="2" customFormat="1">
      <c r="A143" s="42"/>
      <c r="B143" s="43"/>
      <c r="C143" s="44"/>
      <c r="D143" s="228" t="s">
        <v>155</v>
      </c>
      <c r="E143" s="44"/>
      <c r="F143" s="229" t="s">
        <v>226</v>
      </c>
      <c r="G143" s="44"/>
      <c r="H143" s="44"/>
      <c r="I143" s="225"/>
      <c r="J143" s="44"/>
      <c r="K143" s="44"/>
      <c r="L143" s="48"/>
      <c r="M143" s="226"/>
      <c r="N143" s="227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155</v>
      </c>
      <c r="AU143" s="20" t="s">
        <v>88</v>
      </c>
    </row>
    <row r="144" s="13" customFormat="1">
      <c r="A144" s="13"/>
      <c r="B144" s="230"/>
      <c r="C144" s="231"/>
      <c r="D144" s="223" t="s">
        <v>157</v>
      </c>
      <c r="E144" s="232" t="s">
        <v>32</v>
      </c>
      <c r="F144" s="233" t="s">
        <v>227</v>
      </c>
      <c r="G144" s="231"/>
      <c r="H144" s="232" t="s">
        <v>32</v>
      </c>
      <c r="I144" s="234"/>
      <c r="J144" s="231"/>
      <c r="K144" s="231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157</v>
      </c>
      <c r="AU144" s="239" t="s">
        <v>88</v>
      </c>
      <c r="AV144" s="13" t="s">
        <v>86</v>
      </c>
      <c r="AW144" s="13" t="s">
        <v>39</v>
      </c>
      <c r="AX144" s="13" t="s">
        <v>78</v>
      </c>
      <c r="AY144" s="239" t="s">
        <v>145</v>
      </c>
    </row>
    <row r="145" s="13" customFormat="1">
      <c r="A145" s="13"/>
      <c r="B145" s="230"/>
      <c r="C145" s="231"/>
      <c r="D145" s="223" t="s">
        <v>157</v>
      </c>
      <c r="E145" s="232" t="s">
        <v>32</v>
      </c>
      <c r="F145" s="233" t="s">
        <v>228</v>
      </c>
      <c r="G145" s="231"/>
      <c r="H145" s="232" t="s">
        <v>32</v>
      </c>
      <c r="I145" s="234"/>
      <c r="J145" s="231"/>
      <c r="K145" s="231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157</v>
      </c>
      <c r="AU145" s="239" t="s">
        <v>88</v>
      </c>
      <c r="AV145" s="13" t="s">
        <v>86</v>
      </c>
      <c r="AW145" s="13" t="s">
        <v>39</v>
      </c>
      <c r="AX145" s="13" t="s">
        <v>78</v>
      </c>
      <c r="AY145" s="239" t="s">
        <v>145</v>
      </c>
    </row>
    <row r="146" s="14" customFormat="1">
      <c r="A146" s="14"/>
      <c r="B146" s="240"/>
      <c r="C146" s="241"/>
      <c r="D146" s="223" t="s">
        <v>157</v>
      </c>
      <c r="E146" s="242" t="s">
        <v>32</v>
      </c>
      <c r="F146" s="243" t="s">
        <v>229</v>
      </c>
      <c r="G146" s="241"/>
      <c r="H146" s="244">
        <v>24.5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157</v>
      </c>
      <c r="AU146" s="250" t="s">
        <v>88</v>
      </c>
      <c r="AV146" s="14" t="s">
        <v>88</v>
      </c>
      <c r="AW146" s="14" t="s">
        <v>39</v>
      </c>
      <c r="AX146" s="14" t="s">
        <v>78</v>
      </c>
      <c r="AY146" s="250" t="s">
        <v>145</v>
      </c>
    </row>
    <row r="147" s="13" customFormat="1">
      <c r="A147" s="13"/>
      <c r="B147" s="230"/>
      <c r="C147" s="231"/>
      <c r="D147" s="223" t="s">
        <v>157</v>
      </c>
      <c r="E147" s="232" t="s">
        <v>32</v>
      </c>
      <c r="F147" s="233" t="s">
        <v>230</v>
      </c>
      <c r="G147" s="231"/>
      <c r="H147" s="232" t="s">
        <v>32</v>
      </c>
      <c r="I147" s="234"/>
      <c r="J147" s="231"/>
      <c r="K147" s="231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157</v>
      </c>
      <c r="AU147" s="239" t="s">
        <v>88</v>
      </c>
      <c r="AV147" s="13" t="s">
        <v>86</v>
      </c>
      <c r="AW147" s="13" t="s">
        <v>39</v>
      </c>
      <c r="AX147" s="13" t="s">
        <v>78</v>
      </c>
      <c r="AY147" s="239" t="s">
        <v>145</v>
      </c>
    </row>
    <row r="148" s="14" customFormat="1">
      <c r="A148" s="14"/>
      <c r="B148" s="240"/>
      <c r="C148" s="241"/>
      <c r="D148" s="223" t="s">
        <v>157</v>
      </c>
      <c r="E148" s="242" t="s">
        <v>32</v>
      </c>
      <c r="F148" s="243" t="s">
        <v>231</v>
      </c>
      <c r="G148" s="241"/>
      <c r="H148" s="244">
        <v>12.76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0" t="s">
        <v>157</v>
      </c>
      <c r="AU148" s="250" t="s">
        <v>88</v>
      </c>
      <c r="AV148" s="14" t="s">
        <v>88</v>
      </c>
      <c r="AW148" s="14" t="s">
        <v>39</v>
      </c>
      <c r="AX148" s="14" t="s">
        <v>78</v>
      </c>
      <c r="AY148" s="250" t="s">
        <v>145</v>
      </c>
    </row>
    <row r="149" s="13" customFormat="1">
      <c r="A149" s="13"/>
      <c r="B149" s="230"/>
      <c r="C149" s="231"/>
      <c r="D149" s="223" t="s">
        <v>157</v>
      </c>
      <c r="E149" s="232" t="s">
        <v>32</v>
      </c>
      <c r="F149" s="233" t="s">
        <v>232</v>
      </c>
      <c r="G149" s="231"/>
      <c r="H149" s="232" t="s">
        <v>32</v>
      </c>
      <c r="I149" s="234"/>
      <c r="J149" s="231"/>
      <c r="K149" s="231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157</v>
      </c>
      <c r="AU149" s="239" t="s">
        <v>88</v>
      </c>
      <c r="AV149" s="13" t="s">
        <v>86</v>
      </c>
      <c r="AW149" s="13" t="s">
        <v>39</v>
      </c>
      <c r="AX149" s="13" t="s">
        <v>78</v>
      </c>
      <c r="AY149" s="239" t="s">
        <v>145</v>
      </c>
    </row>
    <row r="150" s="14" customFormat="1">
      <c r="A150" s="14"/>
      <c r="B150" s="240"/>
      <c r="C150" s="241"/>
      <c r="D150" s="223" t="s">
        <v>157</v>
      </c>
      <c r="E150" s="242" t="s">
        <v>32</v>
      </c>
      <c r="F150" s="243" t="s">
        <v>233</v>
      </c>
      <c r="G150" s="241"/>
      <c r="H150" s="244">
        <v>5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157</v>
      </c>
      <c r="AU150" s="250" t="s">
        <v>88</v>
      </c>
      <c r="AV150" s="14" t="s">
        <v>88</v>
      </c>
      <c r="AW150" s="14" t="s">
        <v>39</v>
      </c>
      <c r="AX150" s="14" t="s">
        <v>78</v>
      </c>
      <c r="AY150" s="250" t="s">
        <v>145</v>
      </c>
    </row>
    <row r="151" s="15" customFormat="1">
      <c r="A151" s="15"/>
      <c r="B151" s="251"/>
      <c r="C151" s="252"/>
      <c r="D151" s="223" t="s">
        <v>157</v>
      </c>
      <c r="E151" s="253" t="s">
        <v>32</v>
      </c>
      <c r="F151" s="254" t="s">
        <v>164</v>
      </c>
      <c r="G151" s="252"/>
      <c r="H151" s="255">
        <v>42.259999999999998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1" t="s">
        <v>157</v>
      </c>
      <c r="AU151" s="261" t="s">
        <v>88</v>
      </c>
      <c r="AV151" s="15" t="s">
        <v>151</v>
      </c>
      <c r="AW151" s="15" t="s">
        <v>39</v>
      </c>
      <c r="AX151" s="15" t="s">
        <v>86</v>
      </c>
      <c r="AY151" s="261" t="s">
        <v>145</v>
      </c>
    </row>
    <row r="152" s="2" customFormat="1" ht="16.5" customHeight="1">
      <c r="A152" s="42"/>
      <c r="B152" s="43"/>
      <c r="C152" s="209" t="s">
        <v>234</v>
      </c>
      <c r="D152" s="209" t="s">
        <v>147</v>
      </c>
      <c r="E152" s="210" t="s">
        <v>235</v>
      </c>
      <c r="F152" s="211" t="s">
        <v>236</v>
      </c>
      <c r="G152" s="212" t="s">
        <v>150</v>
      </c>
      <c r="H152" s="213">
        <v>1.694</v>
      </c>
      <c r="I152" s="214"/>
      <c r="J152" s="215">
        <f>ROUND(I152*H152,2)</f>
        <v>0</v>
      </c>
      <c r="K152" s="216"/>
      <c r="L152" s="48"/>
      <c r="M152" s="217" t="s">
        <v>32</v>
      </c>
      <c r="N152" s="218" t="s">
        <v>49</v>
      </c>
      <c r="O152" s="88"/>
      <c r="P152" s="219">
        <f>O152*H152</f>
        <v>0</v>
      </c>
      <c r="Q152" s="219">
        <v>2.1600000000000001</v>
      </c>
      <c r="R152" s="219">
        <f>Q152*H152</f>
        <v>3.6590400000000001</v>
      </c>
      <c r="S152" s="219">
        <v>0</v>
      </c>
      <c r="T152" s="220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21" t="s">
        <v>151</v>
      </c>
      <c r="AT152" s="221" t="s">
        <v>147</v>
      </c>
      <c r="AU152" s="221" t="s">
        <v>88</v>
      </c>
      <c r="AY152" s="20" t="s">
        <v>145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20" t="s">
        <v>86</v>
      </c>
      <c r="BK152" s="222">
        <f>ROUND(I152*H152,2)</f>
        <v>0</v>
      </c>
      <c r="BL152" s="20" t="s">
        <v>151</v>
      </c>
      <c r="BM152" s="221" t="s">
        <v>237</v>
      </c>
    </row>
    <row r="153" s="2" customFormat="1">
      <c r="A153" s="42"/>
      <c r="B153" s="43"/>
      <c r="C153" s="44"/>
      <c r="D153" s="223" t="s">
        <v>153</v>
      </c>
      <c r="E153" s="44"/>
      <c r="F153" s="224" t="s">
        <v>238</v>
      </c>
      <c r="G153" s="44"/>
      <c r="H153" s="44"/>
      <c r="I153" s="225"/>
      <c r="J153" s="44"/>
      <c r="K153" s="44"/>
      <c r="L153" s="48"/>
      <c r="M153" s="226"/>
      <c r="N153" s="227"/>
      <c r="O153" s="88"/>
      <c r="P153" s="88"/>
      <c r="Q153" s="88"/>
      <c r="R153" s="88"/>
      <c r="S153" s="88"/>
      <c r="T153" s="89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T153" s="20" t="s">
        <v>153</v>
      </c>
      <c r="AU153" s="20" t="s">
        <v>88</v>
      </c>
    </row>
    <row r="154" s="2" customFormat="1">
      <c r="A154" s="42"/>
      <c r="B154" s="43"/>
      <c r="C154" s="44"/>
      <c r="D154" s="228" t="s">
        <v>155</v>
      </c>
      <c r="E154" s="44"/>
      <c r="F154" s="229" t="s">
        <v>239</v>
      </c>
      <c r="G154" s="44"/>
      <c r="H154" s="44"/>
      <c r="I154" s="225"/>
      <c r="J154" s="44"/>
      <c r="K154" s="44"/>
      <c r="L154" s="48"/>
      <c r="M154" s="226"/>
      <c r="N154" s="227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155</v>
      </c>
      <c r="AU154" s="20" t="s">
        <v>88</v>
      </c>
    </row>
    <row r="155" s="13" customFormat="1">
      <c r="A155" s="13"/>
      <c r="B155" s="230"/>
      <c r="C155" s="231"/>
      <c r="D155" s="223" t="s">
        <v>157</v>
      </c>
      <c r="E155" s="232" t="s">
        <v>32</v>
      </c>
      <c r="F155" s="233" t="s">
        <v>240</v>
      </c>
      <c r="G155" s="231"/>
      <c r="H155" s="232" t="s">
        <v>32</v>
      </c>
      <c r="I155" s="234"/>
      <c r="J155" s="231"/>
      <c r="K155" s="231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157</v>
      </c>
      <c r="AU155" s="239" t="s">
        <v>88</v>
      </c>
      <c r="AV155" s="13" t="s">
        <v>86</v>
      </c>
      <c r="AW155" s="13" t="s">
        <v>39</v>
      </c>
      <c r="AX155" s="13" t="s">
        <v>78</v>
      </c>
      <c r="AY155" s="239" t="s">
        <v>145</v>
      </c>
    </row>
    <row r="156" s="14" customFormat="1">
      <c r="A156" s="14"/>
      <c r="B156" s="240"/>
      <c r="C156" s="241"/>
      <c r="D156" s="223" t="s">
        <v>157</v>
      </c>
      <c r="E156" s="242" t="s">
        <v>32</v>
      </c>
      <c r="F156" s="243" t="s">
        <v>241</v>
      </c>
      <c r="G156" s="241"/>
      <c r="H156" s="244">
        <v>1.075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157</v>
      </c>
      <c r="AU156" s="250" t="s">
        <v>88</v>
      </c>
      <c r="AV156" s="14" t="s">
        <v>88</v>
      </c>
      <c r="AW156" s="14" t="s">
        <v>39</v>
      </c>
      <c r="AX156" s="14" t="s">
        <v>78</v>
      </c>
      <c r="AY156" s="250" t="s">
        <v>145</v>
      </c>
    </row>
    <row r="157" s="13" customFormat="1">
      <c r="A157" s="13"/>
      <c r="B157" s="230"/>
      <c r="C157" s="231"/>
      <c r="D157" s="223" t="s">
        <v>157</v>
      </c>
      <c r="E157" s="232" t="s">
        <v>32</v>
      </c>
      <c r="F157" s="233" t="s">
        <v>242</v>
      </c>
      <c r="G157" s="231"/>
      <c r="H157" s="232" t="s">
        <v>32</v>
      </c>
      <c r="I157" s="234"/>
      <c r="J157" s="231"/>
      <c r="K157" s="231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157</v>
      </c>
      <c r="AU157" s="239" t="s">
        <v>88</v>
      </c>
      <c r="AV157" s="13" t="s">
        <v>86</v>
      </c>
      <c r="AW157" s="13" t="s">
        <v>39</v>
      </c>
      <c r="AX157" s="13" t="s">
        <v>78</v>
      </c>
      <c r="AY157" s="239" t="s">
        <v>145</v>
      </c>
    </row>
    <row r="158" s="14" customFormat="1">
      <c r="A158" s="14"/>
      <c r="B158" s="240"/>
      <c r="C158" s="241"/>
      <c r="D158" s="223" t="s">
        <v>157</v>
      </c>
      <c r="E158" s="242" t="s">
        <v>32</v>
      </c>
      <c r="F158" s="243" t="s">
        <v>243</v>
      </c>
      <c r="G158" s="241"/>
      <c r="H158" s="244">
        <v>0.48899999999999999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157</v>
      </c>
      <c r="AU158" s="250" t="s">
        <v>88</v>
      </c>
      <c r="AV158" s="14" t="s">
        <v>88</v>
      </c>
      <c r="AW158" s="14" t="s">
        <v>39</v>
      </c>
      <c r="AX158" s="14" t="s">
        <v>78</v>
      </c>
      <c r="AY158" s="250" t="s">
        <v>145</v>
      </c>
    </row>
    <row r="159" s="13" customFormat="1">
      <c r="A159" s="13"/>
      <c r="B159" s="230"/>
      <c r="C159" s="231"/>
      <c r="D159" s="223" t="s">
        <v>157</v>
      </c>
      <c r="E159" s="232" t="s">
        <v>32</v>
      </c>
      <c r="F159" s="233" t="s">
        <v>244</v>
      </c>
      <c r="G159" s="231"/>
      <c r="H159" s="232" t="s">
        <v>32</v>
      </c>
      <c r="I159" s="234"/>
      <c r="J159" s="231"/>
      <c r="K159" s="231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157</v>
      </c>
      <c r="AU159" s="239" t="s">
        <v>88</v>
      </c>
      <c r="AV159" s="13" t="s">
        <v>86</v>
      </c>
      <c r="AW159" s="13" t="s">
        <v>39</v>
      </c>
      <c r="AX159" s="13" t="s">
        <v>78</v>
      </c>
      <c r="AY159" s="239" t="s">
        <v>145</v>
      </c>
    </row>
    <row r="160" s="14" customFormat="1">
      <c r="A160" s="14"/>
      <c r="B160" s="240"/>
      <c r="C160" s="241"/>
      <c r="D160" s="223" t="s">
        <v>157</v>
      </c>
      <c r="E160" s="242" t="s">
        <v>32</v>
      </c>
      <c r="F160" s="243" t="s">
        <v>245</v>
      </c>
      <c r="G160" s="241"/>
      <c r="H160" s="244">
        <v>0.13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157</v>
      </c>
      <c r="AU160" s="250" t="s">
        <v>88</v>
      </c>
      <c r="AV160" s="14" t="s">
        <v>88</v>
      </c>
      <c r="AW160" s="14" t="s">
        <v>39</v>
      </c>
      <c r="AX160" s="14" t="s">
        <v>78</v>
      </c>
      <c r="AY160" s="250" t="s">
        <v>145</v>
      </c>
    </row>
    <row r="161" s="15" customFormat="1">
      <c r="A161" s="15"/>
      <c r="B161" s="251"/>
      <c r="C161" s="252"/>
      <c r="D161" s="223" t="s">
        <v>157</v>
      </c>
      <c r="E161" s="253" t="s">
        <v>32</v>
      </c>
      <c r="F161" s="254" t="s">
        <v>164</v>
      </c>
      <c r="G161" s="252"/>
      <c r="H161" s="255">
        <v>1.694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1" t="s">
        <v>157</v>
      </c>
      <c r="AU161" s="261" t="s">
        <v>88</v>
      </c>
      <c r="AV161" s="15" t="s">
        <v>151</v>
      </c>
      <c r="AW161" s="15" t="s">
        <v>39</v>
      </c>
      <c r="AX161" s="15" t="s">
        <v>86</v>
      </c>
      <c r="AY161" s="261" t="s">
        <v>145</v>
      </c>
    </row>
    <row r="162" s="2" customFormat="1" ht="16.5" customHeight="1">
      <c r="A162" s="42"/>
      <c r="B162" s="43"/>
      <c r="C162" s="209" t="s">
        <v>246</v>
      </c>
      <c r="D162" s="209" t="s">
        <v>147</v>
      </c>
      <c r="E162" s="210" t="s">
        <v>247</v>
      </c>
      <c r="F162" s="211" t="s">
        <v>248</v>
      </c>
      <c r="G162" s="212" t="s">
        <v>150</v>
      </c>
      <c r="H162" s="213">
        <v>10.031000000000001</v>
      </c>
      <c r="I162" s="214"/>
      <c r="J162" s="215">
        <f>ROUND(I162*H162,2)</f>
        <v>0</v>
      </c>
      <c r="K162" s="216"/>
      <c r="L162" s="48"/>
      <c r="M162" s="217" t="s">
        <v>32</v>
      </c>
      <c r="N162" s="218" t="s">
        <v>49</v>
      </c>
      <c r="O162" s="88"/>
      <c r="P162" s="219">
        <f>O162*H162</f>
        <v>0</v>
      </c>
      <c r="Q162" s="219">
        <v>2.5018699999999998</v>
      </c>
      <c r="R162" s="219">
        <f>Q162*H162</f>
        <v>25.09625797</v>
      </c>
      <c r="S162" s="219">
        <v>0</v>
      </c>
      <c r="T162" s="220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1" t="s">
        <v>151</v>
      </c>
      <c r="AT162" s="221" t="s">
        <v>147</v>
      </c>
      <c r="AU162" s="221" t="s">
        <v>88</v>
      </c>
      <c r="AY162" s="20" t="s">
        <v>145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20" t="s">
        <v>86</v>
      </c>
      <c r="BK162" s="222">
        <f>ROUND(I162*H162,2)</f>
        <v>0</v>
      </c>
      <c r="BL162" s="20" t="s">
        <v>151</v>
      </c>
      <c r="BM162" s="221" t="s">
        <v>249</v>
      </c>
    </row>
    <row r="163" s="2" customFormat="1">
      <c r="A163" s="42"/>
      <c r="B163" s="43"/>
      <c r="C163" s="44"/>
      <c r="D163" s="223" t="s">
        <v>153</v>
      </c>
      <c r="E163" s="44"/>
      <c r="F163" s="224" t="s">
        <v>250</v>
      </c>
      <c r="G163" s="44"/>
      <c r="H163" s="44"/>
      <c r="I163" s="225"/>
      <c r="J163" s="44"/>
      <c r="K163" s="44"/>
      <c r="L163" s="48"/>
      <c r="M163" s="226"/>
      <c r="N163" s="227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153</v>
      </c>
      <c r="AU163" s="20" t="s">
        <v>88</v>
      </c>
    </row>
    <row r="164" s="2" customFormat="1">
      <c r="A164" s="42"/>
      <c r="B164" s="43"/>
      <c r="C164" s="44"/>
      <c r="D164" s="228" t="s">
        <v>155</v>
      </c>
      <c r="E164" s="44"/>
      <c r="F164" s="229" t="s">
        <v>251</v>
      </c>
      <c r="G164" s="44"/>
      <c r="H164" s="44"/>
      <c r="I164" s="225"/>
      <c r="J164" s="44"/>
      <c r="K164" s="44"/>
      <c r="L164" s="48"/>
      <c r="M164" s="226"/>
      <c r="N164" s="227"/>
      <c r="O164" s="88"/>
      <c r="P164" s="88"/>
      <c r="Q164" s="88"/>
      <c r="R164" s="88"/>
      <c r="S164" s="88"/>
      <c r="T164" s="89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T164" s="20" t="s">
        <v>155</v>
      </c>
      <c r="AU164" s="20" t="s">
        <v>88</v>
      </c>
    </row>
    <row r="165" s="13" customFormat="1">
      <c r="A165" s="13"/>
      <c r="B165" s="230"/>
      <c r="C165" s="231"/>
      <c r="D165" s="223" t="s">
        <v>157</v>
      </c>
      <c r="E165" s="232" t="s">
        <v>32</v>
      </c>
      <c r="F165" s="233" t="s">
        <v>240</v>
      </c>
      <c r="G165" s="231"/>
      <c r="H165" s="232" t="s">
        <v>32</v>
      </c>
      <c r="I165" s="234"/>
      <c r="J165" s="231"/>
      <c r="K165" s="231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157</v>
      </c>
      <c r="AU165" s="239" t="s">
        <v>88</v>
      </c>
      <c r="AV165" s="13" t="s">
        <v>86</v>
      </c>
      <c r="AW165" s="13" t="s">
        <v>39</v>
      </c>
      <c r="AX165" s="13" t="s">
        <v>78</v>
      </c>
      <c r="AY165" s="239" t="s">
        <v>145</v>
      </c>
    </row>
    <row r="166" s="14" customFormat="1">
      <c r="A166" s="14"/>
      <c r="B166" s="240"/>
      <c r="C166" s="241"/>
      <c r="D166" s="223" t="s">
        <v>157</v>
      </c>
      <c r="E166" s="242" t="s">
        <v>32</v>
      </c>
      <c r="F166" s="243" t="s">
        <v>252</v>
      </c>
      <c r="G166" s="241"/>
      <c r="H166" s="244">
        <v>1.613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157</v>
      </c>
      <c r="AU166" s="250" t="s">
        <v>88</v>
      </c>
      <c r="AV166" s="14" t="s">
        <v>88</v>
      </c>
      <c r="AW166" s="14" t="s">
        <v>39</v>
      </c>
      <c r="AX166" s="14" t="s">
        <v>78</v>
      </c>
      <c r="AY166" s="250" t="s">
        <v>145</v>
      </c>
    </row>
    <row r="167" s="13" customFormat="1">
      <c r="A167" s="13"/>
      <c r="B167" s="230"/>
      <c r="C167" s="231"/>
      <c r="D167" s="223" t="s">
        <v>157</v>
      </c>
      <c r="E167" s="232" t="s">
        <v>32</v>
      </c>
      <c r="F167" s="233" t="s">
        <v>242</v>
      </c>
      <c r="G167" s="231"/>
      <c r="H167" s="232" t="s">
        <v>32</v>
      </c>
      <c r="I167" s="234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157</v>
      </c>
      <c r="AU167" s="239" t="s">
        <v>88</v>
      </c>
      <c r="AV167" s="13" t="s">
        <v>86</v>
      </c>
      <c r="AW167" s="13" t="s">
        <v>39</v>
      </c>
      <c r="AX167" s="13" t="s">
        <v>78</v>
      </c>
      <c r="AY167" s="239" t="s">
        <v>145</v>
      </c>
    </row>
    <row r="168" s="14" customFormat="1">
      <c r="A168" s="14"/>
      <c r="B168" s="240"/>
      <c r="C168" s="241"/>
      <c r="D168" s="223" t="s">
        <v>157</v>
      </c>
      <c r="E168" s="242" t="s">
        <v>32</v>
      </c>
      <c r="F168" s="243" t="s">
        <v>253</v>
      </c>
      <c r="G168" s="241"/>
      <c r="H168" s="244">
        <v>0.73299999999999998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157</v>
      </c>
      <c r="AU168" s="250" t="s">
        <v>88</v>
      </c>
      <c r="AV168" s="14" t="s">
        <v>88</v>
      </c>
      <c r="AW168" s="14" t="s">
        <v>39</v>
      </c>
      <c r="AX168" s="14" t="s">
        <v>78</v>
      </c>
      <c r="AY168" s="250" t="s">
        <v>145</v>
      </c>
    </row>
    <row r="169" s="13" customFormat="1">
      <c r="A169" s="13"/>
      <c r="B169" s="230"/>
      <c r="C169" s="231"/>
      <c r="D169" s="223" t="s">
        <v>157</v>
      </c>
      <c r="E169" s="232" t="s">
        <v>32</v>
      </c>
      <c r="F169" s="233" t="s">
        <v>244</v>
      </c>
      <c r="G169" s="231"/>
      <c r="H169" s="232" t="s">
        <v>32</v>
      </c>
      <c r="I169" s="234"/>
      <c r="J169" s="231"/>
      <c r="K169" s="231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157</v>
      </c>
      <c r="AU169" s="239" t="s">
        <v>88</v>
      </c>
      <c r="AV169" s="13" t="s">
        <v>86</v>
      </c>
      <c r="AW169" s="13" t="s">
        <v>39</v>
      </c>
      <c r="AX169" s="13" t="s">
        <v>78</v>
      </c>
      <c r="AY169" s="239" t="s">
        <v>145</v>
      </c>
    </row>
    <row r="170" s="14" customFormat="1">
      <c r="A170" s="14"/>
      <c r="B170" s="240"/>
      <c r="C170" s="241"/>
      <c r="D170" s="223" t="s">
        <v>157</v>
      </c>
      <c r="E170" s="242" t="s">
        <v>32</v>
      </c>
      <c r="F170" s="243" t="s">
        <v>254</v>
      </c>
      <c r="G170" s="241"/>
      <c r="H170" s="244">
        <v>0.19500000000000001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157</v>
      </c>
      <c r="AU170" s="250" t="s">
        <v>88</v>
      </c>
      <c r="AV170" s="14" t="s">
        <v>88</v>
      </c>
      <c r="AW170" s="14" t="s">
        <v>39</v>
      </c>
      <c r="AX170" s="14" t="s">
        <v>78</v>
      </c>
      <c r="AY170" s="250" t="s">
        <v>145</v>
      </c>
    </row>
    <row r="171" s="16" customFormat="1">
      <c r="A171" s="16"/>
      <c r="B171" s="262"/>
      <c r="C171" s="263"/>
      <c r="D171" s="223" t="s">
        <v>157</v>
      </c>
      <c r="E171" s="264" t="s">
        <v>32</v>
      </c>
      <c r="F171" s="265" t="s">
        <v>255</v>
      </c>
      <c r="G171" s="263"/>
      <c r="H171" s="266">
        <v>2.5409999999999999</v>
      </c>
      <c r="I171" s="267"/>
      <c r="J171" s="263"/>
      <c r="K171" s="263"/>
      <c r="L171" s="268"/>
      <c r="M171" s="269"/>
      <c r="N171" s="270"/>
      <c r="O171" s="270"/>
      <c r="P171" s="270"/>
      <c r="Q171" s="270"/>
      <c r="R171" s="270"/>
      <c r="S171" s="270"/>
      <c r="T171" s="271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72" t="s">
        <v>157</v>
      </c>
      <c r="AU171" s="272" t="s">
        <v>88</v>
      </c>
      <c r="AV171" s="16" t="s">
        <v>171</v>
      </c>
      <c r="AW171" s="16" t="s">
        <v>39</v>
      </c>
      <c r="AX171" s="16" t="s">
        <v>78</v>
      </c>
      <c r="AY171" s="272" t="s">
        <v>145</v>
      </c>
    </row>
    <row r="172" s="13" customFormat="1">
      <c r="A172" s="13"/>
      <c r="B172" s="230"/>
      <c r="C172" s="231"/>
      <c r="D172" s="223" t="s">
        <v>157</v>
      </c>
      <c r="E172" s="232" t="s">
        <v>32</v>
      </c>
      <c r="F172" s="233" t="s">
        <v>256</v>
      </c>
      <c r="G172" s="231"/>
      <c r="H172" s="232" t="s">
        <v>32</v>
      </c>
      <c r="I172" s="234"/>
      <c r="J172" s="231"/>
      <c r="K172" s="231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157</v>
      </c>
      <c r="AU172" s="239" t="s">
        <v>88</v>
      </c>
      <c r="AV172" s="13" t="s">
        <v>86</v>
      </c>
      <c r="AW172" s="13" t="s">
        <v>39</v>
      </c>
      <c r="AX172" s="13" t="s">
        <v>78</v>
      </c>
      <c r="AY172" s="239" t="s">
        <v>145</v>
      </c>
    </row>
    <row r="173" s="14" customFormat="1">
      <c r="A173" s="14"/>
      <c r="B173" s="240"/>
      <c r="C173" s="241"/>
      <c r="D173" s="223" t="s">
        <v>157</v>
      </c>
      <c r="E173" s="242" t="s">
        <v>32</v>
      </c>
      <c r="F173" s="243" t="s">
        <v>257</v>
      </c>
      <c r="G173" s="241"/>
      <c r="H173" s="244">
        <v>0.075999999999999998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157</v>
      </c>
      <c r="AU173" s="250" t="s">
        <v>88</v>
      </c>
      <c r="AV173" s="14" t="s">
        <v>88</v>
      </c>
      <c r="AW173" s="14" t="s">
        <v>39</v>
      </c>
      <c r="AX173" s="14" t="s">
        <v>78</v>
      </c>
      <c r="AY173" s="250" t="s">
        <v>145</v>
      </c>
    </row>
    <row r="174" s="13" customFormat="1">
      <c r="A174" s="13"/>
      <c r="B174" s="230"/>
      <c r="C174" s="231"/>
      <c r="D174" s="223" t="s">
        <v>157</v>
      </c>
      <c r="E174" s="232" t="s">
        <v>32</v>
      </c>
      <c r="F174" s="233" t="s">
        <v>258</v>
      </c>
      <c r="G174" s="231"/>
      <c r="H174" s="232" t="s">
        <v>32</v>
      </c>
      <c r="I174" s="234"/>
      <c r="J174" s="231"/>
      <c r="K174" s="231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157</v>
      </c>
      <c r="AU174" s="239" t="s">
        <v>88</v>
      </c>
      <c r="AV174" s="13" t="s">
        <v>86</v>
      </c>
      <c r="AW174" s="13" t="s">
        <v>39</v>
      </c>
      <c r="AX174" s="13" t="s">
        <v>78</v>
      </c>
      <c r="AY174" s="239" t="s">
        <v>145</v>
      </c>
    </row>
    <row r="175" s="14" customFormat="1">
      <c r="A175" s="14"/>
      <c r="B175" s="240"/>
      <c r="C175" s="241"/>
      <c r="D175" s="223" t="s">
        <v>157</v>
      </c>
      <c r="E175" s="242" t="s">
        <v>32</v>
      </c>
      <c r="F175" s="243" t="s">
        <v>259</v>
      </c>
      <c r="G175" s="241"/>
      <c r="H175" s="244">
        <v>7.4139999999999997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157</v>
      </c>
      <c r="AU175" s="250" t="s">
        <v>88</v>
      </c>
      <c r="AV175" s="14" t="s">
        <v>88</v>
      </c>
      <c r="AW175" s="14" t="s">
        <v>39</v>
      </c>
      <c r="AX175" s="14" t="s">
        <v>78</v>
      </c>
      <c r="AY175" s="250" t="s">
        <v>145</v>
      </c>
    </row>
    <row r="176" s="15" customFormat="1">
      <c r="A176" s="15"/>
      <c r="B176" s="251"/>
      <c r="C176" s="252"/>
      <c r="D176" s="223" t="s">
        <v>157</v>
      </c>
      <c r="E176" s="253" t="s">
        <v>32</v>
      </c>
      <c r="F176" s="254" t="s">
        <v>164</v>
      </c>
      <c r="G176" s="252"/>
      <c r="H176" s="255">
        <v>10.030999999999999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1" t="s">
        <v>157</v>
      </c>
      <c r="AU176" s="261" t="s">
        <v>88</v>
      </c>
      <c r="AV176" s="15" t="s">
        <v>151</v>
      </c>
      <c r="AW176" s="15" t="s">
        <v>39</v>
      </c>
      <c r="AX176" s="15" t="s">
        <v>86</v>
      </c>
      <c r="AY176" s="261" t="s">
        <v>145</v>
      </c>
    </row>
    <row r="177" s="2" customFormat="1" ht="16.5" customHeight="1">
      <c r="A177" s="42"/>
      <c r="B177" s="43"/>
      <c r="C177" s="209" t="s">
        <v>260</v>
      </c>
      <c r="D177" s="209" t="s">
        <v>147</v>
      </c>
      <c r="E177" s="210" t="s">
        <v>261</v>
      </c>
      <c r="F177" s="211" t="s">
        <v>262</v>
      </c>
      <c r="G177" s="212" t="s">
        <v>199</v>
      </c>
      <c r="H177" s="213">
        <v>1.25</v>
      </c>
      <c r="I177" s="214"/>
      <c r="J177" s="215">
        <f>ROUND(I177*H177,2)</f>
        <v>0</v>
      </c>
      <c r="K177" s="216"/>
      <c r="L177" s="48"/>
      <c r="M177" s="217" t="s">
        <v>32</v>
      </c>
      <c r="N177" s="218" t="s">
        <v>49</v>
      </c>
      <c r="O177" s="88"/>
      <c r="P177" s="219">
        <f>O177*H177</f>
        <v>0</v>
      </c>
      <c r="Q177" s="219">
        <v>1.06277</v>
      </c>
      <c r="R177" s="219">
        <f>Q177*H177</f>
        <v>1.3284625000000001</v>
      </c>
      <c r="S177" s="219">
        <v>0</v>
      </c>
      <c r="T177" s="220">
        <f>S177*H177</f>
        <v>0</v>
      </c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R177" s="221" t="s">
        <v>151</v>
      </c>
      <c r="AT177" s="221" t="s">
        <v>147</v>
      </c>
      <c r="AU177" s="221" t="s">
        <v>88</v>
      </c>
      <c r="AY177" s="20" t="s">
        <v>145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20" t="s">
        <v>86</v>
      </c>
      <c r="BK177" s="222">
        <f>ROUND(I177*H177,2)</f>
        <v>0</v>
      </c>
      <c r="BL177" s="20" t="s">
        <v>151</v>
      </c>
      <c r="BM177" s="221" t="s">
        <v>263</v>
      </c>
    </row>
    <row r="178" s="2" customFormat="1">
      <c r="A178" s="42"/>
      <c r="B178" s="43"/>
      <c r="C178" s="44"/>
      <c r="D178" s="223" t="s">
        <v>153</v>
      </c>
      <c r="E178" s="44"/>
      <c r="F178" s="224" t="s">
        <v>264</v>
      </c>
      <c r="G178" s="44"/>
      <c r="H178" s="44"/>
      <c r="I178" s="225"/>
      <c r="J178" s="44"/>
      <c r="K178" s="44"/>
      <c r="L178" s="48"/>
      <c r="M178" s="226"/>
      <c r="N178" s="227"/>
      <c r="O178" s="88"/>
      <c r="P178" s="88"/>
      <c r="Q178" s="88"/>
      <c r="R178" s="88"/>
      <c r="S178" s="88"/>
      <c r="T178" s="89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T178" s="20" t="s">
        <v>153</v>
      </c>
      <c r="AU178" s="20" t="s">
        <v>88</v>
      </c>
    </row>
    <row r="179" s="2" customFormat="1">
      <c r="A179" s="42"/>
      <c r="B179" s="43"/>
      <c r="C179" s="44"/>
      <c r="D179" s="228" t="s">
        <v>155</v>
      </c>
      <c r="E179" s="44"/>
      <c r="F179" s="229" t="s">
        <v>265</v>
      </c>
      <c r="G179" s="44"/>
      <c r="H179" s="44"/>
      <c r="I179" s="225"/>
      <c r="J179" s="44"/>
      <c r="K179" s="44"/>
      <c r="L179" s="48"/>
      <c r="M179" s="226"/>
      <c r="N179" s="227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155</v>
      </c>
      <c r="AU179" s="20" t="s">
        <v>88</v>
      </c>
    </row>
    <row r="180" s="13" customFormat="1">
      <c r="A180" s="13"/>
      <c r="B180" s="230"/>
      <c r="C180" s="231"/>
      <c r="D180" s="223" t="s">
        <v>157</v>
      </c>
      <c r="E180" s="232" t="s">
        <v>32</v>
      </c>
      <c r="F180" s="233" t="s">
        <v>240</v>
      </c>
      <c r="G180" s="231"/>
      <c r="H180" s="232" t="s">
        <v>32</v>
      </c>
      <c r="I180" s="234"/>
      <c r="J180" s="231"/>
      <c r="K180" s="231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157</v>
      </c>
      <c r="AU180" s="239" t="s">
        <v>88</v>
      </c>
      <c r="AV180" s="13" t="s">
        <v>86</v>
      </c>
      <c r="AW180" s="13" t="s">
        <v>39</v>
      </c>
      <c r="AX180" s="13" t="s">
        <v>78</v>
      </c>
      <c r="AY180" s="239" t="s">
        <v>145</v>
      </c>
    </row>
    <row r="181" s="14" customFormat="1">
      <c r="A181" s="14"/>
      <c r="B181" s="240"/>
      <c r="C181" s="241"/>
      <c r="D181" s="223" t="s">
        <v>157</v>
      </c>
      <c r="E181" s="242" t="s">
        <v>32</v>
      </c>
      <c r="F181" s="243" t="s">
        <v>266</v>
      </c>
      <c r="G181" s="241"/>
      <c r="H181" s="244">
        <v>0.20399999999999999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157</v>
      </c>
      <c r="AU181" s="250" t="s">
        <v>88</v>
      </c>
      <c r="AV181" s="14" t="s">
        <v>88</v>
      </c>
      <c r="AW181" s="14" t="s">
        <v>39</v>
      </c>
      <c r="AX181" s="14" t="s">
        <v>78</v>
      </c>
      <c r="AY181" s="250" t="s">
        <v>145</v>
      </c>
    </row>
    <row r="182" s="13" customFormat="1">
      <c r="A182" s="13"/>
      <c r="B182" s="230"/>
      <c r="C182" s="231"/>
      <c r="D182" s="223" t="s">
        <v>157</v>
      </c>
      <c r="E182" s="232" t="s">
        <v>32</v>
      </c>
      <c r="F182" s="233" t="s">
        <v>242</v>
      </c>
      <c r="G182" s="231"/>
      <c r="H182" s="232" t="s">
        <v>32</v>
      </c>
      <c r="I182" s="234"/>
      <c r="J182" s="231"/>
      <c r="K182" s="231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157</v>
      </c>
      <c r="AU182" s="239" t="s">
        <v>88</v>
      </c>
      <c r="AV182" s="13" t="s">
        <v>86</v>
      </c>
      <c r="AW182" s="13" t="s">
        <v>39</v>
      </c>
      <c r="AX182" s="13" t="s">
        <v>78</v>
      </c>
      <c r="AY182" s="239" t="s">
        <v>145</v>
      </c>
    </row>
    <row r="183" s="14" customFormat="1">
      <c r="A183" s="14"/>
      <c r="B183" s="240"/>
      <c r="C183" s="241"/>
      <c r="D183" s="223" t="s">
        <v>157</v>
      </c>
      <c r="E183" s="242" t="s">
        <v>32</v>
      </c>
      <c r="F183" s="243" t="s">
        <v>267</v>
      </c>
      <c r="G183" s="241"/>
      <c r="H183" s="244">
        <v>0.092999999999999999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157</v>
      </c>
      <c r="AU183" s="250" t="s">
        <v>88</v>
      </c>
      <c r="AV183" s="14" t="s">
        <v>88</v>
      </c>
      <c r="AW183" s="14" t="s">
        <v>39</v>
      </c>
      <c r="AX183" s="14" t="s">
        <v>78</v>
      </c>
      <c r="AY183" s="250" t="s">
        <v>145</v>
      </c>
    </row>
    <row r="184" s="13" customFormat="1">
      <c r="A184" s="13"/>
      <c r="B184" s="230"/>
      <c r="C184" s="231"/>
      <c r="D184" s="223" t="s">
        <v>157</v>
      </c>
      <c r="E184" s="232" t="s">
        <v>32</v>
      </c>
      <c r="F184" s="233" t="s">
        <v>244</v>
      </c>
      <c r="G184" s="231"/>
      <c r="H184" s="232" t="s">
        <v>32</v>
      </c>
      <c r="I184" s="234"/>
      <c r="J184" s="231"/>
      <c r="K184" s="231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157</v>
      </c>
      <c r="AU184" s="239" t="s">
        <v>88</v>
      </c>
      <c r="AV184" s="13" t="s">
        <v>86</v>
      </c>
      <c r="AW184" s="13" t="s">
        <v>39</v>
      </c>
      <c r="AX184" s="13" t="s">
        <v>78</v>
      </c>
      <c r="AY184" s="239" t="s">
        <v>145</v>
      </c>
    </row>
    <row r="185" s="14" customFormat="1">
      <c r="A185" s="14"/>
      <c r="B185" s="240"/>
      <c r="C185" s="241"/>
      <c r="D185" s="223" t="s">
        <v>157</v>
      </c>
      <c r="E185" s="242" t="s">
        <v>32</v>
      </c>
      <c r="F185" s="243" t="s">
        <v>268</v>
      </c>
      <c r="G185" s="241"/>
      <c r="H185" s="244">
        <v>0.025000000000000001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157</v>
      </c>
      <c r="AU185" s="250" t="s">
        <v>88</v>
      </c>
      <c r="AV185" s="14" t="s">
        <v>88</v>
      </c>
      <c r="AW185" s="14" t="s">
        <v>39</v>
      </c>
      <c r="AX185" s="14" t="s">
        <v>78</v>
      </c>
      <c r="AY185" s="250" t="s">
        <v>145</v>
      </c>
    </row>
    <row r="186" s="16" customFormat="1">
      <c r="A186" s="16"/>
      <c r="B186" s="262"/>
      <c r="C186" s="263"/>
      <c r="D186" s="223" t="s">
        <v>157</v>
      </c>
      <c r="E186" s="264" t="s">
        <v>32</v>
      </c>
      <c r="F186" s="265" t="s">
        <v>255</v>
      </c>
      <c r="G186" s="263"/>
      <c r="H186" s="266">
        <v>0.32200000000000001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2" t="s">
        <v>157</v>
      </c>
      <c r="AU186" s="272" t="s">
        <v>88</v>
      </c>
      <c r="AV186" s="16" t="s">
        <v>171</v>
      </c>
      <c r="AW186" s="16" t="s">
        <v>39</v>
      </c>
      <c r="AX186" s="16" t="s">
        <v>78</v>
      </c>
      <c r="AY186" s="272" t="s">
        <v>145</v>
      </c>
    </row>
    <row r="187" s="13" customFormat="1">
      <c r="A187" s="13"/>
      <c r="B187" s="230"/>
      <c r="C187" s="231"/>
      <c r="D187" s="223" t="s">
        <v>157</v>
      </c>
      <c r="E187" s="232" t="s">
        <v>32</v>
      </c>
      <c r="F187" s="233" t="s">
        <v>258</v>
      </c>
      <c r="G187" s="231"/>
      <c r="H187" s="232" t="s">
        <v>32</v>
      </c>
      <c r="I187" s="234"/>
      <c r="J187" s="231"/>
      <c r="K187" s="231"/>
      <c r="L187" s="235"/>
      <c r="M187" s="236"/>
      <c r="N187" s="237"/>
      <c r="O187" s="237"/>
      <c r="P187" s="237"/>
      <c r="Q187" s="237"/>
      <c r="R187" s="237"/>
      <c r="S187" s="237"/>
      <c r="T187" s="23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9" t="s">
        <v>157</v>
      </c>
      <c r="AU187" s="239" t="s">
        <v>88</v>
      </c>
      <c r="AV187" s="13" t="s">
        <v>86</v>
      </c>
      <c r="AW187" s="13" t="s">
        <v>39</v>
      </c>
      <c r="AX187" s="13" t="s">
        <v>78</v>
      </c>
      <c r="AY187" s="239" t="s">
        <v>145</v>
      </c>
    </row>
    <row r="188" s="14" customFormat="1">
      <c r="A188" s="14"/>
      <c r="B188" s="240"/>
      <c r="C188" s="241"/>
      <c r="D188" s="223" t="s">
        <v>157</v>
      </c>
      <c r="E188" s="242" t="s">
        <v>32</v>
      </c>
      <c r="F188" s="243" t="s">
        <v>269</v>
      </c>
      <c r="G188" s="241"/>
      <c r="H188" s="244">
        <v>0.92800000000000005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157</v>
      </c>
      <c r="AU188" s="250" t="s">
        <v>88</v>
      </c>
      <c r="AV188" s="14" t="s">
        <v>88</v>
      </c>
      <c r="AW188" s="14" t="s">
        <v>39</v>
      </c>
      <c r="AX188" s="14" t="s">
        <v>78</v>
      </c>
      <c r="AY188" s="250" t="s">
        <v>145</v>
      </c>
    </row>
    <row r="189" s="15" customFormat="1">
      <c r="A189" s="15"/>
      <c r="B189" s="251"/>
      <c r="C189" s="252"/>
      <c r="D189" s="223" t="s">
        <v>157</v>
      </c>
      <c r="E189" s="253" t="s">
        <v>32</v>
      </c>
      <c r="F189" s="254" t="s">
        <v>164</v>
      </c>
      <c r="G189" s="252"/>
      <c r="H189" s="255">
        <v>1.25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1" t="s">
        <v>157</v>
      </c>
      <c r="AU189" s="261" t="s">
        <v>88</v>
      </c>
      <c r="AV189" s="15" t="s">
        <v>151</v>
      </c>
      <c r="AW189" s="15" t="s">
        <v>39</v>
      </c>
      <c r="AX189" s="15" t="s">
        <v>86</v>
      </c>
      <c r="AY189" s="261" t="s">
        <v>145</v>
      </c>
    </row>
    <row r="190" s="2" customFormat="1" ht="21.75" customHeight="1">
      <c r="A190" s="42"/>
      <c r="B190" s="43"/>
      <c r="C190" s="209" t="s">
        <v>270</v>
      </c>
      <c r="D190" s="209" t="s">
        <v>147</v>
      </c>
      <c r="E190" s="210" t="s">
        <v>271</v>
      </c>
      <c r="F190" s="211" t="s">
        <v>272</v>
      </c>
      <c r="G190" s="212" t="s">
        <v>273</v>
      </c>
      <c r="H190" s="213">
        <v>20.071000000000002</v>
      </c>
      <c r="I190" s="214"/>
      <c r="J190" s="215">
        <f>ROUND(I190*H190,2)</f>
        <v>0</v>
      </c>
      <c r="K190" s="216"/>
      <c r="L190" s="48"/>
      <c r="M190" s="217" t="s">
        <v>32</v>
      </c>
      <c r="N190" s="218" t="s">
        <v>49</v>
      </c>
      <c r="O190" s="88"/>
      <c r="P190" s="219">
        <f>O190*H190</f>
        <v>0</v>
      </c>
      <c r="Q190" s="219">
        <v>0.45195000000000002</v>
      </c>
      <c r="R190" s="219">
        <f>Q190*H190</f>
        <v>9.0710884500000013</v>
      </c>
      <c r="S190" s="219">
        <v>0</v>
      </c>
      <c r="T190" s="220">
        <f>S190*H190</f>
        <v>0</v>
      </c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R190" s="221" t="s">
        <v>151</v>
      </c>
      <c r="AT190" s="221" t="s">
        <v>147</v>
      </c>
      <c r="AU190" s="221" t="s">
        <v>88</v>
      </c>
      <c r="AY190" s="20" t="s">
        <v>145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20" t="s">
        <v>86</v>
      </c>
      <c r="BK190" s="222">
        <f>ROUND(I190*H190,2)</f>
        <v>0</v>
      </c>
      <c r="BL190" s="20" t="s">
        <v>151</v>
      </c>
      <c r="BM190" s="221" t="s">
        <v>274</v>
      </c>
    </row>
    <row r="191" s="2" customFormat="1">
      <c r="A191" s="42"/>
      <c r="B191" s="43"/>
      <c r="C191" s="44"/>
      <c r="D191" s="223" t="s">
        <v>153</v>
      </c>
      <c r="E191" s="44"/>
      <c r="F191" s="224" t="s">
        <v>275</v>
      </c>
      <c r="G191" s="44"/>
      <c r="H191" s="44"/>
      <c r="I191" s="225"/>
      <c r="J191" s="44"/>
      <c r="K191" s="44"/>
      <c r="L191" s="48"/>
      <c r="M191" s="226"/>
      <c r="N191" s="227"/>
      <c r="O191" s="88"/>
      <c r="P191" s="88"/>
      <c r="Q191" s="88"/>
      <c r="R191" s="88"/>
      <c r="S191" s="88"/>
      <c r="T191" s="89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T191" s="20" t="s">
        <v>153</v>
      </c>
      <c r="AU191" s="20" t="s">
        <v>88</v>
      </c>
    </row>
    <row r="192" s="2" customFormat="1">
      <c r="A192" s="42"/>
      <c r="B192" s="43"/>
      <c r="C192" s="44"/>
      <c r="D192" s="228" t="s">
        <v>155</v>
      </c>
      <c r="E192" s="44"/>
      <c r="F192" s="229" t="s">
        <v>276</v>
      </c>
      <c r="G192" s="44"/>
      <c r="H192" s="44"/>
      <c r="I192" s="225"/>
      <c r="J192" s="44"/>
      <c r="K192" s="44"/>
      <c r="L192" s="48"/>
      <c r="M192" s="226"/>
      <c r="N192" s="227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0" t="s">
        <v>155</v>
      </c>
      <c r="AU192" s="20" t="s">
        <v>88</v>
      </c>
    </row>
    <row r="193" s="13" customFormat="1">
      <c r="A193" s="13"/>
      <c r="B193" s="230"/>
      <c r="C193" s="231"/>
      <c r="D193" s="223" t="s">
        <v>157</v>
      </c>
      <c r="E193" s="232" t="s">
        <v>32</v>
      </c>
      <c r="F193" s="233" t="s">
        <v>228</v>
      </c>
      <c r="G193" s="231"/>
      <c r="H193" s="232" t="s">
        <v>32</v>
      </c>
      <c r="I193" s="234"/>
      <c r="J193" s="231"/>
      <c r="K193" s="231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157</v>
      </c>
      <c r="AU193" s="239" t="s">
        <v>88</v>
      </c>
      <c r="AV193" s="13" t="s">
        <v>86</v>
      </c>
      <c r="AW193" s="13" t="s">
        <v>39</v>
      </c>
      <c r="AX193" s="13" t="s">
        <v>78</v>
      </c>
      <c r="AY193" s="239" t="s">
        <v>145</v>
      </c>
    </row>
    <row r="194" s="14" customFormat="1">
      <c r="A194" s="14"/>
      <c r="B194" s="240"/>
      <c r="C194" s="241"/>
      <c r="D194" s="223" t="s">
        <v>157</v>
      </c>
      <c r="E194" s="242" t="s">
        <v>32</v>
      </c>
      <c r="F194" s="243" t="s">
        <v>277</v>
      </c>
      <c r="G194" s="241"/>
      <c r="H194" s="244">
        <v>9.7829999999999995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157</v>
      </c>
      <c r="AU194" s="250" t="s">
        <v>88</v>
      </c>
      <c r="AV194" s="14" t="s">
        <v>88</v>
      </c>
      <c r="AW194" s="14" t="s">
        <v>39</v>
      </c>
      <c r="AX194" s="14" t="s">
        <v>78</v>
      </c>
      <c r="AY194" s="250" t="s">
        <v>145</v>
      </c>
    </row>
    <row r="195" s="13" customFormat="1">
      <c r="A195" s="13"/>
      <c r="B195" s="230"/>
      <c r="C195" s="231"/>
      <c r="D195" s="223" t="s">
        <v>157</v>
      </c>
      <c r="E195" s="232" t="s">
        <v>32</v>
      </c>
      <c r="F195" s="233" t="s">
        <v>230</v>
      </c>
      <c r="G195" s="231"/>
      <c r="H195" s="232" t="s">
        <v>32</v>
      </c>
      <c r="I195" s="234"/>
      <c r="J195" s="231"/>
      <c r="K195" s="231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157</v>
      </c>
      <c r="AU195" s="239" t="s">
        <v>88</v>
      </c>
      <c r="AV195" s="13" t="s">
        <v>86</v>
      </c>
      <c r="AW195" s="13" t="s">
        <v>39</v>
      </c>
      <c r="AX195" s="13" t="s">
        <v>78</v>
      </c>
      <c r="AY195" s="239" t="s">
        <v>145</v>
      </c>
    </row>
    <row r="196" s="14" customFormat="1">
      <c r="A196" s="14"/>
      <c r="B196" s="240"/>
      <c r="C196" s="241"/>
      <c r="D196" s="223" t="s">
        <v>157</v>
      </c>
      <c r="E196" s="242" t="s">
        <v>32</v>
      </c>
      <c r="F196" s="243" t="s">
        <v>278</v>
      </c>
      <c r="G196" s="241"/>
      <c r="H196" s="244">
        <v>3.258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157</v>
      </c>
      <c r="AU196" s="250" t="s">
        <v>88</v>
      </c>
      <c r="AV196" s="14" t="s">
        <v>88</v>
      </c>
      <c r="AW196" s="14" t="s">
        <v>39</v>
      </c>
      <c r="AX196" s="14" t="s">
        <v>78</v>
      </c>
      <c r="AY196" s="250" t="s">
        <v>145</v>
      </c>
    </row>
    <row r="197" s="13" customFormat="1">
      <c r="A197" s="13"/>
      <c r="B197" s="230"/>
      <c r="C197" s="231"/>
      <c r="D197" s="223" t="s">
        <v>157</v>
      </c>
      <c r="E197" s="232" t="s">
        <v>32</v>
      </c>
      <c r="F197" s="233" t="s">
        <v>232</v>
      </c>
      <c r="G197" s="231"/>
      <c r="H197" s="232" t="s">
        <v>32</v>
      </c>
      <c r="I197" s="234"/>
      <c r="J197" s="231"/>
      <c r="K197" s="231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157</v>
      </c>
      <c r="AU197" s="239" t="s">
        <v>88</v>
      </c>
      <c r="AV197" s="13" t="s">
        <v>86</v>
      </c>
      <c r="AW197" s="13" t="s">
        <v>39</v>
      </c>
      <c r="AX197" s="13" t="s">
        <v>78</v>
      </c>
      <c r="AY197" s="239" t="s">
        <v>145</v>
      </c>
    </row>
    <row r="198" s="14" customFormat="1">
      <c r="A198" s="14"/>
      <c r="B198" s="240"/>
      <c r="C198" s="241"/>
      <c r="D198" s="223" t="s">
        <v>157</v>
      </c>
      <c r="E198" s="242" t="s">
        <v>32</v>
      </c>
      <c r="F198" s="243" t="s">
        <v>279</v>
      </c>
      <c r="G198" s="241"/>
      <c r="H198" s="244">
        <v>7.0300000000000002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157</v>
      </c>
      <c r="AU198" s="250" t="s">
        <v>88</v>
      </c>
      <c r="AV198" s="14" t="s">
        <v>88</v>
      </c>
      <c r="AW198" s="14" t="s">
        <v>39</v>
      </c>
      <c r="AX198" s="14" t="s">
        <v>78</v>
      </c>
      <c r="AY198" s="250" t="s">
        <v>145</v>
      </c>
    </row>
    <row r="199" s="15" customFormat="1">
      <c r="A199" s="15"/>
      <c r="B199" s="251"/>
      <c r="C199" s="252"/>
      <c r="D199" s="223" t="s">
        <v>157</v>
      </c>
      <c r="E199" s="253" t="s">
        <v>32</v>
      </c>
      <c r="F199" s="254" t="s">
        <v>164</v>
      </c>
      <c r="G199" s="252"/>
      <c r="H199" s="255">
        <v>20.071000000000002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1" t="s">
        <v>157</v>
      </c>
      <c r="AU199" s="261" t="s">
        <v>88</v>
      </c>
      <c r="AV199" s="15" t="s">
        <v>151</v>
      </c>
      <c r="AW199" s="15" t="s">
        <v>39</v>
      </c>
      <c r="AX199" s="15" t="s">
        <v>86</v>
      </c>
      <c r="AY199" s="261" t="s">
        <v>145</v>
      </c>
    </row>
    <row r="200" s="2" customFormat="1" ht="16.5" customHeight="1">
      <c r="A200" s="42"/>
      <c r="B200" s="43"/>
      <c r="C200" s="209" t="s">
        <v>8</v>
      </c>
      <c r="D200" s="209" t="s">
        <v>147</v>
      </c>
      <c r="E200" s="210" t="s">
        <v>280</v>
      </c>
      <c r="F200" s="211" t="s">
        <v>281</v>
      </c>
      <c r="G200" s="212" t="s">
        <v>199</v>
      </c>
      <c r="H200" s="213">
        <v>0.29999999999999999</v>
      </c>
      <c r="I200" s="214"/>
      <c r="J200" s="215">
        <f>ROUND(I200*H200,2)</f>
        <v>0</v>
      </c>
      <c r="K200" s="216"/>
      <c r="L200" s="48"/>
      <c r="M200" s="217" t="s">
        <v>32</v>
      </c>
      <c r="N200" s="218" t="s">
        <v>49</v>
      </c>
      <c r="O200" s="88"/>
      <c r="P200" s="219">
        <f>O200*H200</f>
        <v>0</v>
      </c>
      <c r="Q200" s="219">
        <v>1.0593999999999999</v>
      </c>
      <c r="R200" s="219">
        <f>Q200*H200</f>
        <v>0.31781999999999994</v>
      </c>
      <c r="S200" s="219">
        <v>0</v>
      </c>
      <c r="T200" s="220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21" t="s">
        <v>151</v>
      </c>
      <c r="AT200" s="221" t="s">
        <v>147</v>
      </c>
      <c r="AU200" s="221" t="s">
        <v>88</v>
      </c>
      <c r="AY200" s="20" t="s">
        <v>145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20" t="s">
        <v>86</v>
      </c>
      <c r="BK200" s="222">
        <f>ROUND(I200*H200,2)</f>
        <v>0</v>
      </c>
      <c r="BL200" s="20" t="s">
        <v>151</v>
      </c>
      <c r="BM200" s="221" t="s">
        <v>282</v>
      </c>
    </row>
    <row r="201" s="2" customFormat="1">
      <c r="A201" s="42"/>
      <c r="B201" s="43"/>
      <c r="C201" s="44"/>
      <c r="D201" s="223" t="s">
        <v>153</v>
      </c>
      <c r="E201" s="44"/>
      <c r="F201" s="224" t="s">
        <v>283</v>
      </c>
      <c r="G201" s="44"/>
      <c r="H201" s="44"/>
      <c r="I201" s="225"/>
      <c r="J201" s="44"/>
      <c r="K201" s="44"/>
      <c r="L201" s="48"/>
      <c r="M201" s="226"/>
      <c r="N201" s="227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153</v>
      </c>
      <c r="AU201" s="20" t="s">
        <v>88</v>
      </c>
    </row>
    <row r="202" s="2" customFormat="1">
      <c r="A202" s="42"/>
      <c r="B202" s="43"/>
      <c r="C202" s="44"/>
      <c r="D202" s="228" t="s">
        <v>155</v>
      </c>
      <c r="E202" s="44"/>
      <c r="F202" s="229" t="s">
        <v>284</v>
      </c>
      <c r="G202" s="44"/>
      <c r="H202" s="44"/>
      <c r="I202" s="225"/>
      <c r="J202" s="44"/>
      <c r="K202" s="44"/>
      <c r="L202" s="48"/>
      <c r="M202" s="226"/>
      <c r="N202" s="227"/>
      <c r="O202" s="88"/>
      <c r="P202" s="88"/>
      <c r="Q202" s="88"/>
      <c r="R202" s="88"/>
      <c r="S202" s="88"/>
      <c r="T202" s="89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T202" s="20" t="s">
        <v>155</v>
      </c>
      <c r="AU202" s="20" t="s">
        <v>88</v>
      </c>
    </row>
    <row r="203" s="13" customFormat="1">
      <c r="A203" s="13"/>
      <c r="B203" s="230"/>
      <c r="C203" s="231"/>
      <c r="D203" s="223" t="s">
        <v>157</v>
      </c>
      <c r="E203" s="232" t="s">
        <v>32</v>
      </c>
      <c r="F203" s="233" t="s">
        <v>228</v>
      </c>
      <c r="G203" s="231"/>
      <c r="H203" s="232" t="s">
        <v>32</v>
      </c>
      <c r="I203" s="234"/>
      <c r="J203" s="231"/>
      <c r="K203" s="231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157</v>
      </c>
      <c r="AU203" s="239" t="s">
        <v>88</v>
      </c>
      <c r="AV203" s="13" t="s">
        <v>86</v>
      </c>
      <c r="AW203" s="13" t="s">
        <v>39</v>
      </c>
      <c r="AX203" s="13" t="s">
        <v>78</v>
      </c>
      <c r="AY203" s="239" t="s">
        <v>145</v>
      </c>
    </row>
    <row r="204" s="14" customFormat="1">
      <c r="A204" s="14"/>
      <c r="B204" s="240"/>
      <c r="C204" s="241"/>
      <c r="D204" s="223" t="s">
        <v>157</v>
      </c>
      <c r="E204" s="242" t="s">
        <v>32</v>
      </c>
      <c r="F204" s="243" t="s">
        <v>285</v>
      </c>
      <c r="G204" s="241"/>
      <c r="H204" s="244">
        <v>0.083000000000000004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157</v>
      </c>
      <c r="AU204" s="250" t="s">
        <v>88</v>
      </c>
      <c r="AV204" s="14" t="s">
        <v>88</v>
      </c>
      <c r="AW204" s="14" t="s">
        <v>39</v>
      </c>
      <c r="AX204" s="14" t="s">
        <v>78</v>
      </c>
      <c r="AY204" s="250" t="s">
        <v>145</v>
      </c>
    </row>
    <row r="205" s="14" customFormat="1">
      <c r="A205" s="14"/>
      <c r="B205" s="240"/>
      <c r="C205" s="241"/>
      <c r="D205" s="223" t="s">
        <v>157</v>
      </c>
      <c r="E205" s="242" t="s">
        <v>32</v>
      </c>
      <c r="F205" s="243" t="s">
        <v>286</v>
      </c>
      <c r="G205" s="241"/>
      <c r="H205" s="244">
        <v>0.069000000000000006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157</v>
      </c>
      <c r="AU205" s="250" t="s">
        <v>88</v>
      </c>
      <c r="AV205" s="14" t="s">
        <v>88</v>
      </c>
      <c r="AW205" s="14" t="s">
        <v>39</v>
      </c>
      <c r="AX205" s="14" t="s">
        <v>78</v>
      </c>
      <c r="AY205" s="250" t="s">
        <v>145</v>
      </c>
    </row>
    <row r="206" s="13" customFormat="1">
      <c r="A206" s="13"/>
      <c r="B206" s="230"/>
      <c r="C206" s="231"/>
      <c r="D206" s="223" t="s">
        <v>157</v>
      </c>
      <c r="E206" s="232" t="s">
        <v>32</v>
      </c>
      <c r="F206" s="233" t="s">
        <v>230</v>
      </c>
      <c r="G206" s="231"/>
      <c r="H206" s="232" t="s">
        <v>32</v>
      </c>
      <c r="I206" s="234"/>
      <c r="J206" s="231"/>
      <c r="K206" s="231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157</v>
      </c>
      <c r="AU206" s="239" t="s">
        <v>88</v>
      </c>
      <c r="AV206" s="13" t="s">
        <v>86</v>
      </c>
      <c r="AW206" s="13" t="s">
        <v>39</v>
      </c>
      <c r="AX206" s="13" t="s">
        <v>78</v>
      </c>
      <c r="AY206" s="239" t="s">
        <v>145</v>
      </c>
    </row>
    <row r="207" s="14" customFormat="1">
      <c r="A207" s="14"/>
      <c r="B207" s="240"/>
      <c r="C207" s="241"/>
      <c r="D207" s="223" t="s">
        <v>157</v>
      </c>
      <c r="E207" s="242" t="s">
        <v>32</v>
      </c>
      <c r="F207" s="243" t="s">
        <v>287</v>
      </c>
      <c r="G207" s="241"/>
      <c r="H207" s="244">
        <v>0.032000000000000001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157</v>
      </c>
      <c r="AU207" s="250" t="s">
        <v>88</v>
      </c>
      <c r="AV207" s="14" t="s">
        <v>88</v>
      </c>
      <c r="AW207" s="14" t="s">
        <v>39</v>
      </c>
      <c r="AX207" s="14" t="s">
        <v>78</v>
      </c>
      <c r="AY207" s="250" t="s">
        <v>145</v>
      </c>
    </row>
    <row r="208" s="14" customFormat="1">
      <c r="A208" s="14"/>
      <c r="B208" s="240"/>
      <c r="C208" s="241"/>
      <c r="D208" s="223" t="s">
        <v>157</v>
      </c>
      <c r="E208" s="242" t="s">
        <v>32</v>
      </c>
      <c r="F208" s="243" t="s">
        <v>288</v>
      </c>
      <c r="G208" s="241"/>
      <c r="H208" s="244">
        <v>0.023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157</v>
      </c>
      <c r="AU208" s="250" t="s">
        <v>88</v>
      </c>
      <c r="AV208" s="14" t="s">
        <v>88</v>
      </c>
      <c r="AW208" s="14" t="s">
        <v>39</v>
      </c>
      <c r="AX208" s="14" t="s">
        <v>78</v>
      </c>
      <c r="AY208" s="250" t="s">
        <v>145</v>
      </c>
    </row>
    <row r="209" s="13" customFormat="1">
      <c r="A209" s="13"/>
      <c r="B209" s="230"/>
      <c r="C209" s="231"/>
      <c r="D209" s="223" t="s">
        <v>157</v>
      </c>
      <c r="E209" s="232" t="s">
        <v>32</v>
      </c>
      <c r="F209" s="233" t="s">
        <v>232</v>
      </c>
      <c r="G209" s="231"/>
      <c r="H209" s="232" t="s">
        <v>32</v>
      </c>
      <c r="I209" s="234"/>
      <c r="J209" s="231"/>
      <c r="K209" s="231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157</v>
      </c>
      <c r="AU209" s="239" t="s">
        <v>88</v>
      </c>
      <c r="AV209" s="13" t="s">
        <v>86</v>
      </c>
      <c r="AW209" s="13" t="s">
        <v>39</v>
      </c>
      <c r="AX209" s="13" t="s">
        <v>78</v>
      </c>
      <c r="AY209" s="239" t="s">
        <v>145</v>
      </c>
    </row>
    <row r="210" s="14" customFormat="1">
      <c r="A210" s="14"/>
      <c r="B210" s="240"/>
      <c r="C210" s="241"/>
      <c r="D210" s="223" t="s">
        <v>157</v>
      </c>
      <c r="E210" s="242" t="s">
        <v>32</v>
      </c>
      <c r="F210" s="243" t="s">
        <v>289</v>
      </c>
      <c r="G210" s="241"/>
      <c r="H210" s="244">
        <v>0.052999999999999998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157</v>
      </c>
      <c r="AU210" s="250" t="s">
        <v>88</v>
      </c>
      <c r="AV210" s="14" t="s">
        <v>88</v>
      </c>
      <c r="AW210" s="14" t="s">
        <v>39</v>
      </c>
      <c r="AX210" s="14" t="s">
        <v>78</v>
      </c>
      <c r="AY210" s="250" t="s">
        <v>145</v>
      </c>
    </row>
    <row r="211" s="14" customFormat="1">
      <c r="A211" s="14"/>
      <c r="B211" s="240"/>
      <c r="C211" s="241"/>
      <c r="D211" s="223" t="s">
        <v>157</v>
      </c>
      <c r="E211" s="242" t="s">
        <v>32</v>
      </c>
      <c r="F211" s="243" t="s">
        <v>290</v>
      </c>
      <c r="G211" s="241"/>
      <c r="H211" s="244">
        <v>0.040000000000000001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157</v>
      </c>
      <c r="AU211" s="250" t="s">
        <v>88</v>
      </c>
      <c r="AV211" s="14" t="s">
        <v>88</v>
      </c>
      <c r="AW211" s="14" t="s">
        <v>39</v>
      </c>
      <c r="AX211" s="14" t="s">
        <v>78</v>
      </c>
      <c r="AY211" s="250" t="s">
        <v>145</v>
      </c>
    </row>
    <row r="212" s="15" customFormat="1">
      <c r="A212" s="15"/>
      <c r="B212" s="251"/>
      <c r="C212" s="252"/>
      <c r="D212" s="223" t="s">
        <v>157</v>
      </c>
      <c r="E212" s="253" t="s">
        <v>32</v>
      </c>
      <c r="F212" s="254" t="s">
        <v>164</v>
      </c>
      <c r="G212" s="252"/>
      <c r="H212" s="255">
        <v>0.29999999999999999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1" t="s">
        <v>157</v>
      </c>
      <c r="AU212" s="261" t="s">
        <v>88</v>
      </c>
      <c r="AV212" s="15" t="s">
        <v>151</v>
      </c>
      <c r="AW212" s="15" t="s">
        <v>39</v>
      </c>
      <c r="AX212" s="15" t="s">
        <v>86</v>
      </c>
      <c r="AY212" s="261" t="s">
        <v>145</v>
      </c>
    </row>
    <row r="213" s="12" customFormat="1" ht="22.8" customHeight="1">
      <c r="A213" s="12"/>
      <c r="B213" s="193"/>
      <c r="C213" s="194"/>
      <c r="D213" s="195" t="s">
        <v>77</v>
      </c>
      <c r="E213" s="207" t="s">
        <v>151</v>
      </c>
      <c r="F213" s="207" t="s">
        <v>291</v>
      </c>
      <c r="G213" s="194"/>
      <c r="H213" s="194"/>
      <c r="I213" s="197"/>
      <c r="J213" s="208">
        <f>BK213</f>
        <v>0</v>
      </c>
      <c r="K213" s="194"/>
      <c r="L213" s="199"/>
      <c r="M213" s="200"/>
      <c r="N213" s="201"/>
      <c r="O213" s="201"/>
      <c r="P213" s="202">
        <f>SUM(P214:P236)</f>
        <v>0</v>
      </c>
      <c r="Q213" s="201"/>
      <c r="R213" s="202">
        <f>SUM(R214:R236)</f>
        <v>5.7211413499999999</v>
      </c>
      <c r="S213" s="201"/>
      <c r="T213" s="203">
        <f>SUM(T214:T236)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4" t="s">
        <v>86</v>
      </c>
      <c r="AT213" s="205" t="s">
        <v>77</v>
      </c>
      <c r="AU213" s="205" t="s">
        <v>86</v>
      </c>
      <c r="AY213" s="204" t="s">
        <v>145</v>
      </c>
      <c r="BK213" s="206">
        <f>SUM(BK214:BK236)</f>
        <v>0</v>
      </c>
    </row>
    <row r="214" s="2" customFormat="1" ht="16.5" customHeight="1">
      <c r="A214" s="42"/>
      <c r="B214" s="43"/>
      <c r="C214" s="209" t="s">
        <v>292</v>
      </c>
      <c r="D214" s="209" t="s">
        <v>147</v>
      </c>
      <c r="E214" s="210" t="s">
        <v>293</v>
      </c>
      <c r="F214" s="211" t="s">
        <v>294</v>
      </c>
      <c r="G214" s="212" t="s">
        <v>150</v>
      </c>
      <c r="H214" s="213">
        <v>2.1110000000000002</v>
      </c>
      <c r="I214" s="214"/>
      <c r="J214" s="215">
        <f>ROUND(I214*H214,2)</f>
        <v>0</v>
      </c>
      <c r="K214" s="216"/>
      <c r="L214" s="48"/>
      <c r="M214" s="217" t="s">
        <v>32</v>
      </c>
      <c r="N214" s="218" t="s">
        <v>49</v>
      </c>
      <c r="O214" s="88"/>
      <c r="P214" s="219">
        <f>O214*H214</f>
        <v>0</v>
      </c>
      <c r="Q214" s="219">
        <v>2.5020099999999998</v>
      </c>
      <c r="R214" s="219">
        <f>Q214*H214</f>
        <v>5.2817431099999999</v>
      </c>
      <c r="S214" s="219">
        <v>0</v>
      </c>
      <c r="T214" s="220">
        <f>S214*H214</f>
        <v>0</v>
      </c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R214" s="221" t="s">
        <v>151</v>
      </c>
      <c r="AT214" s="221" t="s">
        <v>147</v>
      </c>
      <c r="AU214" s="221" t="s">
        <v>88</v>
      </c>
      <c r="AY214" s="20" t="s">
        <v>145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20" t="s">
        <v>86</v>
      </c>
      <c r="BK214" s="222">
        <f>ROUND(I214*H214,2)</f>
        <v>0</v>
      </c>
      <c r="BL214" s="20" t="s">
        <v>151</v>
      </c>
      <c r="BM214" s="221" t="s">
        <v>295</v>
      </c>
    </row>
    <row r="215" s="2" customFormat="1">
      <c r="A215" s="42"/>
      <c r="B215" s="43"/>
      <c r="C215" s="44"/>
      <c r="D215" s="223" t="s">
        <v>153</v>
      </c>
      <c r="E215" s="44"/>
      <c r="F215" s="224" t="s">
        <v>296</v>
      </c>
      <c r="G215" s="44"/>
      <c r="H215" s="44"/>
      <c r="I215" s="225"/>
      <c r="J215" s="44"/>
      <c r="K215" s="44"/>
      <c r="L215" s="48"/>
      <c r="M215" s="226"/>
      <c r="N215" s="227"/>
      <c r="O215" s="88"/>
      <c r="P215" s="88"/>
      <c r="Q215" s="88"/>
      <c r="R215" s="88"/>
      <c r="S215" s="88"/>
      <c r="T215" s="89"/>
      <c r="U215" s="42"/>
      <c r="V215" s="42"/>
      <c r="W215" s="42"/>
      <c r="X215" s="42"/>
      <c r="Y215" s="42"/>
      <c r="Z215" s="42"/>
      <c r="AA215" s="42"/>
      <c r="AB215" s="42"/>
      <c r="AC215" s="42"/>
      <c r="AD215" s="42"/>
      <c r="AE215" s="42"/>
      <c r="AT215" s="20" t="s">
        <v>153</v>
      </c>
      <c r="AU215" s="20" t="s">
        <v>88</v>
      </c>
    </row>
    <row r="216" s="2" customFormat="1">
      <c r="A216" s="42"/>
      <c r="B216" s="43"/>
      <c r="C216" s="44"/>
      <c r="D216" s="228" t="s">
        <v>155</v>
      </c>
      <c r="E216" s="44"/>
      <c r="F216" s="229" t="s">
        <v>297</v>
      </c>
      <c r="G216" s="44"/>
      <c r="H216" s="44"/>
      <c r="I216" s="225"/>
      <c r="J216" s="44"/>
      <c r="K216" s="44"/>
      <c r="L216" s="48"/>
      <c r="M216" s="226"/>
      <c r="N216" s="227"/>
      <c r="O216" s="88"/>
      <c r="P216" s="88"/>
      <c r="Q216" s="88"/>
      <c r="R216" s="88"/>
      <c r="S216" s="88"/>
      <c r="T216" s="89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T216" s="20" t="s">
        <v>155</v>
      </c>
      <c r="AU216" s="20" t="s">
        <v>88</v>
      </c>
    </row>
    <row r="217" s="13" customFormat="1">
      <c r="A217" s="13"/>
      <c r="B217" s="230"/>
      <c r="C217" s="231"/>
      <c r="D217" s="223" t="s">
        <v>157</v>
      </c>
      <c r="E217" s="232" t="s">
        <v>32</v>
      </c>
      <c r="F217" s="233" t="s">
        <v>298</v>
      </c>
      <c r="G217" s="231"/>
      <c r="H217" s="232" t="s">
        <v>32</v>
      </c>
      <c r="I217" s="234"/>
      <c r="J217" s="231"/>
      <c r="K217" s="231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157</v>
      </c>
      <c r="AU217" s="239" t="s">
        <v>88</v>
      </c>
      <c r="AV217" s="13" t="s">
        <v>86</v>
      </c>
      <c r="AW217" s="13" t="s">
        <v>39</v>
      </c>
      <c r="AX217" s="13" t="s">
        <v>78</v>
      </c>
      <c r="AY217" s="239" t="s">
        <v>145</v>
      </c>
    </row>
    <row r="218" s="14" customFormat="1">
      <c r="A218" s="14"/>
      <c r="B218" s="240"/>
      <c r="C218" s="241"/>
      <c r="D218" s="223" t="s">
        <v>157</v>
      </c>
      <c r="E218" s="242" t="s">
        <v>32</v>
      </c>
      <c r="F218" s="243" t="s">
        <v>299</v>
      </c>
      <c r="G218" s="241"/>
      <c r="H218" s="244">
        <v>1.6419999999999999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157</v>
      </c>
      <c r="AU218" s="250" t="s">
        <v>88</v>
      </c>
      <c r="AV218" s="14" t="s">
        <v>88</v>
      </c>
      <c r="AW218" s="14" t="s">
        <v>39</v>
      </c>
      <c r="AX218" s="14" t="s">
        <v>78</v>
      </c>
      <c r="AY218" s="250" t="s">
        <v>145</v>
      </c>
    </row>
    <row r="219" s="13" customFormat="1">
      <c r="A219" s="13"/>
      <c r="B219" s="230"/>
      <c r="C219" s="231"/>
      <c r="D219" s="223" t="s">
        <v>157</v>
      </c>
      <c r="E219" s="232" t="s">
        <v>32</v>
      </c>
      <c r="F219" s="233" t="s">
        <v>300</v>
      </c>
      <c r="G219" s="231"/>
      <c r="H219" s="232" t="s">
        <v>32</v>
      </c>
      <c r="I219" s="234"/>
      <c r="J219" s="231"/>
      <c r="K219" s="231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157</v>
      </c>
      <c r="AU219" s="239" t="s">
        <v>88</v>
      </c>
      <c r="AV219" s="13" t="s">
        <v>86</v>
      </c>
      <c r="AW219" s="13" t="s">
        <v>39</v>
      </c>
      <c r="AX219" s="13" t="s">
        <v>78</v>
      </c>
      <c r="AY219" s="239" t="s">
        <v>145</v>
      </c>
    </row>
    <row r="220" s="14" customFormat="1">
      <c r="A220" s="14"/>
      <c r="B220" s="240"/>
      <c r="C220" s="241"/>
      <c r="D220" s="223" t="s">
        <v>157</v>
      </c>
      <c r="E220" s="242" t="s">
        <v>32</v>
      </c>
      <c r="F220" s="243" t="s">
        <v>301</v>
      </c>
      <c r="G220" s="241"/>
      <c r="H220" s="244">
        <v>0.46899999999999997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157</v>
      </c>
      <c r="AU220" s="250" t="s">
        <v>88</v>
      </c>
      <c r="AV220" s="14" t="s">
        <v>88</v>
      </c>
      <c r="AW220" s="14" t="s">
        <v>39</v>
      </c>
      <c r="AX220" s="14" t="s">
        <v>78</v>
      </c>
      <c r="AY220" s="250" t="s">
        <v>145</v>
      </c>
    </row>
    <row r="221" s="15" customFormat="1">
      <c r="A221" s="15"/>
      <c r="B221" s="251"/>
      <c r="C221" s="252"/>
      <c r="D221" s="223" t="s">
        <v>157</v>
      </c>
      <c r="E221" s="253" t="s">
        <v>32</v>
      </c>
      <c r="F221" s="254" t="s">
        <v>164</v>
      </c>
      <c r="G221" s="252"/>
      <c r="H221" s="255">
        <v>2.1109999999999998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1" t="s">
        <v>157</v>
      </c>
      <c r="AU221" s="261" t="s">
        <v>88</v>
      </c>
      <c r="AV221" s="15" t="s">
        <v>151</v>
      </c>
      <c r="AW221" s="15" t="s">
        <v>39</v>
      </c>
      <c r="AX221" s="15" t="s">
        <v>86</v>
      </c>
      <c r="AY221" s="261" t="s">
        <v>145</v>
      </c>
    </row>
    <row r="222" s="2" customFormat="1" ht="16.5" customHeight="1">
      <c r="A222" s="42"/>
      <c r="B222" s="43"/>
      <c r="C222" s="209" t="s">
        <v>302</v>
      </c>
      <c r="D222" s="209" t="s">
        <v>147</v>
      </c>
      <c r="E222" s="210" t="s">
        <v>303</v>
      </c>
      <c r="F222" s="211" t="s">
        <v>304</v>
      </c>
      <c r="G222" s="212" t="s">
        <v>273</v>
      </c>
      <c r="H222" s="213">
        <v>16.936</v>
      </c>
      <c r="I222" s="214"/>
      <c r="J222" s="215">
        <f>ROUND(I222*H222,2)</f>
        <v>0</v>
      </c>
      <c r="K222" s="216"/>
      <c r="L222" s="48"/>
      <c r="M222" s="217" t="s">
        <v>32</v>
      </c>
      <c r="N222" s="218" t="s">
        <v>49</v>
      </c>
      <c r="O222" s="88"/>
      <c r="P222" s="219">
        <f>O222*H222</f>
        <v>0</v>
      </c>
      <c r="Q222" s="219">
        <v>0.0073699999999999998</v>
      </c>
      <c r="R222" s="219">
        <f>Q222*H222</f>
        <v>0.12481832</v>
      </c>
      <c r="S222" s="219">
        <v>0</v>
      </c>
      <c r="T222" s="220">
        <f>S222*H222</f>
        <v>0</v>
      </c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R222" s="221" t="s">
        <v>151</v>
      </c>
      <c r="AT222" s="221" t="s">
        <v>147</v>
      </c>
      <c r="AU222" s="221" t="s">
        <v>88</v>
      </c>
      <c r="AY222" s="20" t="s">
        <v>145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20" t="s">
        <v>86</v>
      </c>
      <c r="BK222" s="222">
        <f>ROUND(I222*H222,2)</f>
        <v>0</v>
      </c>
      <c r="BL222" s="20" t="s">
        <v>151</v>
      </c>
      <c r="BM222" s="221" t="s">
        <v>305</v>
      </c>
    </row>
    <row r="223" s="2" customFormat="1">
      <c r="A223" s="42"/>
      <c r="B223" s="43"/>
      <c r="C223" s="44"/>
      <c r="D223" s="223" t="s">
        <v>153</v>
      </c>
      <c r="E223" s="44"/>
      <c r="F223" s="224" t="s">
        <v>306</v>
      </c>
      <c r="G223" s="44"/>
      <c r="H223" s="44"/>
      <c r="I223" s="225"/>
      <c r="J223" s="44"/>
      <c r="K223" s="44"/>
      <c r="L223" s="48"/>
      <c r="M223" s="226"/>
      <c r="N223" s="227"/>
      <c r="O223" s="88"/>
      <c r="P223" s="88"/>
      <c r="Q223" s="88"/>
      <c r="R223" s="88"/>
      <c r="S223" s="88"/>
      <c r="T223" s="89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T223" s="20" t="s">
        <v>153</v>
      </c>
      <c r="AU223" s="20" t="s">
        <v>88</v>
      </c>
    </row>
    <row r="224" s="2" customFormat="1">
      <c r="A224" s="42"/>
      <c r="B224" s="43"/>
      <c r="C224" s="44"/>
      <c r="D224" s="228" t="s">
        <v>155</v>
      </c>
      <c r="E224" s="44"/>
      <c r="F224" s="229" t="s">
        <v>307</v>
      </c>
      <c r="G224" s="44"/>
      <c r="H224" s="44"/>
      <c r="I224" s="225"/>
      <c r="J224" s="44"/>
      <c r="K224" s="44"/>
      <c r="L224" s="48"/>
      <c r="M224" s="226"/>
      <c r="N224" s="227"/>
      <c r="O224" s="88"/>
      <c r="P224" s="88"/>
      <c r="Q224" s="88"/>
      <c r="R224" s="88"/>
      <c r="S224" s="88"/>
      <c r="T224" s="89"/>
      <c r="U224" s="42"/>
      <c r="V224" s="42"/>
      <c r="W224" s="42"/>
      <c r="X224" s="42"/>
      <c r="Y224" s="42"/>
      <c r="Z224" s="42"/>
      <c r="AA224" s="42"/>
      <c r="AB224" s="42"/>
      <c r="AC224" s="42"/>
      <c r="AD224" s="42"/>
      <c r="AE224" s="42"/>
      <c r="AT224" s="20" t="s">
        <v>155</v>
      </c>
      <c r="AU224" s="20" t="s">
        <v>88</v>
      </c>
    </row>
    <row r="225" s="13" customFormat="1">
      <c r="A225" s="13"/>
      <c r="B225" s="230"/>
      <c r="C225" s="231"/>
      <c r="D225" s="223" t="s">
        <v>157</v>
      </c>
      <c r="E225" s="232" t="s">
        <v>32</v>
      </c>
      <c r="F225" s="233" t="s">
        <v>228</v>
      </c>
      <c r="G225" s="231"/>
      <c r="H225" s="232" t="s">
        <v>32</v>
      </c>
      <c r="I225" s="234"/>
      <c r="J225" s="231"/>
      <c r="K225" s="231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157</v>
      </c>
      <c r="AU225" s="239" t="s">
        <v>88</v>
      </c>
      <c r="AV225" s="13" t="s">
        <v>86</v>
      </c>
      <c r="AW225" s="13" t="s">
        <v>39</v>
      </c>
      <c r="AX225" s="13" t="s">
        <v>78</v>
      </c>
      <c r="AY225" s="239" t="s">
        <v>145</v>
      </c>
    </row>
    <row r="226" s="14" customFormat="1">
      <c r="A226" s="14"/>
      <c r="B226" s="240"/>
      <c r="C226" s="241"/>
      <c r="D226" s="223" t="s">
        <v>157</v>
      </c>
      <c r="E226" s="242" t="s">
        <v>32</v>
      </c>
      <c r="F226" s="243" t="s">
        <v>308</v>
      </c>
      <c r="G226" s="241"/>
      <c r="H226" s="244">
        <v>10.75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157</v>
      </c>
      <c r="AU226" s="250" t="s">
        <v>88</v>
      </c>
      <c r="AV226" s="14" t="s">
        <v>88</v>
      </c>
      <c r="AW226" s="14" t="s">
        <v>39</v>
      </c>
      <c r="AX226" s="14" t="s">
        <v>78</v>
      </c>
      <c r="AY226" s="250" t="s">
        <v>145</v>
      </c>
    </row>
    <row r="227" s="13" customFormat="1">
      <c r="A227" s="13"/>
      <c r="B227" s="230"/>
      <c r="C227" s="231"/>
      <c r="D227" s="223" t="s">
        <v>157</v>
      </c>
      <c r="E227" s="232" t="s">
        <v>32</v>
      </c>
      <c r="F227" s="233" t="s">
        <v>230</v>
      </c>
      <c r="G227" s="231"/>
      <c r="H227" s="232" t="s">
        <v>32</v>
      </c>
      <c r="I227" s="234"/>
      <c r="J227" s="231"/>
      <c r="K227" s="231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157</v>
      </c>
      <c r="AU227" s="239" t="s">
        <v>88</v>
      </c>
      <c r="AV227" s="13" t="s">
        <v>86</v>
      </c>
      <c r="AW227" s="13" t="s">
        <v>39</v>
      </c>
      <c r="AX227" s="13" t="s">
        <v>78</v>
      </c>
      <c r="AY227" s="239" t="s">
        <v>145</v>
      </c>
    </row>
    <row r="228" s="14" customFormat="1">
      <c r="A228" s="14"/>
      <c r="B228" s="240"/>
      <c r="C228" s="241"/>
      <c r="D228" s="223" t="s">
        <v>157</v>
      </c>
      <c r="E228" s="242" t="s">
        <v>32</v>
      </c>
      <c r="F228" s="243" t="s">
        <v>309</v>
      </c>
      <c r="G228" s="241"/>
      <c r="H228" s="244">
        <v>4.8860000000000001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157</v>
      </c>
      <c r="AU228" s="250" t="s">
        <v>88</v>
      </c>
      <c r="AV228" s="14" t="s">
        <v>88</v>
      </c>
      <c r="AW228" s="14" t="s">
        <v>39</v>
      </c>
      <c r="AX228" s="14" t="s">
        <v>78</v>
      </c>
      <c r="AY228" s="250" t="s">
        <v>145</v>
      </c>
    </row>
    <row r="229" s="13" customFormat="1">
      <c r="A229" s="13"/>
      <c r="B229" s="230"/>
      <c r="C229" s="231"/>
      <c r="D229" s="223" t="s">
        <v>157</v>
      </c>
      <c r="E229" s="232" t="s">
        <v>32</v>
      </c>
      <c r="F229" s="233" t="s">
        <v>232</v>
      </c>
      <c r="G229" s="231"/>
      <c r="H229" s="232" t="s">
        <v>32</v>
      </c>
      <c r="I229" s="234"/>
      <c r="J229" s="231"/>
      <c r="K229" s="231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157</v>
      </c>
      <c r="AU229" s="239" t="s">
        <v>88</v>
      </c>
      <c r="AV229" s="13" t="s">
        <v>86</v>
      </c>
      <c r="AW229" s="13" t="s">
        <v>39</v>
      </c>
      <c r="AX229" s="13" t="s">
        <v>78</v>
      </c>
      <c r="AY229" s="239" t="s">
        <v>145</v>
      </c>
    </row>
    <row r="230" s="14" customFormat="1">
      <c r="A230" s="14"/>
      <c r="B230" s="240"/>
      <c r="C230" s="241"/>
      <c r="D230" s="223" t="s">
        <v>157</v>
      </c>
      <c r="E230" s="242" t="s">
        <v>32</v>
      </c>
      <c r="F230" s="243" t="s">
        <v>310</v>
      </c>
      <c r="G230" s="241"/>
      <c r="H230" s="244">
        <v>1.3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157</v>
      </c>
      <c r="AU230" s="250" t="s">
        <v>88</v>
      </c>
      <c r="AV230" s="14" t="s">
        <v>88</v>
      </c>
      <c r="AW230" s="14" t="s">
        <v>39</v>
      </c>
      <c r="AX230" s="14" t="s">
        <v>78</v>
      </c>
      <c r="AY230" s="250" t="s">
        <v>145</v>
      </c>
    </row>
    <row r="231" s="15" customFormat="1">
      <c r="A231" s="15"/>
      <c r="B231" s="251"/>
      <c r="C231" s="252"/>
      <c r="D231" s="223" t="s">
        <v>157</v>
      </c>
      <c r="E231" s="253" t="s">
        <v>32</v>
      </c>
      <c r="F231" s="254" t="s">
        <v>164</v>
      </c>
      <c r="G231" s="252"/>
      <c r="H231" s="255">
        <v>16.936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1" t="s">
        <v>157</v>
      </c>
      <c r="AU231" s="261" t="s">
        <v>88</v>
      </c>
      <c r="AV231" s="15" t="s">
        <v>151</v>
      </c>
      <c r="AW231" s="15" t="s">
        <v>39</v>
      </c>
      <c r="AX231" s="15" t="s">
        <v>86</v>
      </c>
      <c r="AY231" s="261" t="s">
        <v>145</v>
      </c>
    </row>
    <row r="232" s="2" customFormat="1" ht="16.5" customHeight="1">
      <c r="A232" s="42"/>
      <c r="B232" s="43"/>
      <c r="C232" s="209" t="s">
        <v>311</v>
      </c>
      <c r="D232" s="209" t="s">
        <v>147</v>
      </c>
      <c r="E232" s="210" t="s">
        <v>312</v>
      </c>
      <c r="F232" s="211" t="s">
        <v>313</v>
      </c>
      <c r="G232" s="212" t="s">
        <v>199</v>
      </c>
      <c r="H232" s="213">
        <v>0.29599999999999999</v>
      </c>
      <c r="I232" s="214"/>
      <c r="J232" s="215">
        <f>ROUND(I232*H232,2)</f>
        <v>0</v>
      </c>
      <c r="K232" s="216"/>
      <c r="L232" s="48"/>
      <c r="M232" s="217" t="s">
        <v>32</v>
      </c>
      <c r="N232" s="218" t="s">
        <v>49</v>
      </c>
      <c r="O232" s="88"/>
      <c r="P232" s="219">
        <f>O232*H232</f>
        <v>0</v>
      </c>
      <c r="Q232" s="219">
        <v>1.06277</v>
      </c>
      <c r="R232" s="219">
        <f>Q232*H232</f>
        <v>0.31457991999999996</v>
      </c>
      <c r="S232" s="219">
        <v>0</v>
      </c>
      <c r="T232" s="220">
        <f>S232*H232</f>
        <v>0</v>
      </c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R232" s="221" t="s">
        <v>151</v>
      </c>
      <c r="AT232" s="221" t="s">
        <v>147</v>
      </c>
      <c r="AU232" s="221" t="s">
        <v>88</v>
      </c>
      <c r="AY232" s="20" t="s">
        <v>145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20" t="s">
        <v>86</v>
      </c>
      <c r="BK232" s="222">
        <f>ROUND(I232*H232,2)</f>
        <v>0</v>
      </c>
      <c r="BL232" s="20" t="s">
        <v>151</v>
      </c>
      <c r="BM232" s="221" t="s">
        <v>314</v>
      </c>
    </row>
    <row r="233" s="2" customFormat="1">
      <c r="A233" s="42"/>
      <c r="B233" s="43"/>
      <c r="C233" s="44"/>
      <c r="D233" s="223" t="s">
        <v>153</v>
      </c>
      <c r="E233" s="44"/>
      <c r="F233" s="224" t="s">
        <v>315</v>
      </c>
      <c r="G233" s="44"/>
      <c r="H233" s="44"/>
      <c r="I233" s="225"/>
      <c r="J233" s="44"/>
      <c r="K233" s="44"/>
      <c r="L233" s="48"/>
      <c r="M233" s="226"/>
      <c r="N233" s="227"/>
      <c r="O233" s="88"/>
      <c r="P233" s="88"/>
      <c r="Q233" s="88"/>
      <c r="R233" s="88"/>
      <c r="S233" s="88"/>
      <c r="T233" s="89"/>
      <c r="U233" s="42"/>
      <c r="V233" s="42"/>
      <c r="W233" s="42"/>
      <c r="X233" s="42"/>
      <c r="Y233" s="42"/>
      <c r="Z233" s="42"/>
      <c r="AA233" s="42"/>
      <c r="AB233" s="42"/>
      <c r="AC233" s="42"/>
      <c r="AD233" s="42"/>
      <c r="AE233" s="42"/>
      <c r="AT233" s="20" t="s">
        <v>153</v>
      </c>
      <c r="AU233" s="20" t="s">
        <v>88</v>
      </c>
    </row>
    <row r="234" s="2" customFormat="1">
      <c r="A234" s="42"/>
      <c r="B234" s="43"/>
      <c r="C234" s="44"/>
      <c r="D234" s="228" t="s">
        <v>155</v>
      </c>
      <c r="E234" s="44"/>
      <c r="F234" s="229" t="s">
        <v>316</v>
      </c>
      <c r="G234" s="44"/>
      <c r="H234" s="44"/>
      <c r="I234" s="225"/>
      <c r="J234" s="44"/>
      <c r="K234" s="44"/>
      <c r="L234" s="48"/>
      <c r="M234" s="226"/>
      <c r="N234" s="227"/>
      <c r="O234" s="88"/>
      <c r="P234" s="88"/>
      <c r="Q234" s="88"/>
      <c r="R234" s="88"/>
      <c r="S234" s="88"/>
      <c r="T234" s="89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T234" s="20" t="s">
        <v>155</v>
      </c>
      <c r="AU234" s="20" t="s">
        <v>88</v>
      </c>
    </row>
    <row r="235" s="13" customFormat="1">
      <c r="A235" s="13"/>
      <c r="B235" s="230"/>
      <c r="C235" s="231"/>
      <c r="D235" s="223" t="s">
        <v>157</v>
      </c>
      <c r="E235" s="232" t="s">
        <v>32</v>
      </c>
      <c r="F235" s="233" t="s">
        <v>298</v>
      </c>
      <c r="G235" s="231"/>
      <c r="H235" s="232" t="s">
        <v>32</v>
      </c>
      <c r="I235" s="234"/>
      <c r="J235" s="231"/>
      <c r="K235" s="231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157</v>
      </c>
      <c r="AU235" s="239" t="s">
        <v>88</v>
      </c>
      <c r="AV235" s="13" t="s">
        <v>86</v>
      </c>
      <c r="AW235" s="13" t="s">
        <v>39</v>
      </c>
      <c r="AX235" s="13" t="s">
        <v>78</v>
      </c>
      <c r="AY235" s="239" t="s">
        <v>145</v>
      </c>
    </row>
    <row r="236" s="14" customFormat="1">
      <c r="A236" s="14"/>
      <c r="B236" s="240"/>
      <c r="C236" s="241"/>
      <c r="D236" s="223" t="s">
        <v>157</v>
      </c>
      <c r="E236" s="242" t="s">
        <v>32</v>
      </c>
      <c r="F236" s="243" t="s">
        <v>317</v>
      </c>
      <c r="G236" s="241"/>
      <c r="H236" s="244">
        <v>0.29599999999999999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157</v>
      </c>
      <c r="AU236" s="250" t="s">
        <v>88</v>
      </c>
      <c r="AV236" s="14" t="s">
        <v>88</v>
      </c>
      <c r="AW236" s="14" t="s">
        <v>39</v>
      </c>
      <c r="AX236" s="14" t="s">
        <v>86</v>
      </c>
      <c r="AY236" s="250" t="s">
        <v>145</v>
      </c>
    </row>
    <row r="237" s="12" customFormat="1" ht="22.8" customHeight="1">
      <c r="A237" s="12"/>
      <c r="B237" s="193"/>
      <c r="C237" s="194"/>
      <c r="D237" s="195" t="s">
        <v>77</v>
      </c>
      <c r="E237" s="207" t="s">
        <v>190</v>
      </c>
      <c r="F237" s="207" t="s">
        <v>318</v>
      </c>
      <c r="G237" s="194"/>
      <c r="H237" s="194"/>
      <c r="I237" s="197"/>
      <c r="J237" s="208">
        <f>BK237</f>
        <v>0</v>
      </c>
      <c r="K237" s="194"/>
      <c r="L237" s="199"/>
      <c r="M237" s="200"/>
      <c r="N237" s="201"/>
      <c r="O237" s="201"/>
      <c r="P237" s="202">
        <f>SUM(P238:P325)</f>
        <v>0</v>
      </c>
      <c r="Q237" s="201"/>
      <c r="R237" s="202">
        <f>SUM(R238:R325)</f>
        <v>47.852965529999999</v>
      </c>
      <c r="S237" s="201"/>
      <c r="T237" s="203">
        <f>SUM(T238:T325)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4" t="s">
        <v>86</v>
      </c>
      <c r="AT237" s="205" t="s">
        <v>77</v>
      </c>
      <c r="AU237" s="205" t="s">
        <v>86</v>
      </c>
      <c r="AY237" s="204" t="s">
        <v>145</v>
      </c>
      <c r="BK237" s="206">
        <f>SUM(BK238:BK325)</f>
        <v>0</v>
      </c>
    </row>
    <row r="238" s="2" customFormat="1" ht="21.75" customHeight="1">
      <c r="A238" s="42"/>
      <c r="B238" s="43"/>
      <c r="C238" s="209" t="s">
        <v>319</v>
      </c>
      <c r="D238" s="209" t="s">
        <v>147</v>
      </c>
      <c r="E238" s="210" t="s">
        <v>320</v>
      </c>
      <c r="F238" s="211" t="s">
        <v>321</v>
      </c>
      <c r="G238" s="212" t="s">
        <v>273</v>
      </c>
      <c r="H238" s="213">
        <v>129.78</v>
      </c>
      <c r="I238" s="214"/>
      <c r="J238" s="215">
        <f>ROUND(I238*H238,2)</f>
        <v>0</v>
      </c>
      <c r="K238" s="216"/>
      <c r="L238" s="48"/>
      <c r="M238" s="217" t="s">
        <v>32</v>
      </c>
      <c r="N238" s="218" t="s">
        <v>49</v>
      </c>
      <c r="O238" s="88"/>
      <c r="P238" s="219">
        <f>O238*H238</f>
        <v>0</v>
      </c>
      <c r="Q238" s="219">
        <v>0.033300000000000003</v>
      </c>
      <c r="R238" s="219">
        <f>Q238*H238</f>
        <v>4.3216740000000007</v>
      </c>
      <c r="S238" s="219">
        <v>0</v>
      </c>
      <c r="T238" s="220">
        <f>S238*H238</f>
        <v>0</v>
      </c>
      <c r="U238" s="42"/>
      <c r="V238" s="42"/>
      <c r="W238" s="42"/>
      <c r="X238" s="42"/>
      <c r="Y238" s="42"/>
      <c r="Z238" s="42"/>
      <c r="AA238" s="42"/>
      <c r="AB238" s="42"/>
      <c r="AC238" s="42"/>
      <c r="AD238" s="42"/>
      <c r="AE238" s="42"/>
      <c r="AR238" s="221" t="s">
        <v>151</v>
      </c>
      <c r="AT238" s="221" t="s">
        <v>147</v>
      </c>
      <c r="AU238" s="221" t="s">
        <v>88</v>
      </c>
      <c r="AY238" s="20" t="s">
        <v>145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20" t="s">
        <v>86</v>
      </c>
      <c r="BK238" s="222">
        <f>ROUND(I238*H238,2)</f>
        <v>0</v>
      </c>
      <c r="BL238" s="20" t="s">
        <v>151</v>
      </c>
      <c r="BM238" s="221" t="s">
        <v>322</v>
      </c>
    </row>
    <row r="239" s="2" customFormat="1">
      <c r="A239" s="42"/>
      <c r="B239" s="43"/>
      <c r="C239" s="44"/>
      <c r="D239" s="223" t="s">
        <v>153</v>
      </c>
      <c r="E239" s="44"/>
      <c r="F239" s="224" t="s">
        <v>323</v>
      </c>
      <c r="G239" s="44"/>
      <c r="H239" s="44"/>
      <c r="I239" s="225"/>
      <c r="J239" s="44"/>
      <c r="K239" s="44"/>
      <c r="L239" s="48"/>
      <c r="M239" s="226"/>
      <c r="N239" s="227"/>
      <c r="O239" s="88"/>
      <c r="P239" s="88"/>
      <c r="Q239" s="88"/>
      <c r="R239" s="88"/>
      <c r="S239" s="88"/>
      <c r="T239" s="89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T239" s="20" t="s">
        <v>153</v>
      </c>
      <c r="AU239" s="20" t="s">
        <v>88</v>
      </c>
    </row>
    <row r="240" s="2" customFormat="1">
      <c r="A240" s="42"/>
      <c r="B240" s="43"/>
      <c r="C240" s="44"/>
      <c r="D240" s="228" t="s">
        <v>155</v>
      </c>
      <c r="E240" s="44"/>
      <c r="F240" s="229" t="s">
        <v>324</v>
      </c>
      <c r="G240" s="44"/>
      <c r="H240" s="44"/>
      <c r="I240" s="225"/>
      <c r="J240" s="44"/>
      <c r="K240" s="44"/>
      <c r="L240" s="48"/>
      <c r="M240" s="226"/>
      <c r="N240" s="227"/>
      <c r="O240" s="88"/>
      <c r="P240" s="88"/>
      <c r="Q240" s="88"/>
      <c r="R240" s="88"/>
      <c r="S240" s="88"/>
      <c r="T240" s="89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T240" s="20" t="s">
        <v>155</v>
      </c>
      <c r="AU240" s="20" t="s">
        <v>88</v>
      </c>
    </row>
    <row r="241" s="13" customFormat="1">
      <c r="A241" s="13"/>
      <c r="B241" s="230"/>
      <c r="C241" s="231"/>
      <c r="D241" s="223" t="s">
        <v>157</v>
      </c>
      <c r="E241" s="232" t="s">
        <v>32</v>
      </c>
      <c r="F241" s="233" t="s">
        <v>325</v>
      </c>
      <c r="G241" s="231"/>
      <c r="H241" s="232" t="s">
        <v>32</v>
      </c>
      <c r="I241" s="234"/>
      <c r="J241" s="231"/>
      <c r="K241" s="231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157</v>
      </c>
      <c r="AU241" s="239" t="s">
        <v>88</v>
      </c>
      <c r="AV241" s="13" t="s">
        <v>86</v>
      </c>
      <c r="AW241" s="13" t="s">
        <v>39</v>
      </c>
      <c r="AX241" s="13" t="s">
        <v>78</v>
      </c>
      <c r="AY241" s="239" t="s">
        <v>145</v>
      </c>
    </row>
    <row r="242" s="13" customFormat="1">
      <c r="A242" s="13"/>
      <c r="B242" s="230"/>
      <c r="C242" s="231"/>
      <c r="D242" s="223" t="s">
        <v>157</v>
      </c>
      <c r="E242" s="232" t="s">
        <v>32</v>
      </c>
      <c r="F242" s="233" t="s">
        <v>326</v>
      </c>
      <c r="G242" s="231"/>
      <c r="H242" s="232" t="s">
        <v>32</v>
      </c>
      <c r="I242" s="234"/>
      <c r="J242" s="231"/>
      <c r="K242" s="231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157</v>
      </c>
      <c r="AU242" s="239" t="s">
        <v>88</v>
      </c>
      <c r="AV242" s="13" t="s">
        <v>86</v>
      </c>
      <c r="AW242" s="13" t="s">
        <v>39</v>
      </c>
      <c r="AX242" s="13" t="s">
        <v>78</v>
      </c>
      <c r="AY242" s="239" t="s">
        <v>145</v>
      </c>
    </row>
    <row r="243" s="14" customFormat="1">
      <c r="A243" s="14"/>
      <c r="B243" s="240"/>
      <c r="C243" s="241"/>
      <c r="D243" s="223" t="s">
        <v>157</v>
      </c>
      <c r="E243" s="242" t="s">
        <v>32</v>
      </c>
      <c r="F243" s="243" t="s">
        <v>327</v>
      </c>
      <c r="G243" s="241"/>
      <c r="H243" s="244">
        <v>92.700000000000003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157</v>
      </c>
      <c r="AU243" s="250" t="s">
        <v>88</v>
      </c>
      <c r="AV243" s="14" t="s">
        <v>88</v>
      </c>
      <c r="AW243" s="14" t="s">
        <v>39</v>
      </c>
      <c r="AX243" s="14" t="s">
        <v>78</v>
      </c>
      <c r="AY243" s="250" t="s">
        <v>145</v>
      </c>
    </row>
    <row r="244" s="13" customFormat="1">
      <c r="A244" s="13"/>
      <c r="B244" s="230"/>
      <c r="C244" s="231"/>
      <c r="D244" s="223" t="s">
        <v>157</v>
      </c>
      <c r="E244" s="232" t="s">
        <v>32</v>
      </c>
      <c r="F244" s="233" t="s">
        <v>328</v>
      </c>
      <c r="G244" s="231"/>
      <c r="H244" s="232" t="s">
        <v>32</v>
      </c>
      <c r="I244" s="234"/>
      <c r="J244" s="231"/>
      <c r="K244" s="231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157</v>
      </c>
      <c r="AU244" s="239" t="s">
        <v>88</v>
      </c>
      <c r="AV244" s="13" t="s">
        <v>86</v>
      </c>
      <c r="AW244" s="13" t="s">
        <v>39</v>
      </c>
      <c r="AX244" s="13" t="s">
        <v>78</v>
      </c>
      <c r="AY244" s="239" t="s">
        <v>145</v>
      </c>
    </row>
    <row r="245" s="14" customFormat="1">
      <c r="A245" s="14"/>
      <c r="B245" s="240"/>
      <c r="C245" s="241"/>
      <c r="D245" s="223" t="s">
        <v>157</v>
      </c>
      <c r="E245" s="242" t="s">
        <v>32</v>
      </c>
      <c r="F245" s="243" t="s">
        <v>329</v>
      </c>
      <c r="G245" s="241"/>
      <c r="H245" s="244">
        <v>37.079999999999998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157</v>
      </c>
      <c r="AU245" s="250" t="s">
        <v>88</v>
      </c>
      <c r="AV245" s="14" t="s">
        <v>88</v>
      </c>
      <c r="AW245" s="14" t="s">
        <v>39</v>
      </c>
      <c r="AX245" s="14" t="s">
        <v>78</v>
      </c>
      <c r="AY245" s="250" t="s">
        <v>145</v>
      </c>
    </row>
    <row r="246" s="15" customFormat="1">
      <c r="A246" s="15"/>
      <c r="B246" s="251"/>
      <c r="C246" s="252"/>
      <c r="D246" s="223" t="s">
        <v>157</v>
      </c>
      <c r="E246" s="253" t="s">
        <v>32</v>
      </c>
      <c r="F246" s="254" t="s">
        <v>164</v>
      </c>
      <c r="G246" s="252"/>
      <c r="H246" s="255">
        <v>129.78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1" t="s">
        <v>157</v>
      </c>
      <c r="AU246" s="261" t="s">
        <v>88</v>
      </c>
      <c r="AV246" s="15" t="s">
        <v>151</v>
      </c>
      <c r="AW246" s="15" t="s">
        <v>39</v>
      </c>
      <c r="AX246" s="15" t="s">
        <v>86</v>
      </c>
      <c r="AY246" s="261" t="s">
        <v>145</v>
      </c>
    </row>
    <row r="247" s="2" customFormat="1" ht="21.75" customHeight="1">
      <c r="A247" s="42"/>
      <c r="B247" s="43"/>
      <c r="C247" s="209" t="s">
        <v>330</v>
      </c>
      <c r="D247" s="209" t="s">
        <v>147</v>
      </c>
      <c r="E247" s="210" t="s">
        <v>331</v>
      </c>
      <c r="F247" s="211" t="s">
        <v>332</v>
      </c>
      <c r="G247" s="212" t="s">
        <v>273</v>
      </c>
      <c r="H247" s="213">
        <v>259.56</v>
      </c>
      <c r="I247" s="214"/>
      <c r="J247" s="215">
        <f>ROUND(I247*H247,2)</f>
        <v>0</v>
      </c>
      <c r="K247" s="216"/>
      <c r="L247" s="48"/>
      <c r="M247" s="217" t="s">
        <v>32</v>
      </c>
      <c r="N247" s="218" t="s">
        <v>49</v>
      </c>
      <c r="O247" s="88"/>
      <c r="P247" s="219">
        <f>O247*H247</f>
        <v>0</v>
      </c>
      <c r="Q247" s="219">
        <v>0.0104</v>
      </c>
      <c r="R247" s="219">
        <f>Q247*H247</f>
        <v>2.699424</v>
      </c>
      <c r="S247" s="219">
        <v>0</v>
      </c>
      <c r="T247" s="220">
        <f>S247*H247</f>
        <v>0</v>
      </c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R247" s="221" t="s">
        <v>151</v>
      </c>
      <c r="AT247" s="221" t="s">
        <v>147</v>
      </c>
      <c r="AU247" s="221" t="s">
        <v>88</v>
      </c>
      <c r="AY247" s="20" t="s">
        <v>145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20" t="s">
        <v>86</v>
      </c>
      <c r="BK247" s="222">
        <f>ROUND(I247*H247,2)</f>
        <v>0</v>
      </c>
      <c r="BL247" s="20" t="s">
        <v>151</v>
      </c>
      <c r="BM247" s="221" t="s">
        <v>333</v>
      </c>
    </row>
    <row r="248" s="2" customFormat="1">
      <c r="A248" s="42"/>
      <c r="B248" s="43"/>
      <c r="C248" s="44"/>
      <c r="D248" s="223" t="s">
        <v>153</v>
      </c>
      <c r="E248" s="44"/>
      <c r="F248" s="224" t="s">
        <v>334</v>
      </c>
      <c r="G248" s="44"/>
      <c r="H248" s="44"/>
      <c r="I248" s="225"/>
      <c r="J248" s="44"/>
      <c r="K248" s="44"/>
      <c r="L248" s="48"/>
      <c r="M248" s="226"/>
      <c r="N248" s="227"/>
      <c r="O248" s="88"/>
      <c r="P248" s="88"/>
      <c r="Q248" s="88"/>
      <c r="R248" s="88"/>
      <c r="S248" s="88"/>
      <c r="T248" s="89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T248" s="20" t="s">
        <v>153</v>
      </c>
      <c r="AU248" s="20" t="s">
        <v>88</v>
      </c>
    </row>
    <row r="249" s="2" customFormat="1">
      <c r="A249" s="42"/>
      <c r="B249" s="43"/>
      <c r="C249" s="44"/>
      <c r="D249" s="228" t="s">
        <v>155</v>
      </c>
      <c r="E249" s="44"/>
      <c r="F249" s="229" t="s">
        <v>335</v>
      </c>
      <c r="G249" s="44"/>
      <c r="H249" s="44"/>
      <c r="I249" s="225"/>
      <c r="J249" s="44"/>
      <c r="K249" s="44"/>
      <c r="L249" s="48"/>
      <c r="M249" s="226"/>
      <c r="N249" s="227"/>
      <c r="O249" s="88"/>
      <c r="P249" s="88"/>
      <c r="Q249" s="88"/>
      <c r="R249" s="88"/>
      <c r="S249" s="88"/>
      <c r="T249" s="89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T249" s="20" t="s">
        <v>155</v>
      </c>
      <c r="AU249" s="20" t="s">
        <v>88</v>
      </c>
    </row>
    <row r="250" s="14" customFormat="1">
      <c r="A250" s="14"/>
      <c r="B250" s="240"/>
      <c r="C250" s="241"/>
      <c r="D250" s="223" t="s">
        <v>157</v>
      </c>
      <c r="E250" s="242" t="s">
        <v>32</v>
      </c>
      <c r="F250" s="243" t="s">
        <v>336</v>
      </c>
      <c r="G250" s="241"/>
      <c r="H250" s="244">
        <v>259.56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157</v>
      </c>
      <c r="AU250" s="250" t="s">
        <v>88</v>
      </c>
      <c r="AV250" s="14" t="s">
        <v>88</v>
      </c>
      <c r="AW250" s="14" t="s">
        <v>39</v>
      </c>
      <c r="AX250" s="14" t="s">
        <v>86</v>
      </c>
      <c r="AY250" s="250" t="s">
        <v>145</v>
      </c>
    </row>
    <row r="251" s="2" customFormat="1" ht="16.5" customHeight="1">
      <c r="A251" s="42"/>
      <c r="B251" s="43"/>
      <c r="C251" s="209" t="s">
        <v>7</v>
      </c>
      <c r="D251" s="209" t="s">
        <v>147</v>
      </c>
      <c r="E251" s="210" t="s">
        <v>337</v>
      </c>
      <c r="F251" s="211" t="s">
        <v>338</v>
      </c>
      <c r="G251" s="212" t="s">
        <v>273</v>
      </c>
      <c r="H251" s="213">
        <v>285.08199999999999</v>
      </c>
      <c r="I251" s="214"/>
      <c r="J251" s="215">
        <f>ROUND(I251*H251,2)</f>
        <v>0</v>
      </c>
      <c r="K251" s="216"/>
      <c r="L251" s="48"/>
      <c r="M251" s="217" t="s">
        <v>32</v>
      </c>
      <c r="N251" s="218" t="s">
        <v>49</v>
      </c>
      <c r="O251" s="88"/>
      <c r="P251" s="219">
        <f>O251*H251</f>
        <v>0</v>
      </c>
      <c r="Q251" s="219">
        <v>0.0014</v>
      </c>
      <c r="R251" s="219">
        <f>Q251*H251</f>
        <v>0.39911479999999999</v>
      </c>
      <c r="S251" s="219">
        <v>0</v>
      </c>
      <c r="T251" s="220">
        <f>S251*H251</f>
        <v>0</v>
      </c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R251" s="221" t="s">
        <v>151</v>
      </c>
      <c r="AT251" s="221" t="s">
        <v>147</v>
      </c>
      <c r="AU251" s="221" t="s">
        <v>88</v>
      </c>
      <c r="AY251" s="20" t="s">
        <v>145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20" t="s">
        <v>86</v>
      </c>
      <c r="BK251" s="222">
        <f>ROUND(I251*H251,2)</f>
        <v>0</v>
      </c>
      <c r="BL251" s="20" t="s">
        <v>151</v>
      </c>
      <c r="BM251" s="221" t="s">
        <v>339</v>
      </c>
    </row>
    <row r="252" s="2" customFormat="1">
      <c r="A252" s="42"/>
      <c r="B252" s="43"/>
      <c r="C252" s="44"/>
      <c r="D252" s="223" t="s">
        <v>153</v>
      </c>
      <c r="E252" s="44"/>
      <c r="F252" s="224" t="s">
        <v>340</v>
      </c>
      <c r="G252" s="44"/>
      <c r="H252" s="44"/>
      <c r="I252" s="225"/>
      <c r="J252" s="44"/>
      <c r="K252" s="44"/>
      <c r="L252" s="48"/>
      <c r="M252" s="226"/>
      <c r="N252" s="227"/>
      <c r="O252" s="88"/>
      <c r="P252" s="88"/>
      <c r="Q252" s="88"/>
      <c r="R252" s="88"/>
      <c r="S252" s="88"/>
      <c r="T252" s="89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T252" s="20" t="s">
        <v>153</v>
      </c>
      <c r="AU252" s="20" t="s">
        <v>88</v>
      </c>
    </row>
    <row r="253" s="2" customFormat="1">
      <c r="A253" s="42"/>
      <c r="B253" s="43"/>
      <c r="C253" s="44"/>
      <c r="D253" s="228" t="s">
        <v>155</v>
      </c>
      <c r="E253" s="44"/>
      <c r="F253" s="229" t="s">
        <v>341</v>
      </c>
      <c r="G253" s="44"/>
      <c r="H253" s="44"/>
      <c r="I253" s="225"/>
      <c r="J253" s="44"/>
      <c r="K253" s="44"/>
      <c r="L253" s="48"/>
      <c r="M253" s="226"/>
      <c r="N253" s="227"/>
      <c r="O253" s="88"/>
      <c r="P253" s="88"/>
      <c r="Q253" s="88"/>
      <c r="R253" s="88"/>
      <c r="S253" s="88"/>
      <c r="T253" s="89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T253" s="20" t="s">
        <v>155</v>
      </c>
      <c r="AU253" s="20" t="s">
        <v>88</v>
      </c>
    </row>
    <row r="254" s="13" customFormat="1">
      <c r="A254" s="13"/>
      <c r="B254" s="230"/>
      <c r="C254" s="231"/>
      <c r="D254" s="223" t="s">
        <v>157</v>
      </c>
      <c r="E254" s="232" t="s">
        <v>32</v>
      </c>
      <c r="F254" s="233" t="s">
        <v>342</v>
      </c>
      <c r="G254" s="231"/>
      <c r="H254" s="232" t="s">
        <v>32</v>
      </c>
      <c r="I254" s="234"/>
      <c r="J254" s="231"/>
      <c r="K254" s="231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157</v>
      </c>
      <c r="AU254" s="239" t="s">
        <v>88</v>
      </c>
      <c r="AV254" s="13" t="s">
        <v>86</v>
      </c>
      <c r="AW254" s="13" t="s">
        <v>39</v>
      </c>
      <c r="AX254" s="13" t="s">
        <v>78</v>
      </c>
      <c r="AY254" s="239" t="s">
        <v>145</v>
      </c>
    </row>
    <row r="255" s="14" customFormat="1">
      <c r="A255" s="14"/>
      <c r="B255" s="240"/>
      <c r="C255" s="241"/>
      <c r="D255" s="223" t="s">
        <v>157</v>
      </c>
      <c r="E255" s="242" t="s">
        <v>32</v>
      </c>
      <c r="F255" s="243" t="s">
        <v>343</v>
      </c>
      <c r="G255" s="241"/>
      <c r="H255" s="244">
        <v>90.811999999999998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157</v>
      </c>
      <c r="AU255" s="250" t="s">
        <v>88</v>
      </c>
      <c r="AV255" s="14" t="s">
        <v>88</v>
      </c>
      <c r="AW255" s="14" t="s">
        <v>39</v>
      </c>
      <c r="AX255" s="14" t="s">
        <v>78</v>
      </c>
      <c r="AY255" s="250" t="s">
        <v>145</v>
      </c>
    </row>
    <row r="256" s="13" customFormat="1">
      <c r="A256" s="13"/>
      <c r="B256" s="230"/>
      <c r="C256" s="231"/>
      <c r="D256" s="223" t="s">
        <v>157</v>
      </c>
      <c r="E256" s="232" t="s">
        <v>32</v>
      </c>
      <c r="F256" s="233" t="s">
        <v>344</v>
      </c>
      <c r="G256" s="231"/>
      <c r="H256" s="232" t="s">
        <v>32</v>
      </c>
      <c r="I256" s="234"/>
      <c r="J256" s="231"/>
      <c r="K256" s="231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157</v>
      </c>
      <c r="AU256" s="239" t="s">
        <v>88</v>
      </c>
      <c r="AV256" s="13" t="s">
        <v>86</v>
      </c>
      <c r="AW256" s="13" t="s">
        <v>39</v>
      </c>
      <c r="AX256" s="13" t="s">
        <v>78</v>
      </c>
      <c r="AY256" s="239" t="s">
        <v>145</v>
      </c>
    </row>
    <row r="257" s="14" customFormat="1">
      <c r="A257" s="14"/>
      <c r="B257" s="240"/>
      <c r="C257" s="241"/>
      <c r="D257" s="223" t="s">
        <v>157</v>
      </c>
      <c r="E257" s="242" t="s">
        <v>32</v>
      </c>
      <c r="F257" s="243" t="s">
        <v>345</v>
      </c>
      <c r="G257" s="241"/>
      <c r="H257" s="244">
        <v>194.27000000000001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157</v>
      </c>
      <c r="AU257" s="250" t="s">
        <v>88</v>
      </c>
      <c r="AV257" s="14" t="s">
        <v>88</v>
      </c>
      <c r="AW257" s="14" t="s">
        <v>39</v>
      </c>
      <c r="AX257" s="14" t="s">
        <v>78</v>
      </c>
      <c r="AY257" s="250" t="s">
        <v>145</v>
      </c>
    </row>
    <row r="258" s="15" customFormat="1">
      <c r="A258" s="15"/>
      <c r="B258" s="251"/>
      <c r="C258" s="252"/>
      <c r="D258" s="223" t="s">
        <v>157</v>
      </c>
      <c r="E258" s="253" t="s">
        <v>32</v>
      </c>
      <c r="F258" s="254" t="s">
        <v>164</v>
      </c>
      <c r="G258" s="252"/>
      <c r="H258" s="255">
        <v>285.08199999999999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1" t="s">
        <v>157</v>
      </c>
      <c r="AU258" s="261" t="s">
        <v>88</v>
      </c>
      <c r="AV258" s="15" t="s">
        <v>151</v>
      </c>
      <c r="AW258" s="15" t="s">
        <v>39</v>
      </c>
      <c r="AX258" s="15" t="s">
        <v>86</v>
      </c>
      <c r="AY258" s="261" t="s">
        <v>145</v>
      </c>
    </row>
    <row r="259" s="2" customFormat="1" ht="16.5" customHeight="1">
      <c r="A259" s="42"/>
      <c r="B259" s="43"/>
      <c r="C259" s="209" t="s">
        <v>346</v>
      </c>
      <c r="D259" s="209" t="s">
        <v>147</v>
      </c>
      <c r="E259" s="210" t="s">
        <v>347</v>
      </c>
      <c r="F259" s="211" t="s">
        <v>348</v>
      </c>
      <c r="G259" s="212" t="s">
        <v>273</v>
      </c>
      <c r="H259" s="213">
        <v>194.27000000000001</v>
      </c>
      <c r="I259" s="214"/>
      <c r="J259" s="215">
        <f>ROUND(I259*H259,2)</f>
        <v>0</v>
      </c>
      <c r="K259" s="216"/>
      <c r="L259" s="48"/>
      <c r="M259" s="217" t="s">
        <v>32</v>
      </c>
      <c r="N259" s="218" t="s">
        <v>49</v>
      </c>
      <c r="O259" s="88"/>
      <c r="P259" s="219">
        <f>O259*H259</f>
        <v>0</v>
      </c>
      <c r="Q259" s="219">
        <v>0.0147</v>
      </c>
      <c r="R259" s="219">
        <f>Q259*H259</f>
        <v>2.855769</v>
      </c>
      <c r="S259" s="219">
        <v>0</v>
      </c>
      <c r="T259" s="220">
        <f>S259*H259</f>
        <v>0</v>
      </c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R259" s="221" t="s">
        <v>151</v>
      </c>
      <c r="AT259" s="221" t="s">
        <v>147</v>
      </c>
      <c r="AU259" s="221" t="s">
        <v>88</v>
      </c>
      <c r="AY259" s="20" t="s">
        <v>145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20" t="s">
        <v>86</v>
      </c>
      <c r="BK259" s="222">
        <f>ROUND(I259*H259,2)</f>
        <v>0</v>
      </c>
      <c r="BL259" s="20" t="s">
        <v>151</v>
      </c>
      <c r="BM259" s="221" t="s">
        <v>349</v>
      </c>
    </row>
    <row r="260" s="2" customFormat="1">
      <c r="A260" s="42"/>
      <c r="B260" s="43"/>
      <c r="C260" s="44"/>
      <c r="D260" s="223" t="s">
        <v>153</v>
      </c>
      <c r="E260" s="44"/>
      <c r="F260" s="224" t="s">
        <v>350</v>
      </c>
      <c r="G260" s="44"/>
      <c r="H260" s="44"/>
      <c r="I260" s="225"/>
      <c r="J260" s="44"/>
      <c r="K260" s="44"/>
      <c r="L260" s="48"/>
      <c r="M260" s="226"/>
      <c r="N260" s="227"/>
      <c r="O260" s="88"/>
      <c r="P260" s="88"/>
      <c r="Q260" s="88"/>
      <c r="R260" s="88"/>
      <c r="S260" s="88"/>
      <c r="T260" s="89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T260" s="20" t="s">
        <v>153</v>
      </c>
      <c r="AU260" s="20" t="s">
        <v>88</v>
      </c>
    </row>
    <row r="261" s="2" customFormat="1">
      <c r="A261" s="42"/>
      <c r="B261" s="43"/>
      <c r="C261" s="44"/>
      <c r="D261" s="228" t="s">
        <v>155</v>
      </c>
      <c r="E261" s="44"/>
      <c r="F261" s="229" t="s">
        <v>351</v>
      </c>
      <c r="G261" s="44"/>
      <c r="H261" s="44"/>
      <c r="I261" s="225"/>
      <c r="J261" s="44"/>
      <c r="K261" s="44"/>
      <c r="L261" s="48"/>
      <c r="M261" s="226"/>
      <c r="N261" s="227"/>
      <c r="O261" s="88"/>
      <c r="P261" s="88"/>
      <c r="Q261" s="88"/>
      <c r="R261" s="88"/>
      <c r="S261" s="88"/>
      <c r="T261" s="89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T261" s="20" t="s">
        <v>155</v>
      </c>
      <c r="AU261" s="20" t="s">
        <v>88</v>
      </c>
    </row>
    <row r="262" s="13" customFormat="1">
      <c r="A262" s="13"/>
      <c r="B262" s="230"/>
      <c r="C262" s="231"/>
      <c r="D262" s="223" t="s">
        <v>157</v>
      </c>
      <c r="E262" s="232" t="s">
        <v>32</v>
      </c>
      <c r="F262" s="233" t="s">
        <v>352</v>
      </c>
      <c r="G262" s="231"/>
      <c r="H262" s="232" t="s">
        <v>32</v>
      </c>
      <c r="I262" s="234"/>
      <c r="J262" s="231"/>
      <c r="K262" s="231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157</v>
      </c>
      <c r="AU262" s="239" t="s">
        <v>88</v>
      </c>
      <c r="AV262" s="13" t="s">
        <v>86</v>
      </c>
      <c r="AW262" s="13" t="s">
        <v>39</v>
      </c>
      <c r="AX262" s="13" t="s">
        <v>78</v>
      </c>
      <c r="AY262" s="239" t="s">
        <v>145</v>
      </c>
    </row>
    <row r="263" s="14" customFormat="1">
      <c r="A263" s="14"/>
      <c r="B263" s="240"/>
      <c r="C263" s="241"/>
      <c r="D263" s="223" t="s">
        <v>157</v>
      </c>
      <c r="E263" s="242" t="s">
        <v>32</v>
      </c>
      <c r="F263" s="243" t="s">
        <v>345</v>
      </c>
      <c r="G263" s="241"/>
      <c r="H263" s="244">
        <v>194.27000000000001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157</v>
      </c>
      <c r="AU263" s="250" t="s">
        <v>88</v>
      </c>
      <c r="AV263" s="14" t="s">
        <v>88</v>
      </c>
      <c r="AW263" s="14" t="s">
        <v>39</v>
      </c>
      <c r="AX263" s="14" t="s">
        <v>86</v>
      </c>
      <c r="AY263" s="250" t="s">
        <v>145</v>
      </c>
    </row>
    <row r="264" s="2" customFormat="1" ht="16.5" customHeight="1">
      <c r="A264" s="42"/>
      <c r="B264" s="43"/>
      <c r="C264" s="209" t="s">
        <v>353</v>
      </c>
      <c r="D264" s="209" t="s">
        <v>147</v>
      </c>
      <c r="E264" s="210" t="s">
        <v>354</v>
      </c>
      <c r="F264" s="211" t="s">
        <v>355</v>
      </c>
      <c r="G264" s="212" t="s">
        <v>273</v>
      </c>
      <c r="H264" s="213">
        <v>1554.1600000000001</v>
      </c>
      <c r="I264" s="214"/>
      <c r="J264" s="215">
        <f>ROUND(I264*H264,2)</f>
        <v>0</v>
      </c>
      <c r="K264" s="216"/>
      <c r="L264" s="48"/>
      <c r="M264" s="217" t="s">
        <v>32</v>
      </c>
      <c r="N264" s="218" t="s">
        <v>49</v>
      </c>
      <c r="O264" s="88"/>
      <c r="P264" s="219">
        <f>O264*H264</f>
        <v>0</v>
      </c>
      <c r="Q264" s="219">
        <v>0.0073499999999999998</v>
      </c>
      <c r="R264" s="219">
        <f>Q264*H264</f>
        <v>11.423076</v>
      </c>
      <c r="S264" s="219">
        <v>0</v>
      </c>
      <c r="T264" s="220">
        <f>S264*H264</f>
        <v>0</v>
      </c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R264" s="221" t="s">
        <v>151</v>
      </c>
      <c r="AT264" s="221" t="s">
        <v>147</v>
      </c>
      <c r="AU264" s="221" t="s">
        <v>88</v>
      </c>
      <c r="AY264" s="20" t="s">
        <v>145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20" t="s">
        <v>86</v>
      </c>
      <c r="BK264" s="222">
        <f>ROUND(I264*H264,2)</f>
        <v>0</v>
      </c>
      <c r="BL264" s="20" t="s">
        <v>151</v>
      </c>
      <c r="BM264" s="221" t="s">
        <v>356</v>
      </c>
    </row>
    <row r="265" s="2" customFormat="1">
      <c r="A265" s="42"/>
      <c r="B265" s="43"/>
      <c r="C265" s="44"/>
      <c r="D265" s="223" t="s">
        <v>153</v>
      </c>
      <c r="E265" s="44"/>
      <c r="F265" s="224" t="s">
        <v>357</v>
      </c>
      <c r="G265" s="44"/>
      <c r="H265" s="44"/>
      <c r="I265" s="225"/>
      <c r="J265" s="44"/>
      <c r="K265" s="44"/>
      <c r="L265" s="48"/>
      <c r="M265" s="226"/>
      <c r="N265" s="227"/>
      <c r="O265" s="88"/>
      <c r="P265" s="88"/>
      <c r="Q265" s="88"/>
      <c r="R265" s="88"/>
      <c r="S265" s="88"/>
      <c r="T265" s="89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T265" s="20" t="s">
        <v>153</v>
      </c>
      <c r="AU265" s="20" t="s">
        <v>88</v>
      </c>
    </row>
    <row r="266" s="2" customFormat="1">
      <c r="A266" s="42"/>
      <c r="B266" s="43"/>
      <c r="C266" s="44"/>
      <c r="D266" s="228" t="s">
        <v>155</v>
      </c>
      <c r="E266" s="44"/>
      <c r="F266" s="229" t="s">
        <v>358</v>
      </c>
      <c r="G266" s="44"/>
      <c r="H266" s="44"/>
      <c r="I266" s="225"/>
      <c r="J266" s="44"/>
      <c r="K266" s="44"/>
      <c r="L266" s="48"/>
      <c r="M266" s="226"/>
      <c r="N266" s="227"/>
      <c r="O266" s="88"/>
      <c r="P266" s="88"/>
      <c r="Q266" s="88"/>
      <c r="R266" s="88"/>
      <c r="S266" s="88"/>
      <c r="T266" s="89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T266" s="20" t="s">
        <v>155</v>
      </c>
      <c r="AU266" s="20" t="s">
        <v>88</v>
      </c>
    </row>
    <row r="267" s="13" customFormat="1">
      <c r="A267" s="13"/>
      <c r="B267" s="230"/>
      <c r="C267" s="231"/>
      <c r="D267" s="223" t="s">
        <v>157</v>
      </c>
      <c r="E267" s="232" t="s">
        <v>32</v>
      </c>
      <c r="F267" s="233" t="s">
        <v>359</v>
      </c>
      <c r="G267" s="231"/>
      <c r="H267" s="232" t="s">
        <v>32</v>
      </c>
      <c r="I267" s="234"/>
      <c r="J267" s="231"/>
      <c r="K267" s="231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157</v>
      </c>
      <c r="AU267" s="239" t="s">
        <v>88</v>
      </c>
      <c r="AV267" s="13" t="s">
        <v>86</v>
      </c>
      <c r="AW267" s="13" t="s">
        <v>39</v>
      </c>
      <c r="AX267" s="13" t="s">
        <v>78</v>
      </c>
      <c r="AY267" s="239" t="s">
        <v>145</v>
      </c>
    </row>
    <row r="268" s="14" customFormat="1">
      <c r="A268" s="14"/>
      <c r="B268" s="240"/>
      <c r="C268" s="241"/>
      <c r="D268" s="223" t="s">
        <v>157</v>
      </c>
      <c r="E268" s="242" t="s">
        <v>32</v>
      </c>
      <c r="F268" s="243" t="s">
        <v>360</v>
      </c>
      <c r="G268" s="241"/>
      <c r="H268" s="244">
        <v>1554.1600000000001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157</v>
      </c>
      <c r="AU268" s="250" t="s">
        <v>88</v>
      </c>
      <c r="AV268" s="14" t="s">
        <v>88</v>
      </c>
      <c r="AW268" s="14" t="s">
        <v>39</v>
      </c>
      <c r="AX268" s="14" t="s">
        <v>86</v>
      </c>
      <c r="AY268" s="250" t="s">
        <v>145</v>
      </c>
    </row>
    <row r="269" s="2" customFormat="1" ht="16.5" customHeight="1">
      <c r="A269" s="42"/>
      <c r="B269" s="43"/>
      <c r="C269" s="209" t="s">
        <v>361</v>
      </c>
      <c r="D269" s="209" t="s">
        <v>147</v>
      </c>
      <c r="E269" s="210" t="s">
        <v>362</v>
      </c>
      <c r="F269" s="211" t="s">
        <v>363</v>
      </c>
      <c r="G269" s="212" t="s">
        <v>273</v>
      </c>
      <c r="H269" s="213">
        <v>194.27000000000001</v>
      </c>
      <c r="I269" s="214"/>
      <c r="J269" s="215">
        <f>ROUND(I269*H269,2)</f>
        <v>0</v>
      </c>
      <c r="K269" s="216"/>
      <c r="L269" s="48"/>
      <c r="M269" s="217" t="s">
        <v>32</v>
      </c>
      <c r="N269" s="218" t="s">
        <v>49</v>
      </c>
      <c r="O269" s="88"/>
      <c r="P269" s="219">
        <f>O269*H269</f>
        <v>0</v>
      </c>
      <c r="Q269" s="219">
        <v>0.0030000000000000001</v>
      </c>
      <c r="R269" s="219">
        <f>Q269*H269</f>
        <v>0.58281000000000005</v>
      </c>
      <c r="S269" s="219">
        <v>0</v>
      </c>
      <c r="T269" s="220">
        <f>S269*H269</f>
        <v>0</v>
      </c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R269" s="221" t="s">
        <v>151</v>
      </c>
      <c r="AT269" s="221" t="s">
        <v>147</v>
      </c>
      <c r="AU269" s="221" t="s">
        <v>88</v>
      </c>
      <c r="AY269" s="20" t="s">
        <v>145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20" t="s">
        <v>86</v>
      </c>
      <c r="BK269" s="222">
        <f>ROUND(I269*H269,2)</f>
        <v>0</v>
      </c>
      <c r="BL269" s="20" t="s">
        <v>151</v>
      </c>
      <c r="BM269" s="221" t="s">
        <v>364</v>
      </c>
    </row>
    <row r="270" s="2" customFormat="1">
      <c r="A270" s="42"/>
      <c r="B270" s="43"/>
      <c r="C270" s="44"/>
      <c r="D270" s="223" t="s">
        <v>153</v>
      </c>
      <c r="E270" s="44"/>
      <c r="F270" s="224" t="s">
        <v>365</v>
      </c>
      <c r="G270" s="44"/>
      <c r="H270" s="44"/>
      <c r="I270" s="225"/>
      <c r="J270" s="44"/>
      <c r="K270" s="44"/>
      <c r="L270" s="48"/>
      <c r="M270" s="226"/>
      <c r="N270" s="227"/>
      <c r="O270" s="88"/>
      <c r="P270" s="88"/>
      <c r="Q270" s="88"/>
      <c r="R270" s="88"/>
      <c r="S270" s="88"/>
      <c r="T270" s="89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T270" s="20" t="s">
        <v>153</v>
      </c>
      <c r="AU270" s="20" t="s">
        <v>88</v>
      </c>
    </row>
    <row r="271" s="2" customFormat="1">
      <c r="A271" s="42"/>
      <c r="B271" s="43"/>
      <c r="C271" s="44"/>
      <c r="D271" s="228" t="s">
        <v>155</v>
      </c>
      <c r="E271" s="44"/>
      <c r="F271" s="229" t="s">
        <v>366</v>
      </c>
      <c r="G271" s="44"/>
      <c r="H271" s="44"/>
      <c r="I271" s="225"/>
      <c r="J271" s="44"/>
      <c r="K271" s="44"/>
      <c r="L271" s="48"/>
      <c r="M271" s="226"/>
      <c r="N271" s="227"/>
      <c r="O271" s="88"/>
      <c r="P271" s="88"/>
      <c r="Q271" s="88"/>
      <c r="R271" s="88"/>
      <c r="S271" s="88"/>
      <c r="T271" s="89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T271" s="20" t="s">
        <v>155</v>
      </c>
      <c r="AU271" s="20" t="s">
        <v>88</v>
      </c>
    </row>
    <row r="272" s="2" customFormat="1" ht="16.5" customHeight="1">
      <c r="A272" s="42"/>
      <c r="B272" s="43"/>
      <c r="C272" s="209" t="s">
        <v>367</v>
      </c>
      <c r="D272" s="209" t="s">
        <v>147</v>
      </c>
      <c r="E272" s="210" t="s">
        <v>368</v>
      </c>
      <c r="F272" s="211" t="s">
        <v>369</v>
      </c>
      <c r="G272" s="212" t="s">
        <v>273</v>
      </c>
      <c r="H272" s="213">
        <v>90.811999999999998</v>
      </c>
      <c r="I272" s="214"/>
      <c r="J272" s="215">
        <f>ROUND(I272*H272,2)</f>
        <v>0</v>
      </c>
      <c r="K272" s="216"/>
      <c r="L272" s="48"/>
      <c r="M272" s="217" t="s">
        <v>32</v>
      </c>
      <c r="N272" s="218" t="s">
        <v>49</v>
      </c>
      <c r="O272" s="88"/>
      <c r="P272" s="219">
        <f>O272*H272</f>
        <v>0</v>
      </c>
      <c r="Q272" s="219">
        <v>0.012</v>
      </c>
      <c r="R272" s="219">
        <f>Q272*H272</f>
        <v>1.0897440000000001</v>
      </c>
      <c r="S272" s="219">
        <v>0</v>
      </c>
      <c r="T272" s="220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21" t="s">
        <v>151</v>
      </c>
      <c r="AT272" s="221" t="s">
        <v>147</v>
      </c>
      <c r="AU272" s="221" t="s">
        <v>88</v>
      </c>
      <c r="AY272" s="20" t="s">
        <v>145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20" t="s">
        <v>86</v>
      </c>
      <c r="BK272" s="222">
        <f>ROUND(I272*H272,2)</f>
        <v>0</v>
      </c>
      <c r="BL272" s="20" t="s">
        <v>151</v>
      </c>
      <c r="BM272" s="221" t="s">
        <v>370</v>
      </c>
    </row>
    <row r="273" s="2" customFormat="1">
      <c r="A273" s="42"/>
      <c r="B273" s="43"/>
      <c r="C273" s="44"/>
      <c r="D273" s="223" t="s">
        <v>153</v>
      </c>
      <c r="E273" s="44"/>
      <c r="F273" s="224" t="s">
        <v>371</v>
      </c>
      <c r="G273" s="44"/>
      <c r="H273" s="44"/>
      <c r="I273" s="225"/>
      <c r="J273" s="44"/>
      <c r="K273" s="44"/>
      <c r="L273" s="48"/>
      <c r="M273" s="226"/>
      <c r="N273" s="227"/>
      <c r="O273" s="88"/>
      <c r="P273" s="88"/>
      <c r="Q273" s="88"/>
      <c r="R273" s="88"/>
      <c r="S273" s="88"/>
      <c r="T273" s="89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0" t="s">
        <v>153</v>
      </c>
      <c r="AU273" s="20" t="s">
        <v>88</v>
      </c>
    </row>
    <row r="274" s="2" customFormat="1">
      <c r="A274" s="42"/>
      <c r="B274" s="43"/>
      <c r="C274" s="44"/>
      <c r="D274" s="228" t="s">
        <v>155</v>
      </c>
      <c r="E274" s="44"/>
      <c r="F274" s="229" t="s">
        <v>372</v>
      </c>
      <c r="G274" s="44"/>
      <c r="H274" s="44"/>
      <c r="I274" s="225"/>
      <c r="J274" s="44"/>
      <c r="K274" s="44"/>
      <c r="L274" s="48"/>
      <c r="M274" s="226"/>
      <c r="N274" s="227"/>
      <c r="O274" s="88"/>
      <c r="P274" s="88"/>
      <c r="Q274" s="88"/>
      <c r="R274" s="88"/>
      <c r="S274" s="88"/>
      <c r="T274" s="89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T274" s="20" t="s">
        <v>155</v>
      </c>
      <c r="AU274" s="20" t="s">
        <v>88</v>
      </c>
    </row>
    <row r="275" s="2" customFormat="1" ht="16.5" customHeight="1">
      <c r="A275" s="42"/>
      <c r="B275" s="43"/>
      <c r="C275" s="209" t="s">
        <v>373</v>
      </c>
      <c r="D275" s="209" t="s">
        <v>147</v>
      </c>
      <c r="E275" s="210" t="s">
        <v>374</v>
      </c>
      <c r="F275" s="211" t="s">
        <v>375</v>
      </c>
      <c r="G275" s="212" t="s">
        <v>273</v>
      </c>
      <c r="H275" s="213">
        <v>90.811999999999998</v>
      </c>
      <c r="I275" s="214"/>
      <c r="J275" s="215">
        <f>ROUND(I275*H275,2)</f>
        <v>0</v>
      </c>
      <c r="K275" s="216"/>
      <c r="L275" s="48"/>
      <c r="M275" s="217" t="s">
        <v>32</v>
      </c>
      <c r="N275" s="218" t="s">
        <v>49</v>
      </c>
      <c r="O275" s="88"/>
      <c r="P275" s="219">
        <f>O275*H275</f>
        <v>0</v>
      </c>
      <c r="Q275" s="219">
        <v>0.021000000000000001</v>
      </c>
      <c r="R275" s="219">
        <f>Q275*H275</f>
        <v>1.907052</v>
      </c>
      <c r="S275" s="219">
        <v>0</v>
      </c>
      <c r="T275" s="220">
        <f>S275*H275</f>
        <v>0</v>
      </c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R275" s="221" t="s">
        <v>151</v>
      </c>
      <c r="AT275" s="221" t="s">
        <v>147</v>
      </c>
      <c r="AU275" s="221" t="s">
        <v>88</v>
      </c>
      <c r="AY275" s="20" t="s">
        <v>145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20" t="s">
        <v>86</v>
      </c>
      <c r="BK275" s="222">
        <f>ROUND(I275*H275,2)</f>
        <v>0</v>
      </c>
      <c r="BL275" s="20" t="s">
        <v>151</v>
      </c>
      <c r="BM275" s="221" t="s">
        <v>376</v>
      </c>
    </row>
    <row r="276" s="2" customFormat="1">
      <c r="A276" s="42"/>
      <c r="B276" s="43"/>
      <c r="C276" s="44"/>
      <c r="D276" s="223" t="s">
        <v>153</v>
      </c>
      <c r="E276" s="44"/>
      <c r="F276" s="224" t="s">
        <v>377</v>
      </c>
      <c r="G276" s="44"/>
      <c r="H276" s="44"/>
      <c r="I276" s="225"/>
      <c r="J276" s="44"/>
      <c r="K276" s="44"/>
      <c r="L276" s="48"/>
      <c r="M276" s="226"/>
      <c r="N276" s="227"/>
      <c r="O276" s="88"/>
      <c r="P276" s="88"/>
      <c r="Q276" s="88"/>
      <c r="R276" s="88"/>
      <c r="S276" s="88"/>
      <c r="T276" s="89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T276" s="20" t="s">
        <v>153</v>
      </c>
      <c r="AU276" s="20" t="s">
        <v>88</v>
      </c>
    </row>
    <row r="277" s="2" customFormat="1">
      <c r="A277" s="42"/>
      <c r="B277" s="43"/>
      <c r="C277" s="44"/>
      <c r="D277" s="228" t="s">
        <v>155</v>
      </c>
      <c r="E277" s="44"/>
      <c r="F277" s="229" t="s">
        <v>378</v>
      </c>
      <c r="G277" s="44"/>
      <c r="H277" s="44"/>
      <c r="I277" s="225"/>
      <c r="J277" s="44"/>
      <c r="K277" s="44"/>
      <c r="L277" s="48"/>
      <c r="M277" s="226"/>
      <c r="N277" s="227"/>
      <c r="O277" s="88"/>
      <c r="P277" s="88"/>
      <c r="Q277" s="88"/>
      <c r="R277" s="88"/>
      <c r="S277" s="88"/>
      <c r="T277" s="89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T277" s="20" t="s">
        <v>155</v>
      </c>
      <c r="AU277" s="20" t="s">
        <v>88</v>
      </c>
    </row>
    <row r="278" s="13" customFormat="1">
      <c r="A278" s="13"/>
      <c r="B278" s="230"/>
      <c r="C278" s="231"/>
      <c r="D278" s="223" t="s">
        <v>157</v>
      </c>
      <c r="E278" s="232" t="s">
        <v>32</v>
      </c>
      <c r="F278" s="233" t="s">
        <v>379</v>
      </c>
      <c r="G278" s="231"/>
      <c r="H278" s="232" t="s">
        <v>32</v>
      </c>
      <c r="I278" s="234"/>
      <c r="J278" s="231"/>
      <c r="K278" s="231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157</v>
      </c>
      <c r="AU278" s="239" t="s">
        <v>88</v>
      </c>
      <c r="AV278" s="13" t="s">
        <v>86</v>
      </c>
      <c r="AW278" s="13" t="s">
        <v>39</v>
      </c>
      <c r="AX278" s="13" t="s">
        <v>78</v>
      </c>
      <c r="AY278" s="239" t="s">
        <v>145</v>
      </c>
    </row>
    <row r="279" s="14" customFormat="1">
      <c r="A279" s="14"/>
      <c r="B279" s="240"/>
      <c r="C279" s="241"/>
      <c r="D279" s="223" t="s">
        <v>157</v>
      </c>
      <c r="E279" s="242" t="s">
        <v>32</v>
      </c>
      <c r="F279" s="243" t="s">
        <v>343</v>
      </c>
      <c r="G279" s="241"/>
      <c r="H279" s="244">
        <v>90.811999999999998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157</v>
      </c>
      <c r="AU279" s="250" t="s">
        <v>88</v>
      </c>
      <c r="AV279" s="14" t="s">
        <v>88</v>
      </c>
      <c r="AW279" s="14" t="s">
        <v>39</v>
      </c>
      <c r="AX279" s="14" t="s">
        <v>86</v>
      </c>
      <c r="AY279" s="250" t="s">
        <v>145</v>
      </c>
    </row>
    <row r="280" s="2" customFormat="1" ht="21.75" customHeight="1">
      <c r="A280" s="42"/>
      <c r="B280" s="43"/>
      <c r="C280" s="209" t="s">
        <v>380</v>
      </c>
      <c r="D280" s="209" t="s">
        <v>147</v>
      </c>
      <c r="E280" s="210" t="s">
        <v>381</v>
      </c>
      <c r="F280" s="211" t="s">
        <v>382</v>
      </c>
      <c r="G280" s="212" t="s">
        <v>273</v>
      </c>
      <c r="H280" s="213">
        <v>363.24799999999999</v>
      </c>
      <c r="I280" s="214"/>
      <c r="J280" s="215">
        <f>ROUND(I280*H280,2)</f>
        <v>0</v>
      </c>
      <c r="K280" s="216"/>
      <c r="L280" s="48"/>
      <c r="M280" s="217" t="s">
        <v>32</v>
      </c>
      <c r="N280" s="218" t="s">
        <v>49</v>
      </c>
      <c r="O280" s="88"/>
      <c r="P280" s="219">
        <f>O280*H280</f>
        <v>0</v>
      </c>
      <c r="Q280" s="219">
        <v>0.0054999999999999997</v>
      </c>
      <c r="R280" s="219">
        <f>Q280*H280</f>
        <v>1.9978639999999999</v>
      </c>
      <c r="S280" s="219">
        <v>0</v>
      </c>
      <c r="T280" s="220">
        <f>S280*H280</f>
        <v>0</v>
      </c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R280" s="221" t="s">
        <v>151</v>
      </c>
      <c r="AT280" s="221" t="s">
        <v>147</v>
      </c>
      <c r="AU280" s="221" t="s">
        <v>88</v>
      </c>
      <c r="AY280" s="20" t="s">
        <v>145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20" t="s">
        <v>86</v>
      </c>
      <c r="BK280" s="222">
        <f>ROUND(I280*H280,2)</f>
        <v>0</v>
      </c>
      <c r="BL280" s="20" t="s">
        <v>151</v>
      </c>
      <c r="BM280" s="221" t="s">
        <v>383</v>
      </c>
    </row>
    <row r="281" s="2" customFormat="1">
      <c r="A281" s="42"/>
      <c r="B281" s="43"/>
      <c r="C281" s="44"/>
      <c r="D281" s="223" t="s">
        <v>153</v>
      </c>
      <c r="E281" s="44"/>
      <c r="F281" s="224" t="s">
        <v>384</v>
      </c>
      <c r="G281" s="44"/>
      <c r="H281" s="44"/>
      <c r="I281" s="225"/>
      <c r="J281" s="44"/>
      <c r="K281" s="44"/>
      <c r="L281" s="48"/>
      <c r="M281" s="226"/>
      <c r="N281" s="227"/>
      <c r="O281" s="88"/>
      <c r="P281" s="88"/>
      <c r="Q281" s="88"/>
      <c r="R281" s="88"/>
      <c r="S281" s="88"/>
      <c r="T281" s="89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T281" s="20" t="s">
        <v>153</v>
      </c>
      <c r="AU281" s="20" t="s">
        <v>88</v>
      </c>
    </row>
    <row r="282" s="2" customFormat="1">
      <c r="A282" s="42"/>
      <c r="B282" s="43"/>
      <c r="C282" s="44"/>
      <c r="D282" s="228" t="s">
        <v>155</v>
      </c>
      <c r="E282" s="44"/>
      <c r="F282" s="229" t="s">
        <v>385</v>
      </c>
      <c r="G282" s="44"/>
      <c r="H282" s="44"/>
      <c r="I282" s="225"/>
      <c r="J282" s="44"/>
      <c r="K282" s="44"/>
      <c r="L282" s="48"/>
      <c r="M282" s="226"/>
      <c r="N282" s="227"/>
      <c r="O282" s="88"/>
      <c r="P282" s="88"/>
      <c r="Q282" s="88"/>
      <c r="R282" s="88"/>
      <c r="S282" s="88"/>
      <c r="T282" s="89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T282" s="20" t="s">
        <v>155</v>
      </c>
      <c r="AU282" s="20" t="s">
        <v>88</v>
      </c>
    </row>
    <row r="283" s="14" customFormat="1">
      <c r="A283" s="14"/>
      <c r="B283" s="240"/>
      <c r="C283" s="241"/>
      <c r="D283" s="223" t="s">
        <v>157</v>
      </c>
      <c r="E283" s="242" t="s">
        <v>32</v>
      </c>
      <c r="F283" s="243" t="s">
        <v>386</v>
      </c>
      <c r="G283" s="241"/>
      <c r="H283" s="244">
        <v>363.24799999999999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157</v>
      </c>
      <c r="AU283" s="250" t="s">
        <v>88</v>
      </c>
      <c r="AV283" s="14" t="s">
        <v>88</v>
      </c>
      <c r="AW283" s="14" t="s">
        <v>39</v>
      </c>
      <c r="AX283" s="14" t="s">
        <v>86</v>
      </c>
      <c r="AY283" s="250" t="s">
        <v>145</v>
      </c>
    </row>
    <row r="284" s="2" customFormat="1" ht="16.5" customHeight="1">
      <c r="A284" s="42"/>
      <c r="B284" s="43"/>
      <c r="C284" s="209" t="s">
        <v>387</v>
      </c>
      <c r="D284" s="209" t="s">
        <v>147</v>
      </c>
      <c r="E284" s="210" t="s">
        <v>388</v>
      </c>
      <c r="F284" s="211" t="s">
        <v>389</v>
      </c>
      <c r="G284" s="212" t="s">
        <v>273</v>
      </c>
      <c r="H284" s="213">
        <v>90.811999999999998</v>
      </c>
      <c r="I284" s="214"/>
      <c r="J284" s="215">
        <f>ROUND(I284*H284,2)</f>
        <v>0</v>
      </c>
      <c r="K284" s="216"/>
      <c r="L284" s="48"/>
      <c r="M284" s="217" t="s">
        <v>32</v>
      </c>
      <c r="N284" s="218" t="s">
        <v>49</v>
      </c>
      <c r="O284" s="88"/>
      <c r="P284" s="219">
        <f>O284*H284</f>
        <v>0</v>
      </c>
      <c r="Q284" s="219">
        <v>0.0040000000000000001</v>
      </c>
      <c r="R284" s="219">
        <f>Q284*H284</f>
        <v>0.36324800000000002</v>
      </c>
      <c r="S284" s="219">
        <v>0</v>
      </c>
      <c r="T284" s="220">
        <f>S284*H284</f>
        <v>0</v>
      </c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R284" s="221" t="s">
        <v>151</v>
      </c>
      <c r="AT284" s="221" t="s">
        <v>147</v>
      </c>
      <c r="AU284" s="221" t="s">
        <v>88</v>
      </c>
      <c r="AY284" s="20" t="s">
        <v>145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20" t="s">
        <v>86</v>
      </c>
      <c r="BK284" s="222">
        <f>ROUND(I284*H284,2)</f>
        <v>0</v>
      </c>
      <c r="BL284" s="20" t="s">
        <v>151</v>
      </c>
      <c r="BM284" s="221" t="s">
        <v>390</v>
      </c>
    </row>
    <row r="285" s="2" customFormat="1">
      <c r="A285" s="42"/>
      <c r="B285" s="43"/>
      <c r="C285" s="44"/>
      <c r="D285" s="223" t="s">
        <v>153</v>
      </c>
      <c r="E285" s="44"/>
      <c r="F285" s="224" t="s">
        <v>391</v>
      </c>
      <c r="G285" s="44"/>
      <c r="H285" s="44"/>
      <c r="I285" s="225"/>
      <c r="J285" s="44"/>
      <c r="K285" s="44"/>
      <c r="L285" s="48"/>
      <c r="M285" s="226"/>
      <c r="N285" s="227"/>
      <c r="O285" s="88"/>
      <c r="P285" s="88"/>
      <c r="Q285" s="88"/>
      <c r="R285" s="88"/>
      <c r="S285" s="88"/>
      <c r="T285" s="89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T285" s="20" t="s">
        <v>153</v>
      </c>
      <c r="AU285" s="20" t="s">
        <v>88</v>
      </c>
    </row>
    <row r="286" s="2" customFormat="1">
      <c r="A286" s="42"/>
      <c r="B286" s="43"/>
      <c r="C286" s="44"/>
      <c r="D286" s="228" t="s">
        <v>155</v>
      </c>
      <c r="E286" s="44"/>
      <c r="F286" s="229" t="s">
        <v>392</v>
      </c>
      <c r="G286" s="44"/>
      <c r="H286" s="44"/>
      <c r="I286" s="225"/>
      <c r="J286" s="44"/>
      <c r="K286" s="44"/>
      <c r="L286" s="48"/>
      <c r="M286" s="226"/>
      <c r="N286" s="227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0" t="s">
        <v>155</v>
      </c>
      <c r="AU286" s="20" t="s">
        <v>88</v>
      </c>
    </row>
    <row r="287" s="2" customFormat="1" ht="16.5" customHeight="1">
      <c r="A287" s="42"/>
      <c r="B287" s="43"/>
      <c r="C287" s="209" t="s">
        <v>393</v>
      </c>
      <c r="D287" s="209" t="s">
        <v>147</v>
      </c>
      <c r="E287" s="210" t="s">
        <v>394</v>
      </c>
      <c r="F287" s="211" t="s">
        <v>395</v>
      </c>
      <c r="G287" s="212" t="s">
        <v>273</v>
      </c>
      <c r="H287" s="213">
        <v>92.700000000000003</v>
      </c>
      <c r="I287" s="214"/>
      <c r="J287" s="215">
        <f>ROUND(I287*H287,2)</f>
        <v>0</v>
      </c>
      <c r="K287" s="216"/>
      <c r="L287" s="48"/>
      <c r="M287" s="217" t="s">
        <v>32</v>
      </c>
      <c r="N287" s="218" t="s">
        <v>49</v>
      </c>
      <c r="O287" s="88"/>
      <c r="P287" s="219">
        <f>O287*H287</f>
        <v>0</v>
      </c>
      <c r="Q287" s="219">
        <v>0</v>
      </c>
      <c r="R287" s="219">
        <f>Q287*H287</f>
        <v>0</v>
      </c>
      <c r="S287" s="219">
        <v>0</v>
      </c>
      <c r="T287" s="220">
        <f>S287*H287</f>
        <v>0</v>
      </c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R287" s="221" t="s">
        <v>151</v>
      </c>
      <c r="AT287" s="221" t="s">
        <v>147</v>
      </c>
      <c r="AU287" s="221" t="s">
        <v>88</v>
      </c>
      <c r="AY287" s="20" t="s">
        <v>145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20" t="s">
        <v>86</v>
      </c>
      <c r="BK287" s="222">
        <f>ROUND(I287*H287,2)</f>
        <v>0</v>
      </c>
      <c r="BL287" s="20" t="s">
        <v>151</v>
      </c>
      <c r="BM287" s="221" t="s">
        <v>396</v>
      </c>
    </row>
    <row r="288" s="2" customFormat="1">
      <c r="A288" s="42"/>
      <c r="B288" s="43"/>
      <c r="C288" s="44"/>
      <c r="D288" s="223" t="s">
        <v>153</v>
      </c>
      <c r="E288" s="44"/>
      <c r="F288" s="224" t="s">
        <v>397</v>
      </c>
      <c r="G288" s="44"/>
      <c r="H288" s="44"/>
      <c r="I288" s="225"/>
      <c r="J288" s="44"/>
      <c r="K288" s="44"/>
      <c r="L288" s="48"/>
      <c r="M288" s="226"/>
      <c r="N288" s="227"/>
      <c r="O288" s="88"/>
      <c r="P288" s="88"/>
      <c r="Q288" s="88"/>
      <c r="R288" s="88"/>
      <c r="S288" s="88"/>
      <c r="T288" s="89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T288" s="20" t="s">
        <v>153</v>
      </c>
      <c r="AU288" s="20" t="s">
        <v>88</v>
      </c>
    </row>
    <row r="289" s="2" customFormat="1">
      <c r="A289" s="42"/>
      <c r="B289" s="43"/>
      <c r="C289" s="44"/>
      <c r="D289" s="228" t="s">
        <v>155</v>
      </c>
      <c r="E289" s="44"/>
      <c r="F289" s="229" t="s">
        <v>398</v>
      </c>
      <c r="G289" s="44"/>
      <c r="H289" s="44"/>
      <c r="I289" s="225"/>
      <c r="J289" s="44"/>
      <c r="K289" s="44"/>
      <c r="L289" s="48"/>
      <c r="M289" s="226"/>
      <c r="N289" s="227"/>
      <c r="O289" s="88"/>
      <c r="P289" s="88"/>
      <c r="Q289" s="88"/>
      <c r="R289" s="88"/>
      <c r="S289" s="88"/>
      <c r="T289" s="89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T289" s="20" t="s">
        <v>155</v>
      </c>
      <c r="AU289" s="20" t="s">
        <v>88</v>
      </c>
    </row>
    <row r="290" s="14" customFormat="1">
      <c r="A290" s="14"/>
      <c r="B290" s="240"/>
      <c r="C290" s="241"/>
      <c r="D290" s="223" t="s">
        <v>157</v>
      </c>
      <c r="E290" s="242" t="s">
        <v>32</v>
      </c>
      <c r="F290" s="243" t="s">
        <v>327</v>
      </c>
      <c r="G290" s="241"/>
      <c r="H290" s="244">
        <v>92.700000000000003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157</v>
      </c>
      <c r="AU290" s="250" t="s">
        <v>88</v>
      </c>
      <c r="AV290" s="14" t="s">
        <v>88</v>
      </c>
      <c r="AW290" s="14" t="s">
        <v>39</v>
      </c>
      <c r="AX290" s="14" t="s">
        <v>86</v>
      </c>
      <c r="AY290" s="250" t="s">
        <v>145</v>
      </c>
    </row>
    <row r="291" s="2" customFormat="1" ht="16.5" customHeight="1">
      <c r="A291" s="42"/>
      <c r="B291" s="43"/>
      <c r="C291" s="209" t="s">
        <v>399</v>
      </c>
      <c r="D291" s="209" t="s">
        <v>147</v>
      </c>
      <c r="E291" s="210" t="s">
        <v>400</v>
      </c>
      <c r="F291" s="211" t="s">
        <v>401</v>
      </c>
      <c r="G291" s="212" t="s">
        <v>273</v>
      </c>
      <c r="H291" s="213">
        <v>9.9329999999999998</v>
      </c>
      <c r="I291" s="214"/>
      <c r="J291" s="215">
        <f>ROUND(I291*H291,2)</f>
        <v>0</v>
      </c>
      <c r="K291" s="216"/>
      <c r="L291" s="48"/>
      <c r="M291" s="217" t="s">
        <v>32</v>
      </c>
      <c r="N291" s="218" t="s">
        <v>49</v>
      </c>
      <c r="O291" s="88"/>
      <c r="P291" s="219">
        <f>O291*H291</f>
        <v>0</v>
      </c>
      <c r="Q291" s="219">
        <v>0</v>
      </c>
      <c r="R291" s="219">
        <f>Q291*H291</f>
        <v>0</v>
      </c>
      <c r="S291" s="219">
        <v>0</v>
      </c>
      <c r="T291" s="220">
        <f>S291*H291</f>
        <v>0</v>
      </c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R291" s="221" t="s">
        <v>151</v>
      </c>
      <c r="AT291" s="221" t="s">
        <v>147</v>
      </c>
      <c r="AU291" s="221" t="s">
        <v>88</v>
      </c>
      <c r="AY291" s="20" t="s">
        <v>145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20" t="s">
        <v>86</v>
      </c>
      <c r="BK291" s="222">
        <f>ROUND(I291*H291,2)</f>
        <v>0</v>
      </c>
      <c r="BL291" s="20" t="s">
        <v>151</v>
      </c>
      <c r="BM291" s="221" t="s">
        <v>402</v>
      </c>
    </row>
    <row r="292" s="2" customFormat="1">
      <c r="A292" s="42"/>
      <c r="B292" s="43"/>
      <c r="C292" s="44"/>
      <c r="D292" s="223" t="s">
        <v>153</v>
      </c>
      <c r="E292" s="44"/>
      <c r="F292" s="224" t="s">
        <v>403</v>
      </c>
      <c r="G292" s="44"/>
      <c r="H292" s="44"/>
      <c r="I292" s="225"/>
      <c r="J292" s="44"/>
      <c r="K292" s="44"/>
      <c r="L292" s="48"/>
      <c r="M292" s="226"/>
      <c r="N292" s="227"/>
      <c r="O292" s="88"/>
      <c r="P292" s="88"/>
      <c r="Q292" s="88"/>
      <c r="R292" s="88"/>
      <c r="S292" s="88"/>
      <c r="T292" s="89"/>
      <c r="U292" s="42"/>
      <c r="V292" s="42"/>
      <c r="W292" s="42"/>
      <c r="X292" s="42"/>
      <c r="Y292" s="42"/>
      <c r="Z292" s="42"/>
      <c r="AA292" s="42"/>
      <c r="AB292" s="42"/>
      <c r="AC292" s="42"/>
      <c r="AD292" s="42"/>
      <c r="AE292" s="42"/>
      <c r="AT292" s="20" t="s">
        <v>153</v>
      </c>
      <c r="AU292" s="20" t="s">
        <v>88</v>
      </c>
    </row>
    <row r="293" s="2" customFormat="1">
      <c r="A293" s="42"/>
      <c r="B293" s="43"/>
      <c r="C293" s="44"/>
      <c r="D293" s="228" t="s">
        <v>155</v>
      </c>
      <c r="E293" s="44"/>
      <c r="F293" s="229" t="s">
        <v>404</v>
      </c>
      <c r="G293" s="44"/>
      <c r="H293" s="44"/>
      <c r="I293" s="225"/>
      <c r="J293" s="44"/>
      <c r="K293" s="44"/>
      <c r="L293" s="48"/>
      <c r="M293" s="226"/>
      <c r="N293" s="227"/>
      <c r="O293" s="88"/>
      <c r="P293" s="88"/>
      <c r="Q293" s="88"/>
      <c r="R293" s="88"/>
      <c r="S293" s="88"/>
      <c r="T293" s="89"/>
      <c r="U293" s="42"/>
      <c r="V293" s="42"/>
      <c r="W293" s="42"/>
      <c r="X293" s="42"/>
      <c r="Y293" s="42"/>
      <c r="Z293" s="42"/>
      <c r="AA293" s="42"/>
      <c r="AB293" s="42"/>
      <c r="AC293" s="42"/>
      <c r="AD293" s="42"/>
      <c r="AE293" s="42"/>
      <c r="AT293" s="20" t="s">
        <v>155</v>
      </c>
      <c r="AU293" s="20" t="s">
        <v>88</v>
      </c>
    </row>
    <row r="294" s="14" customFormat="1">
      <c r="A294" s="14"/>
      <c r="B294" s="240"/>
      <c r="C294" s="241"/>
      <c r="D294" s="223" t="s">
        <v>157</v>
      </c>
      <c r="E294" s="242" t="s">
        <v>32</v>
      </c>
      <c r="F294" s="243" t="s">
        <v>405</v>
      </c>
      <c r="G294" s="241"/>
      <c r="H294" s="244">
        <v>9.9329999999999998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157</v>
      </c>
      <c r="AU294" s="250" t="s">
        <v>88</v>
      </c>
      <c r="AV294" s="14" t="s">
        <v>88</v>
      </c>
      <c r="AW294" s="14" t="s">
        <v>39</v>
      </c>
      <c r="AX294" s="14" t="s">
        <v>86</v>
      </c>
      <c r="AY294" s="250" t="s">
        <v>145</v>
      </c>
    </row>
    <row r="295" s="2" customFormat="1" ht="16.5" customHeight="1">
      <c r="A295" s="42"/>
      <c r="B295" s="43"/>
      <c r="C295" s="209" t="s">
        <v>406</v>
      </c>
      <c r="D295" s="209" t="s">
        <v>147</v>
      </c>
      <c r="E295" s="210" t="s">
        <v>407</v>
      </c>
      <c r="F295" s="211" t="s">
        <v>408</v>
      </c>
      <c r="G295" s="212" t="s">
        <v>223</v>
      </c>
      <c r="H295" s="213">
        <v>100</v>
      </c>
      <c r="I295" s="214"/>
      <c r="J295" s="215">
        <f>ROUND(I295*H295,2)</f>
        <v>0</v>
      </c>
      <c r="K295" s="216"/>
      <c r="L295" s="48"/>
      <c r="M295" s="217" t="s">
        <v>32</v>
      </c>
      <c r="N295" s="218" t="s">
        <v>49</v>
      </c>
      <c r="O295" s="88"/>
      <c r="P295" s="219">
        <f>O295*H295</f>
        <v>0</v>
      </c>
      <c r="Q295" s="219">
        <v>0</v>
      </c>
      <c r="R295" s="219">
        <f>Q295*H295</f>
        <v>0</v>
      </c>
      <c r="S295" s="219">
        <v>0</v>
      </c>
      <c r="T295" s="220">
        <f>S295*H295</f>
        <v>0</v>
      </c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R295" s="221" t="s">
        <v>151</v>
      </c>
      <c r="AT295" s="221" t="s">
        <v>147</v>
      </c>
      <c r="AU295" s="221" t="s">
        <v>88</v>
      </c>
      <c r="AY295" s="20" t="s">
        <v>145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20" t="s">
        <v>86</v>
      </c>
      <c r="BK295" s="222">
        <f>ROUND(I295*H295,2)</f>
        <v>0</v>
      </c>
      <c r="BL295" s="20" t="s">
        <v>151</v>
      </c>
      <c r="BM295" s="221" t="s">
        <v>409</v>
      </c>
    </row>
    <row r="296" s="2" customFormat="1">
      <c r="A296" s="42"/>
      <c r="B296" s="43"/>
      <c r="C296" s="44"/>
      <c r="D296" s="223" t="s">
        <v>153</v>
      </c>
      <c r="E296" s="44"/>
      <c r="F296" s="224" t="s">
        <v>410</v>
      </c>
      <c r="G296" s="44"/>
      <c r="H296" s="44"/>
      <c r="I296" s="225"/>
      <c r="J296" s="44"/>
      <c r="K296" s="44"/>
      <c r="L296" s="48"/>
      <c r="M296" s="226"/>
      <c r="N296" s="227"/>
      <c r="O296" s="88"/>
      <c r="P296" s="88"/>
      <c r="Q296" s="88"/>
      <c r="R296" s="88"/>
      <c r="S296" s="88"/>
      <c r="T296" s="89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T296" s="20" t="s">
        <v>153</v>
      </c>
      <c r="AU296" s="20" t="s">
        <v>88</v>
      </c>
    </row>
    <row r="297" s="2" customFormat="1">
      <c r="A297" s="42"/>
      <c r="B297" s="43"/>
      <c r="C297" s="44"/>
      <c r="D297" s="228" t="s">
        <v>155</v>
      </c>
      <c r="E297" s="44"/>
      <c r="F297" s="229" t="s">
        <v>411</v>
      </c>
      <c r="G297" s="44"/>
      <c r="H297" s="44"/>
      <c r="I297" s="225"/>
      <c r="J297" s="44"/>
      <c r="K297" s="44"/>
      <c r="L297" s="48"/>
      <c r="M297" s="226"/>
      <c r="N297" s="227"/>
      <c r="O297" s="88"/>
      <c r="P297" s="88"/>
      <c r="Q297" s="88"/>
      <c r="R297" s="88"/>
      <c r="S297" s="88"/>
      <c r="T297" s="89"/>
      <c r="U297" s="42"/>
      <c r="V297" s="42"/>
      <c r="W297" s="42"/>
      <c r="X297" s="42"/>
      <c r="Y297" s="42"/>
      <c r="Z297" s="42"/>
      <c r="AA297" s="42"/>
      <c r="AB297" s="42"/>
      <c r="AC297" s="42"/>
      <c r="AD297" s="42"/>
      <c r="AE297" s="42"/>
      <c r="AT297" s="20" t="s">
        <v>155</v>
      </c>
      <c r="AU297" s="20" t="s">
        <v>88</v>
      </c>
    </row>
    <row r="298" s="2" customFormat="1" ht="16.5" customHeight="1">
      <c r="A298" s="42"/>
      <c r="B298" s="43"/>
      <c r="C298" s="273" t="s">
        <v>412</v>
      </c>
      <c r="D298" s="273" t="s">
        <v>413</v>
      </c>
      <c r="E298" s="274" t="s">
        <v>414</v>
      </c>
      <c r="F298" s="275" t="s">
        <v>32</v>
      </c>
      <c r="G298" s="276" t="s">
        <v>223</v>
      </c>
      <c r="H298" s="277">
        <v>100</v>
      </c>
      <c r="I298" s="278"/>
      <c r="J298" s="279">
        <f>ROUND(I298*H298,2)</f>
        <v>0</v>
      </c>
      <c r="K298" s="280"/>
      <c r="L298" s="281"/>
      <c r="M298" s="282" t="s">
        <v>32</v>
      </c>
      <c r="N298" s="283" t="s">
        <v>49</v>
      </c>
      <c r="O298" s="88"/>
      <c r="P298" s="219">
        <f>O298*H298</f>
        <v>0</v>
      </c>
      <c r="Q298" s="219">
        <v>0.00010000000000000001</v>
      </c>
      <c r="R298" s="219">
        <f>Q298*H298</f>
        <v>0.01</v>
      </c>
      <c r="S298" s="219">
        <v>0</v>
      </c>
      <c r="T298" s="220">
        <f>S298*H298</f>
        <v>0</v>
      </c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R298" s="221" t="s">
        <v>204</v>
      </c>
      <c r="AT298" s="221" t="s">
        <v>413</v>
      </c>
      <c r="AU298" s="221" t="s">
        <v>88</v>
      </c>
      <c r="AY298" s="20" t="s">
        <v>145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20" t="s">
        <v>86</v>
      </c>
      <c r="BK298" s="222">
        <f>ROUND(I298*H298,2)</f>
        <v>0</v>
      </c>
      <c r="BL298" s="20" t="s">
        <v>151</v>
      </c>
      <c r="BM298" s="221" t="s">
        <v>415</v>
      </c>
    </row>
    <row r="299" s="2" customFormat="1">
      <c r="A299" s="42"/>
      <c r="B299" s="43"/>
      <c r="C299" s="44"/>
      <c r="D299" s="223" t="s">
        <v>153</v>
      </c>
      <c r="E299" s="44"/>
      <c r="F299" s="224" t="s">
        <v>416</v>
      </c>
      <c r="G299" s="44"/>
      <c r="H299" s="44"/>
      <c r="I299" s="225"/>
      <c r="J299" s="44"/>
      <c r="K299" s="44"/>
      <c r="L299" s="48"/>
      <c r="M299" s="226"/>
      <c r="N299" s="227"/>
      <c r="O299" s="88"/>
      <c r="P299" s="88"/>
      <c r="Q299" s="88"/>
      <c r="R299" s="88"/>
      <c r="S299" s="88"/>
      <c r="T299" s="89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T299" s="20" t="s">
        <v>153</v>
      </c>
      <c r="AU299" s="20" t="s">
        <v>88</v>
      </c>
    </row>
    <row r="300" s="14" customFormat="1">
      <c r="A300" s="14"/>
      <c r="B300" s="240"/>
      <c r="C300" s="241"/>
      <c r="D300" s="223" t="s">
        <v>157</v>
      </c>
      <c r="E300" s="241"/>
      <c r="F300" s="243" t="s">
        <v>417</v>
      </c>
      <c r="G300" s="241"/>
      <c r="H300" s="244">
        <v>100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0" t="s">
        <v>157</v>
      </c>
      <c r="AU300" s="250" t="s">
        <v>88</v>
      </c>
      <c r="AV300" s="14" t="s">
        <v>88</v>
      </c>
      <c r="AW300" s="14" t="s">
        <v>4</v>
      </c>
      <c r="AX300" s="14" t="s">
        <v>86</v>
      </c>
      <c r="AY300" s="250" t="s">
        <v>145</v>
      </c>
    </row>
    <row r="301" s="2" customFormat="1" ht="21.75" customHeight="1">
      <c r="A301" s="42"/>
      <c r="B301" s="43"/>
      <c r="C301" s="209" t="s">
        <v>418</v>
      </c>
      <c r="D301" s="209" t="s">
        <v>147</v>
      </c>
      <c r="E301" s="210" t="s">
        <v>419</v>
      </c>
      <c r="F301" s="211" t="s">
        <v>420</v>
      </c>
      <c r="G301" s="212" t="s">
        <v>150</v>
      </c>
      <c r="H301" s="213">
        <v>4.5460000000000003</v>
      </c>
      <c r="I301" s="214"/>
      <c r="J301" s="215">
        <f>ROUND(I301*H301,2)</f>
        <v>0</v>
      </c>
      <c r="K301" s="216"/>
      <c r="L301" s="48"/>
      <c r="M301" s="217" t="s">
        <v>32</v>
      </c>
      <c r="N301" s="218" t="s">
        <v>49</v>
      </c>
      <c r="O301" s="88"/>
      <c r="P301" s="219">
        <f>O301*H301</f>
        <v>0</v>
      </c>
      <c r="Q301" s="219">
        <v>2.5018699999999998</v>
      </c>
      <c r="R301" s="219">
        <f>Q301*H301</f>
        <v>11.373501019999999</v>
      </c>
      <c r="S301" s="219">
        <v>0</v>
      </c>
      <c r="T301" s="220">
        <f>S301*H301</f>
        <v>0</v>
      </c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R301" s="221" t="s">
        <v>151</v>
      </c>
      <c r="AT301" s="221" t="s">
        <v>147</v>
      </c>
      <c r="AU301" s="221" t="s">
        <v>88</v>
      </c>
      <c r="AY301" s="20" t="s">
        <v>145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20" t="s">
        <v>86</v>
      </c>
      <c r="BK301" s="222">
        <f>ROUND(I301*H301,2)</f>
        <v>0</v>
      </c>
      <c r="BL301" s="20" t="s">
        <v>151</v>
      </c>
      <c r="BM301" s="221" t="s">
        <v>421</v>
      </c>
    </row>
    <row r="302" s="2" customFormat="1">
      <c r="A302" s="42"/>
      <c r="B302" s="43"/>
      <c r="C302" s="44"/>
      <c r="D302" s="223" t="s">
        <v>153</v>
      </c>
      <c r="E302" s="44"/>
      <c r="F302" s="224" t="s">
        <v>422</v>
      </c>
      <c r="G302" s="44"/>
      <c r="H302" s="44"/>
      <c r="I302" s="225"/>
      <c r="J302" s="44"/>
      <c r="K302" s="44"/>
      <c r="L302" s="48"/>
      <c r="M302" s="226"/>
      <c r="N302" s="227"/>
      <c r="O302" s="88"/>
      <c r="P302" s="88"/>
      <c r="Q302" s="88"/>
      <c r="R302" s="88"/>
      <c r="S302" s="88"/>
      <c r="T302" s="89"/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T302" s="20" t="s">
        <v>153</v>
      </c>
      <c r="AU302" s="20" t="s">
        <v>88</v>
      </c>
    </row>
    <row r="303" s="2" customFormat="1">
      <c r="A303" s="42"/>
      <c r="B303" s="43"/>
      <c r="C303" s="44"/>
      <c r="D303" s="228" t="s">
        <v>155</v>
      </c>
      <c r="E303" s="44"/>
      <c r="F303" s="229" t="s">
        <v>423</v>
      </c>
      <c r="G303" s="44"/>
      <c r="H303" s="44"/>
      <c r="I303" s="225"/>
      <c r="J303" s="44"/>
      <c r="K303" s="44"/>
      <c r="L303" s="48"/>
      <c r="M303" s="226"/>
      <c r="N303" s="227"/>
      <c r="O303" s="88"/>
      <c r="P303" s="88"/>
      <c r="Q303" s="88"/>
      <c r="R303" s="88"/>
      <c r="S303" s="88"/>
      <c r="T303" s="89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T303" s="20" t="s">
        <v>155</v>
      </c>
      <c r="AU303" s="20" t="s">
        <v>88</v>
      </c>
    </row>
    <row r="304" s="13" customFormat="1">
      <c r="A304" s="13"/>
      <c r="B304" s="230"/>
      <c r="C304" s="231"/>
      <c r="D304" s="223" t="s">
        <v>157</v>
      </c>
      <c r="E304" s="232" t="s">
        <v>32</v>
      </c>
      <c r="F304" s="233" t="s">
        <v>258</v>
      </c>
      <c r="G304" s="231"/>
      <c r="H304" s="232" t="s">
        <v>32</v>
      </c>
      <c r="I304" s="234"/>
      <c r="J304" s="231"/>
      <c r="K304" s="231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157</v>
      </c>
      <c r="AU304" s="239" t="s">
        <v>88</v>
      </c>
      <c r="AV304" s="13" t="s">
        <v>86</v>
      </c>
      <c r="AW304" s="13" t="s">
        <v>39</v>
      </c>
      <c r="AX304" s="13" t="s">
        <v>78</v>
      </c>
      <c r="AY304" s="239" t="s">
        <v>145</v>
      </c>
    </row>
    <row r="305" s="14" customFormat="1">
      <c r="A305" s="14"/>
      <c r="B305" s="240"/>
      <c r="C305" s="241"/>
      <c r="D305" s="223" t="s">
        <v>157</v>
      </c>
      <c r="E305" s="242" t="s">
        <v>32</v>
      </c>
      <c r="F305" s="243" t="s">
        <v>424</v>
      </c>
      <c r="G305" s="241"/>
      <c r="H305" s="244">
        <v>5.5620000000000003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157</v>
      </c>
      <c r="AU305" s="250" t="s">
        <v>88</v>
      </c>
      <c r="AV305" s="14" t="s">
        <v>88</v>
      </c>
      <c r="AW305" s="14" t="s">
        <v>39</v>
      </c>
      <c r="AX305" s="14" t="s">
        <v>78</v>
      </c>
      <c r="AY305" s="250" t="s">
        <v>145</v>
      </c>
    </row>
    <row r="306" s="13" customFormat="1">
      <c r="A306" s="13"/>
      <c r="B306" s="230"/>
      <c r="C306" s="231"/>
      <c r="D306" s="223" t="s">
        <v>157</v>
      </c>
      <c r="E306" s="232" t="s">
        <v>32</v>
      </c>
      <c r="F306" s="233" t="s">
        <v>425</v>
      </c>
      <c r="G306" s="231"/>
      <c r="H306" s="232" t="s">
        <v>32</v>
      </c>
      <c r="I306" s="234"/>
      <c r="J306" s="231"/>
      <c r="K306" s="231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157</v>
      </c>
      <c r="AU306" s="239" t="s">
        <v>88</v>
      </c>
      <c r="AV306" s="13" t="s">
        <v>86</v>
      </c>
      <c r="AW306" s="13" t="s">
        <v>39</v>
      </c>
      <c r="AX306" s="13" t="s">
        <v>78</v>
      </c>
      <c r="AY306" s="239" t="s">
        <v>145</v>
      </c>
    </row>
    <row r="307" s="14" customFormat="1">
      <c r="A307" s="14"/>
      <c r="B307" s="240"/>
      <c r="C307" s="241"/>
      <c r="D307" s="223" t="s">
        <v>157</v>
      </c>
      <c r="E307" s="242" t="s">
        <v>32</v>
      </c>
      <c r="F307" s="243" t="s">
        <v>426</v>
      </c>
      <c r="G307" s="241"/>
      <c r="H307" s="244">
        <v>-1.016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157</v>
      </c>
      <c r="AU307" s="250" t="s">
        <v>88</v>
      </c>
      <c r="AV307" s="14" t="s">
        <v>88</v>
      </c>
      <c r="AW307" s="14" t="s">
        <v>39</v>
      </c>
      <c r="AX307" s="14" t="s">
        <v>78</v>
      </c>
      <c r="AY307" s="250" t="s">
        <v>145</v>
      </c>
    </row>
    <row r="308" s="15" customFormat="1">
      <c r="A308" s="15"/>
      <c r="B308" s="251"/>
      <c r="C308" s="252"/>
      <c r="D308" s="223" t="s">
        <v>157</v>
      </c>
      <c r="E308" s="253" t="s">
        <v>32</v>
      </c>
      <c r="F308" s="254" t="s">
        <v>164</v>
      </c>
      <c r="G308" s="252"/>
      <c r="H308" s="255">
        <v>4.5460000000000003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1" t="s">
        <v>157</v>
      </c>
      <c r="AU308" s="261" t="s">
        <v>88</v>
      </c>
      <c r="AV308" s="15" t="s">
        <v>151</v>
      </c>
      <c r="AW308" s="15" t="s">
        <v>39</v>
      </c>
      <c r="AX308" s="15" t="s">
        <v>86</v>
      </c>
      <c r="AY308" s="261" t="s">
        <v>145</v>
      </c>
    </row>
    <row r="309" s="2" customFormat="1" ht="16.5" customHeight="1">
      <c r="A309" s="42"/>
      <c r="B309" s="43"/>
      <c r="C309" s="209" t="s">
        <v>427</v>
      </c>
      <c r="D309" s="209" t="s">
        <v>147</v>
      </c>
      <c r="E309" s="210" t="s">
        <v>428</v>
      </c>
      <c r="F309" s="211" t="s">
        <v>429</v>
      </c>
      <c r="G309" s="212" t="s">
        <v>199</v>
      </c>
      <c r="H309" s="213">
        <v>0.123</v>
      </c>
      <c r="I309" s="214"/>
      <c r="J309" s="215">
        <f>ROUND(I309*H309,2)</f>
        <v>0</v>
      </c>
      <c r="K309" s="216"/>
      <c r="L309" s="48"/>
      <c r="M309" s="217" t="s">
        <v>32</v>
      </c>
      <c r="N309" s="218" t="s">
        <v>49</v>
      </c>
      <c r="O309" s="88"/>
      <c r="P309" s="219">
        <f>O309*H309</f>
        <v>0</v>
      </c>
      <c r="Q309" s="219">
        <v>1.06277</v>
      </c>
      <c r="R309" s="219">
        <f>Q309*H309</f>
        <v>0.13072070999999999</v>
      </c>
      <c r="S309" s="219">
        <v>0</v>
      </c>
      <c r="T309" s="220">
        <f>S309*H309</f>
        <v>0</v>
      </c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R309" s="221" t="s">
        <v>151</v>
      </c>
      <c r="AT309" s="221" t="s">
        <v>147</v>
      </c>
      <c r="AU309" s="221" t="s">
        <v>88</v>
      </c>
      <c r="AY309" s="20" t="s">
        <v>145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20" t="s">
        <v>86</v>
      </c>
      <c r="BK309" s="222">
        <f>ROUND(I309*H309,2)</f>
        <v>0</v>
      </c>
      <c r="BL309" s="20" t="s">
        <v>151</v>
      </c>
      <c r="BM309" s="221" t="s">
        <v>430</v>
      </c>
    </row>
    <row r="310" s="2" customFormat="1">
      <c r="A310" s="42"/>
      <c r="B310" s="43"/>
      <c r="C310" s="44"/>
      <c r="D310" s="223" t="s">
        <v>153</v>
      </c>
      <c r="E310" s="44"/>
      <c r="F310" s="224" t="s">
        <v>431</v>
      </c>
      <c r="G310" s="44"/>
      <c r="H310" s="44"/>
      <c r="I310" s="225"/>
      <c r="J310" s="44"/>
      <c r="K310" s="44"/>
      <c r="L310" s="48"/>
      <c r="M310" s="226"/>
      <c r="N310" s="227"/>
      <c r="O310" s="88"/>
      <c r="P310" s="88"/>
      <c r="Q310" s="88"/>
      <c r="R310" s="88"/>
      <c r="S310" s="88"/>
      <c r="T310" s="89"/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T310" s="20" t="s">
        <v>153</v>
      </c>
      <c r="AU310" s="20" t="s">
        <v>88</v>
      </c>
    </row>
    <row r="311" s="2" customFormat="1">
      <c r="A311" s="42"/>
      <c r="B311" s="43"/>
      <c r="C311" s="44"/>
      <c r="D311" s="228" t="s">
        <v>155</v>
      </c>
      <c r="E311" s="44"/>
      <c r="F311" s="229" t="s">
        <v>432</v>
      </c>
      <c r="G311" s="44"/>
      <c r="H311" s="44"/>
      <c r="I311" s="225"/>
      <c r="J311" s="44"/>
      <c r="K311" s="44"/>
      <c r="L311" s="48"/>
      <c r="M311" s="226"/>
      <c r="N311" s="227"/>
      <c r="O311" s="88"/>
      <c r="P311" s="88"/>
      <c r="Q311" s="88"/>
      <c r="R311" s="88"/>
      <c r="S311" s="88"/>
      <c r="T311" s="89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T311" s="20" t="s">
        <v>155</v>
      </c>
      <c r="AU311" s="20" t="s">
        <v>88</v>
      </c>
    </row>
    <row r="312" s="13" customFormat="1">
      <c r="A312" s="13"/>
      <c r="B312" s="230"/>
      <c r="C312" s="231"/>
      <c r="D312" s="223" t="s">
        <v>157</v>
      </c>
      <c r="E312" s="232" t="s">
        <v>32</v>
      </c>
      <c r="F312" s="233" t="s">
        <v>258</v>
      </c>
      <c r="G312" s="231"/>
      <c r="H312" s="232" t="s">
        <v>32</v>
      </c>
      <c r="I312" s="234"/>
      <c r="J312" s="231"/>
      <c r="K312" s="231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157</v>
      </c>
      <c r="AU312" s="239" t="s">
        <v>88</v>
      </c>
      <c r="AV312" s="13" t="s">
        <v>86</v>
      </c>
      <c r="AW312" s="13" t="s">
        <v>39</v>
      </c>
      <c r="AX312" s="13" t="s">
        <v>78</v>
      </c>
      <c r="AY312" s="239" t="s">
        <v>145</v>
      </c>
    </row>
    <row r="313" s="14" customFormat="1">
      <c r="A313" s="14"/>
      <c r="B313" s="240"/>
      <c r="C313" s="241"/>
      <c r="D313" s="223" t="s">
        <v>157</v>
      </c>
      <c r="E313" s="242" t="s">
        <v>32</v>
      </c>
      <c r="F313" s="243" t="s">
        <v>433</v>
      </c>
      <c r="G313" s="241"/>
      <c r="H313" s="244">
        <v>0.14999999999999999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157</v>
      </c>
      <c r="AU313" s="250" t="s">
        <v>88</v>
      </c>
      <c r="AV313" s="14" t="s">
        <v>88</v>
      </c>
      <c r="AW313" s="14" t="s">
        <v>39</v>
      </c>
      <c r="AX313" s="14" t="s">
        <v>78</v>
      </c>
      <c r="AY313" s="250" t="s">
        <v>145</v>
      </c>
    </row>
    <row r="314" s="13" customFormat="1">
      <c r="A314" s="13"/>
      <c r="B314" s="230"/>
      <c r="C314" s="231"/>
      <c r="D314" s="223" t="s">
        <v>157</v>
      </c>
      <c r="E314" s="232" t="s">
        <v>32</v>
      </c>
      <c r="F314" s="233" t="s">
        <v>425</v>
      </c>
      <c r="G314" s="231"/>
      <c r="H314" s="232" t="s">
        <v>32</v>
      </c>
      <c r="I314" s="234"/>
      <c r="J314" s="231"/>
      <c r="K314" s="231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157</v>
      </c>
      <c r="AU314" s="239" t="s">
        <v>88</v>
      </c>
      <c r="AV314" s="13" t="s">
        <v>86</v>
      </c>
      <c r="AW314" s="13" t="s">
        <v>39</v>
      </c>
      <c r="AX314" s="13" t="s">
        <v>78</v>
      </c>
      <c r="AY314" s="239" t="s">
        <v>145</v>
      </c>
    </row>
    <row r="315" s="14" customFormat="1">
      <c r="A315" s="14"/>
      <c r="B315" s="240"/>
      <c r="C315" s="241"/>
      <c r="D315" s="223" t="s">
        <v>157</v>
      </c>
      <c r="E315" s="242" t="s">
        <v>32</v>
      </c>
      <c r="F315" s="243" t="s">
        <v>434</v>
      </c>
      <c r="G315" s="241"/>
      <c r="H315" s="244">
        <v>-0.027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157</v>
      </c>
      <c r="AU315" s="250" t="s">
        <v>88</v>
      </c>
      <c r="AV315" s="14" t="s">
        <v>88</v>
      </c>
      <c r="AW315" s="14" t="s">
        <v>39</v>
      </c>
      <c r="AX315" s="14" t="s">
        <v>78</v>
      </c>
      <c r="AY315" s="250" t="s">
        <v>145</v>
      </c>
    </row>
    <row r="316" s="15" customFormat="1">
      <c r="A316" s="15"/>
      <c r="B316" s="251"/>
      <c r="C316" s="252"/>
      <c r="D316" s="223" t="s">
        <v>157</v>
      </c>
      <c r="E316" s="253" t="s">
        <v>32</v>
      </c>
      <c r="F316" s="254" t="s">
        <v>164</v>
      </c>
      <c r="G316" s="252"/>
      <c r="H316" s="255">
        <v>0.123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1" t="s">
        <v>157</v>
      </c>
      <c r="AU316" s="261" t="s">
        <v>88</v>
      </c>
      <c r="AV316" s="15" t="s">
        <v>151</v>
      </c>
      <c r="AW316" s="15" t="s">
        <v>39</v>
      </c>
      <c r="AX316" s="15" t="s">
        <v>86</v>
      </c>
      <c r="AY316" s="261" t="s">
        <v>145</v>
      </c>
    </row>
    <row r="317" s="2" customFormat="1" ht="16.5" customHeight="1">
      <c r="A317" s="42"/>
      <c r="B317" s="43"/>
      <c r="C317" s="209" t="s">
        <v>435</v>
      </c>
      <c r="D317" s="209" t="s">
        <v>147</v>
      </c>
      <c r="E317" s="210" t="s">
        <v>436</v>
      </c>
      <c r="F317" s="211" t="s">
        <v>437</v>
      </c>
      <c r="G317" s="212" t="s">
        <v>273</v>
      </c>
      <c r="H317" s="213">
        <v>92.700000000000003</v>
      </c>
      <c r="I317" s="214"/>
      <c r="J317" s="215">
        <f>ROUND(I317*H317,2)</f>
        <v>0</v>
      </c>
      <c r="K317" s="216"/>
      <c r="L317" s="48"/>
      <c r="M317" s="217" t="s">
        <v>32</v>
      </c>
      <c r="N317" s="218" t="s">
        <v>49</v>
      </c>
      <c r="O317" s="88"/>
      <c r="P317" s="219">
        <f>O317*H317</f>
        <v>0</v>
      </c>
      <c r="Q317" s="219">
        <v>0.093840000000000007</v>
      </c>
      <c r="R317" s="219">
        <f>Q317*H317</f>
        <v>8.6989680000000007</v>
      </c>
      <c r="S317" s="219">
        <v>0</v>
      </c>
      <c r="T317" s="220">
        <f>S317*H317</f>
        <v>0</v>
      </c>
      <c r="U317" s="42"/>
      <c r="V317" s="42"/>
      <c r="W317" s="42"/>
      <c r="X317" s="42"/>
      <c r="Y317" s="42"/>
      <c r="Z317" s="42"/>
      <c r="AA317" s="42"/>
      <c r="AB317" s="42"/>
      <c r="AC317" s="42"/>
      <c r="AD317" s="42"/>
      <c r="AE317" s="42"/>
      <c r="AR317" s="221" t="s">
        <v>151</v>
      </c>
      <c r="AT317" s="221" t="s">
        <v>147</v>
      </c>
      <c r="AU317" s="221" t="s">
        <v>88</v>
      </c>
      <c r="AY317" s="20" t="s">
        <v>145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20" t="s">
        <v>86</v>
      </c>
      <c r="BK317" s="222">
        <f>ROUND(I317*H317,2)</f>
        <v>0</v>
      </c>
      <c r="BL317" s="20" t="s">
        <v>151</v>
      </c>
      <c r="BM317" s="221" t="s">
        <v>438</v>
      </c>
    </row>
    <row r="318" s="2" customFormat="1">
      <c r="A318" s="42"/>
      <c r="B318" s="43"/>
      <c r="C318" s="44"/>
      <c r="D318" s="223" t="s">
        <v>153</v>
      </c>
      <c r="E318" s="44"/>
      <c r="F318" s="224" t="s">
        <v>439</v>
      </c>
      <c r="G318" s="44"/>
      <c r="H318" s="44"/>
      <c r="I318" s="225"/>
      <c r="J318" s="44"/>
      <c r="K318" s="44"/>
      <c r="L318" s="48"/>
      <c r="M318" s="226"/>
      <c r="N318" s="227"/>
      <c r="O318" s="88"/>
      <c r="P318" s="88"/>
      <c r="Q318" s="88"/>
      <c r="R318" s="88"/>
      <c r="S318" s="88"/>
      <c r="T318" s="89"/>
      <c r="U318" s="42"/>
      <c r="V318" s="42"/>
      <c r="W318" s="42"/>
      <c r="X318" s="42"/>
      <c r="Y318" s="42"/>
      <c r="Z318" s="42"/>
      <c r="AA318" s="42"/>
      <c r="AB318" s="42"/>
      <c r="AC318" s="42"/>
      <c r="AD318" s="42"/>
      <c r="AE318" s="42"/>
      <c r="AT318" s="20" t="s">
        <v>153</v>
      </c>
      <c r="AU318" s="20" t="s">
        <v>88</v>
      </c>
    </row>
    <row r="319" s="2" customFormat="1">
      <c r="A319" s="42"/>
      <c r="B319" s="43"/>
      <c r="C319" s="44"/>
      <c r="D319" s="228" t="s">
        <v>155</v>
      </c>
      <c r="E319" s="44"/>
      <c r="F319" s="229" t="s">
        <v>440</v>
      </c>
      <c r="G319" s="44"/>
      <c r="H319" s="44"/>
      <c r="I319" s="225"/>
      <c r="J319" s="44"/>
      <c r="K319" s="44"/>
      <c r="L319" s="48"/>
      <c r="M319" s="226"/>
      <c r="N319" s="227"/>
      <c r="O319" s="88"/>
      <c r="P319" s="88"/>
      <c r="Q319" s="88"/>
      <c r="R319" s="88"/>
      <c r="S319" s="88"/>
      <c r="T319" s="89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T319" s="20" t="s">
        <v>155</v>
      </c>
      <c r="AU319" s="20" t="s">
        <v>88</v>
      </c>
    </row>
    <row r="320" s="13" customFormat="1">
      <c r="A320" s="13"/>
      <c r="B320" s="230"/>
      <c r="C320" s="231"/>
      <c r="D320" s="223" t="s">
        <v>157</v>
      </c>
      <c r="E320" s="232" t="s">
        <v>32</v>
      </c>
      <c r="F320" s="233" t="s">
        <v>441</v>
      </c>
      <c r="G320" s="231"/>
      <c r="H320" s="232" t="s">
        <v>32</v>
      </c>
      <c r="I320" s="234"/>
      <c r="J320" s="231"/>
      <c r="K320" s="231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157</v>
      </c>
      <c r="AU320" s="239" t="s">
        <v>88</v>
      </c>
      <c r="AV320" s="13" t="s">
        <v>86</v>
      </c>
      <c r="AW320" s="13" t="s">
        <v>39</v>
      </c>
      <c r="AX320" s="13" t="s">
        <v>78</v>
      </c>
      <c r="AY320" s="239" t="s">
        <v>145</v>
      </c>
    </row>
    <row r="321" s="14" customFormat="1">
      <c r="A321" s="14"/>
      <c r="B321" s="240"/>
      <c r="C321" s="241"/>
      <c r="D321" s="223" t="s">
        <v>157</v>
      </c>
      <c r="E321" s="242" t="s">
        <v>32</v>
      </c>
      <c r="F321" s="243" t="s">
        <v>327</v>
      </c>
      <c r="G321" s="241"/>
      <c r="H321" s="244">
        <v>92.700000000000003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157</v>
      </c>
      <c r="AU321" s="250" t="s">
        <v>88</v>
      </c>
      <c r="AV321" s="14" t="s">
        <v>88</v>
      </c>
      <c r="AW321" s="14" t="s">
        <v>39</v>
      </c>
      <c r="AX321" s="14" t="s">
        <v>86</v>
      </c>
      <c r="AY321" s="250" t="s">
        <v>145</v>
      </c>
    </row>
    <row r="322" s="2" customFormat="1" ht="16.5" customHeight="1">
      <c r="A322" s="42"/>
      <c r="B322" s="43"/>
      <c r="C322" s="209" t="s">
        <v>442</v>
      </c>
      <c r="D322" s="209" t="s">
        <v>147</v>
      </c>
      <c r="E322" s="210" t="s">
        <v>443</v>
      </c>
      <c r="F322" s="211" t="s">
        <v>32</v>
      </c>
      <c r="G322" s="212" t="s">
        <v>273</v>
      </c>
      <c r="H322" s="213">
        <v>414.86200000000002</v>
      </c>
      <c r="I322" s="214"/>
      <c r="J322" s="215">
        <f>ROUND(I322*H322,2)</f>
        <v>0</v>
      </c>
      <c r="K322" s="216"/>
      <c r="L322" s="48"/>
      <c r="M322" s="217" t="s">
        <v>32</v>
      </c>
      <c r="N322" s="218" t="s">
        <v>49</v>
      </c>
      <c r="O322" s="88"/>
      <c r="P322" s="219">
        <f>O322*H322</f>
        <v>0</v>
      </c>
      <c r="Q322" s="219">
        <v>0</v>
      </c>
      <c r="R322" s="219">
        <f>Q322*H322</f>
        <v>0</v>
      </c>
      <c r="S322" s="219">
        <v>0</v>
      </c>
      <c r="T322" s="220">
        <f>S322*H322</f>
        <v>0</v>
      </c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R322" s="221" t="s">
        <v>151</v>
      </c>
      <c r="AT322" s="221" t="s">
        <v>147</v>
      </c>
      <c r="AU322" s="221" t="s">
        <v>88</v>
      </c>
      <c r="AY322" s="20" t="s">
        <v>145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20" t="s">
        <v>86</v>
      </c>
      <c r="BK322" s="222">
        <f>ROUND(I322*H322,2)</f>
        <v>0</v>
      </c>
      <c r="BL322" s="20" t="s">
        <v>151</v>
      </c>
      <c r="BM322" s="221" t="s">
        <v>444</v>
      </c>
    </row>
    <row r="323" s="2" customFormat="1">
      <c r="A323" s="42"/>
      <c r="B323" s="43"/>
      <c r="C323" s="44"/>
      <c r="D323" s="223" t="s">
        <v>153</v>
      </c>
      <c r="E323" s="44"/>
      <c r="F323" s="224" t="s">
        <v>445</v>
      </c>
      <c r="G323" s="44"/>
      <c r="H323" s="44"/>
      <c r="I323" s="225"/>
      <c r="J323" s="44"/>
      <c r="K323" s="44"/>
      <c r="L323" s="48"/>
      <c r="M323" s="226"/>
      <c r="N323" s="227"/>
      <c r="O323" s="88"/>
      <c r="P323" s="88"/>
      <c r="Q323" s="88"/>
      <c r="R323" s="88"/>
      <c r="S323" s="88"/>
      <c r="T323" s="89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T323" s="20" t="s">
        <v>153</v>
      </c>
      <c r="AU323" s="20" t="s">
        <v>88</v>
      </c>
    </row>
    <row r="324" s="13" customFormat="1">
      <c r="A324" s="13"/>
      <c r="B324" s="230"/>
      <c r="C324" s="231"/>
      <c r="D324" s="223" t="s">
        <v>157</v>
      </c>
      <c r="E324" s="232" t="s">
        <v>32</v>
      </c>
      <c r="F324" s="233" t="s">
        <v>446</v>
      </c>
      <c r="G324" s="231"/>
      <c r="H324" s="232" t="s">
        <v>32</v>
      </c>
      <c r="I324" s="234"/>
      <c r="J324" s="231"/>
      <c r="K324" s="231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157</v>
      </c>
      <c r="AU324" s="239" t="s">
        <v>88</v>
      </c>
      <c r="AV324" s="13" t="s">
        <v>86</v>
      </c>
      <c r="AW324" s="13" t="s">
        <v>39</v>
      </c>
      <c r="AX324" s="13" t="s">
        <v>78</v>
      </c>
      <c r="AY324" s="239" t="s">
        <v>145</v>
      </c>
    </row>
    <row r="325" s="14" customFormat="1">
      <c r="A325" s="14"/>
      <c r="B325" s="240"/>
      <c r="C325" s="241"/>
      <c r="D325" s="223" t="s">
        <v>157</v>
      </c>
      <c r="E325" s="242" t="s">
        <v>32</v>
      </c>
      <c r="F325" s="243" t="s">
        <v>447</v>
      </c>
      <c r="G325" s="241"/>
      <c r="H325" s="244">
        <v>414.86200000000002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157</v>
      </c>
      <c r="AU325" s="250" t="s">
        <v>88</v>
      </c>
      <c r="AV325" s="14" t="s">
        <v>88</v>
      </c>
      <c r="AW325" s="14" t="s">
        <v>39</v>
      </c>
      <c r="AX325" s="14" t="s">
        <v>86</v>
      </c>
      <c r="AY325" s="250" t="s">
        <v>145</v>
      </c>
    </row>
    <row r="326" s="12" customFormat="1" ht="22.8" customHeight="1">
      <c r="A326" s="12"/>
      <c r="B326" s="193"/>
      <c r="C326" s="194"/>
      <c r="D326" s="195" t="s">
        <v>77</v>
      </c>
      <c r="E326" s="207" t="s">
        <v>210</v>
      </c>
      <c r="F326" s="207" t="s">
        <v>448</v>
      </c>
      <c r="G326" s="194"/>
      <c r="H326" s="194"/>
      <c r="I326" s="197"/>
      <c r="J326" s="208">
        <f>BK326</f>
        <v>0</v>
      </c>
      <c r="K326" s="194"/>
      <c r="L326" s="199"/>
      <c r="M326" s="200"/>
      <c r="N326" s="201"/>
      <c r="O326" s="201"/>
      <c r="P326" s="202">
        <f>SUM(P327:P415)</f>
        <v>0</v>
      </c>
      <c r="Q326" s="201"/>
      <c r="R326" s="202">
        <f>SUM(R327:R415)</f>
        <v>0.064274600000000001</v>
      </c>
      <c r="S326" s="201"/>
      <c r="T326" s="203">
        <f>SUM(T327:T415)</f>
        <v>99.297088000000002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4" t="s">
        <v>86</v>
      </c>
      <c r="AT326" s="205" t="s">
        <v>77</v>
      </c>
      <c r="AU326" s="205" t="s">
        <v>86</v>
      </c>
      <c r="AY326" s="204" t="s">
        <v>145</v>
      </c>
      <c r="BK326" s="206">
        <f>SUM(BK327:BK415)</f>
        <v>0</v>
      </c>
    </row>
    <row r="327" s="2" customFormat="1" ht="24.15" customHeight="1">
      <c r="A327" s="42"/>
      <c r="B327" s="43"/>
      <c r="C327" s="209" t="s">
        <v>449</v>
      </c>
      <c r="D327" s="209" t="s">
        <v>147</v>
      </c>
      <c r="E327" s="210" t="s">
        <v>450</v>
      </c>
      <c r="F327" s="211" t="s">
        <v>451</v>
      </c>
      <c r="G327" s="212" t="s">
        <v>273</v>
      </c>
      <c r="H327" s="213">
        <v>92.700000000000003</v>
      </c>
      <c r="I327" s="214"/>
      <c r="J327" s="215">
        <f>ROUND(I327*H327,2)</f>
        <v>0</v>
      </c>
      <c r="K327" s="216"/>
      <c r="L327" s="48"/>
      <c r="M327" s="217" t="s">
        <v>32</v>
      </c>
      <c r="N327" s="218" t="s">
        <v>49</v>
      </c>
      <c r="O327" s="88"/>
      <c r="P327" s="219">
        <f>O327*H327</f>
        <v>0</v>
      </c>
      <c r="Q327" s="219">
        <v>0.00021000000000000001</v>
      </c>
      <c r="R327" s="219">
        <f>Q327*H327</f>
        <v>0.019467000000000002</v>
      </c>
      <c r="S327" s="219">
        <v>0</v>
      </c>
      <c r="T327" s="220">
        <f>S327*H327</f>
        <v>0</v>
      </c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R327" s="221" t="s">
        <v>151</v>
      </c>
      <c r="AT327" s="221" t="s">
        <v>147</v>
      </c>
      <c r="AU327" s="221" t="s">
        <v>88</v>
      </c>
      <c r="AY327" s="20" t="s">
        <v>145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20" t="s">
        <v>86</v>
      </c>
      <c r="BK327" s="222">
        <f>ROUND(I327*H327,2)</f>
        <v>0</v>
      </c>
      <c r="BL327" s="20" t="s">
        <v>151</v>
      </c>
      <c r="BM327" s="221" t="s">
        <v>452</v>
      </c>
    </row>
    <row r="328" s="2" customFormat="1">
      <c r="A328" s="42"/>
      <c r="B328" s="43"/>
      <c r="C328" s="44"/>
      <c r="D328" s="223" t="s">
        <v>153</v>
      </c>
      <c r="E328" s="44"/>
      <c r="F328" s="224" t="s">
        <v>453</v>
      </c>
      <c r="G328" s="44"/>
      <c r="H328" s="44"/>
      <c r="I328" s="225"/>
      <c r="J328" s="44"/>
      <c r="K328" s="44"/>
      <c r="L328" s="48"/>
      <c r="M328" s="226"/>
      <c r="N328" s="227"/>
      <c r="O328" s="88"/>
      <c r="P328" s="88"/>
      <c r="Q328" s="88"/>
      <c r="R328" s="88"/>
      <c r="S328" s="88"/>
      <c r="T328" s="89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T328" s="20" t="s">
        <v>153</v>
      </c>
      <c r="AU328" s="20" t="s">
        <v>88</v>
      </c>
    </row>
    <row r="329" s="2" customFormat="1">
      <c r="A329" s="42"/>
      <c r="B329" s="43"/>
      <c r="C329" s="44"/>
      <c r="D329" s="228" t="s">
        <v>155</v>
      </c>
      <c r="E329" s="44"/>
      <c r="F329" s="229" t="s">
        <v>454</v>
      </c>
      <c r="G329" s="44"/>
      <c r="H329" s="44"/>
      <c r="I329" s="225"/>
      <c r="J329" s="44"/>
      <c r="K329" s="44"/>
      <c r="L329" s="48"/>
      <c r="M329" s="226"/>
      <c r="N329" s="227"/>
      <c r="O329" s="88"/>
      <c r="P329" s="88"/>
      <c r="Q329" s="88"/>
      <c r="R329" s="88"/>
      <c r="S329" s="88"/>
      <c r="T329" s="89"/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T329" s="20" t="s">
        <v>155</v>
      </c>
      <c r="AU329" s="20" t="s">
        <v>88</v>
      </c>
    </row>
    <row r="330" s="13" customFormat="1">
      <c r="A330" s="13"/>
      <c r="B330" s="230"/>
      <c r="C330" s="231"/>
      <c r="D330" s="223" t="s">
        <v>157</v>
      </c>
      <c r="E330" s="232" t="s">
        <v>32</v>
      </c>
      <c r="F330" s="233" t="s">
        <v>455</v>
      </c>
      <c r="G330" s="231"/>
      <c r="H330" s="232" t="s">
        <v>32</v>
      </c>
      <c r="I330" s="234"/>
      <c r="J330" s="231"/>
      <c r="K330" s="231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157</v>
      </c>
      <c r="AU330" s="239" t="s">
        <v>88</v>
      </c>
      <c r="AV330" s="13" t="s">
        <v>86</v>
      </c>
      <c r="AW330" s="13" t="s">
        <v>39</v>
      </c>
      <c r="AX330" s="13" t="s">
        <v>78</v>
      </c>
      <c r="AY330" s="239" t="s">
        <v>145</v>
      </c>
    </row>
    <row r="331" s="14" customFormat="1">
      <c r="A331" s="14"/>
      <c r="B331" s="240"/>
      <c r="C331" s="241"/>
      <c r="D331" s="223" t="s">
        <v>157</v>
      </c>
      <c r="E331" s="242" t="s">
        <v>32</v>
      </c>
      <c r="F331" s="243" t="s">
        <v>327</v>
      </c>
      <c r="G331" s="241"/>
      <c r="H331" s="244">
        <v>92.700000000000003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157</v>
      </c>
      <c r="AU331" s="250" t="s">
        <v>88</v>
      </c>
      <c r="AV331" s="14" t="s">
        <v>88</v>
      </c>
      <c r="AW331" s="14" t="s">
        <v>39</v>
      </c>
      <c r="AX331" s="14" t="s">
        <v>86</v>
      </c>
      <c r="AY331" s="250" t="s">
        <v>145</v>
      </c>
    </row>
    <row r="332" s="2" customFormat="1" ht="16.5" customHeight="1">
      <c r="A332" s="42"/>
      <c r="B332" s="43"/>
      <c r="C332" s="209" t="s">
        <v>456</v>
      </c>
      <c r="D332" s="209" t="s">
        <v>147</v>
      </c>
      <c r="E332" s="210" t="s">
        <v>457</v>
      </c>
      <c r="F332" s="211" t="s">
        <v>458</v>
      </c>
      <c r="G332" s="212" t="s">
        <v>273</v>
      </c>
      <c r="H332" s="213">
        <v>144.74000000000001</v>
      </c>
      <c r="I332" s="214"/>
      <c r="J332" s="215">
        <f>ROUND(I332*H332,2)</f>
        <v>0</v>
      </c>
      <c r="K332" s="216"/>
      <c r="L332" s="48"/>
      <c r="M332" s="217" t="s">
        <v>32</v>
      </c>
      <c r="N332" s="218" t="s">
        <v>49</v>
      </c>
      <c r="O332" s="88"/>
      <c r="P332" s="219">
        <f>O332*H332</f>
        <v>0</v>
      </c>
      <c r="Q332" s="219">
        <v>4.0000000000000003E-05</v>
      </c>
      <c r="R332" s="219">
        <f>Q332*H332</f>
        <v>0.0057896000000000006</v>
      </c>
      <c r="S332" s="219">
        <v>0</v>
      </c>
      <c r="T332" s="220">
        <f>S332*H332</f>
        <v>0</v>
      </c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R332" s="221" t="s">
        <v>151</v>
      </c>
      <c r="AT332" s="221" t="s">
        <v>147</v>
      </c>
      <c r="AU332" s="221" t="s">
        <v>88</v>
      </c>
      <c r="AY332" s="20" t="s">
        <v>145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20" t="s">
        <v>86</v>
      </c>
      <c r="BK332" s="222">
        <f>ROUND(I332*H332,2)</f>
        <v>0</v>
      </c>
      <c r="BL332" s="20" t="s">
        <v>151</v>
      </c>
      <c r="BM332" s="221" t="s">
        <v>459</v>
      </c>
    </row>
    <row r="333" s="2" customFormat="1">
      <c r="A333" s="42"/>
      <c r="B333" s="43"/>
      <c r="C333" s="44"/>
      <c r="D333" s="223" t="s">
        <v>153</v>
      </c>
      <c r="E333" s="44"/>
      <c r="F333" s="224" t="s">
        <v>460</v>
      </c>
      <c r="G333" s="44"/>
      <c r="H333" s="44"/>
      <c r="I333" s="225"/>
      <c r="J333" s="44"/>
      <c r="K333" s="44"/>
      <c r="L333" s="48"/>
      <c r="M333" s="226"/>
      <c r="N333" s="227"/>
      <c r="O333" s="88"/>
      <c r="P333" s="88"/>
      <c r="Q333" s="88"/>
      <c r="R333" s="88"/>
      <c r="S333" s="88"/>
      <c r="T333" s="89"/>
      <c r="U333" s="42"/>
      <c r="V333" s="42"/>
      <c r="W333" s="42"/>
      <c r="X333" s="42"/>
      <c r="Y333" s="42"/>
      <c r="Z333" s="42"/>
      <c r="AA333" s="42"/>
      <c r="AB333" s="42"/>
      <c r="AC333" s="42"/>
      <c r="AD333" s="42"/>
      <c r="AE333" s="42"/>
      <c r="AT333" s="20" t="s">
        <v>153</v>
      </c>
      <c r="AU333" s="20" t="s">
        <v>88</v>
      </c>
    </row>
    <row r="334" s="2" customFormat="1">
      <c r="A334" s="42"/>
      <c r="B334" s="43"/>
      <c r="C334" s="44"/>
      <c r="D334" s="228" t="s">
        <v>155</v>
      </c>
      <c r="E334" s="44"/>
      <c r="F334" s="229" t="s">
        <v>461</v>
      </c>
      <c r="G334" s="44"/>
      <c r="H334" s="44"/>
      <c r="I334" s="225"/>
      <c r="J334" s="44"/>
      <c r="K334" s="44"/>
      <c r="L334" s="48"/>
      <c r="M334" s="226"/>
      <c r="N334" s="227"/>
      <c r="O334" s="88"/>
      <c r="P334" s="88"/>
      <c r="Q334" s="88"/>
      <c r="R334" s="88"/>
      <c r="S334" s="88"/>
      <c r="T334" s="89"/>
      <c r="U334" s="42"/>
      <c r="V334" s="42"/>
      <c r="W334" s="42"/>
      <c r="X334" s="42"/>
      <c r="Y334" s="42"/>
      <c r="Z334" s="42"/>
      <c r="AA334" s="42"/>
      <c r="AB334" s="42"/>
      <c r="AC334" s="42"/>
      <c r="AD334" s="42"/>
      <c r="AE334" s="42"/>
      <c r="AT334" s="20" t="s">
        <v>155</v>
      </c>
      <c r="AU334" s="20" t="s">
        <v>88</v>
      </c>
    </row>
    <row r="335" s="14" customFormat="1">
      <c r="A335" s="14"/>
      <c r="B335" s="240"/>
      <c r="C335" s="241"/>
      <c r="D335" s="223" t="s">
        <v>157</v>
      </c>
      <c r="E335" s="242" t="s">
        <v>32</v>
      </c>
      <c r="F335" s="243" t="s">
        <v>462</v>
      </c>
      <c r="G335" s="241"/>
      <c r="H335" s="244">
        <v>144.74000000000001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157</v>
      </c>
      <c r="AU335" s="250" t="s">
        <v>88</v>
      </c>
      <c r="AV335" s="14" t="s">
        <v>88</v>
      </c>
      <c r="AW335" s="14" t="s">
        <v>39</v>
      </c>
      <c r="AX335" s="14" t="s">
        <v>86</v>
      </c>
      <c r="AY335" s="250" t="s">
        <v>145</v>
      </c>
    </row>
    <row r="336" s="2" customFormat="1" ht="16.5" customHeight="1">
      <c r="A336" s="42"/>
      <c r="B336" s="43"/>
      <c r="C336" s="209" t="s">
        <v>463</v>
      </c>
      <c r="D336" s="209" t="s">
        <v>147</v>
      </c>
      <c r="E336" s="210" t="s">
        <v>464</v>
      </c>
      <c r="F336" s="211" t="s">
        <v>465</v>
      </c>
      <c r="G336" s="212" t="s">
        <v>466</v>
      </c>
      <c r="H336" s="213">
        <v>1</v>
      </c>
      <c r="I336" s="214"/>
      <c r="J336" s="215">
        <f>ROUND(I336*H336,2)</f>
        <v>0</v>
      </c>
      <c r="K336" s="216"/>
      <c r="L336" s="48"/>
      <c r="M336" s="217" t="s">
        <v>32</v>
      </c>
      <c r="N336" s="218" t="s">
        <v>49</v>
      </c>
      <c r="O336" s="88"/>
      <c r="P336" s="219">
        <f>O336*H336</f>
        <v>0</v>
      </c>
      <c r="Q336" s="219">
        <v>0.0045900000000000003</v>
      </c>
      <c r="R336" s="219">
        <f>Q336*H336</f>
        <v>0.0045900000000000003</v>
      </c>
      <c r="S336" s="219">
        <v>0</v>
      </c>
      <c r="T336" s="220">
        <f>S336*H336</f>
        <v>0</v>
      </c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R336" s="221" t="s">
        <v>151</v>
      </c>
      <c r="AT336" s="221" t="s">
        <v>147</v>
      </c>
      <c r="AU336" s="221" t="s">
        <v>88</v>
      </c>
      <c r="AY336" s="20" t="s">
        <v>145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20" t="s">
        <v>86</v>
      </c>
      <c r="BK336" s="222">
        <f>ROUND(I336*H336,2)</f>
        <v>0</v>
      </c>
      <c r="BL336" s="20" t="s">
        <v>151</v>
      </c>
      <c r="BM336" s="221" t="s">
        <v>467</v>
      </c>
    </row>
    <row r="337" s="2" customFormat="1">
      <c r="A337" s="42"/>
      <c r="B337" s="43"/>
      <c r="C337" s="44"/>
      <c r="D337" s="223" t="s">
        <v>153</v>
      </c>
      <c r="E337" s="44"/>
      <c r="F337" s="224" t="s">
        <v>468</v>
      </c>
      <c r="G337" s="44"/>
      <c r="H337" s="44"/>
      <c r="I337" s="225"/>
      <c r="J337" s="44"/>
      <c r="K337" s="44"/>
      <c r="L337" s="48"/>
      <c r="M337" s="226"/>
      <c r="N337" s="227"/>
      <c r="O337" s="88"/>
      <c r="P337" s="88"/>
      <c r="Q337" s="88"/>
      <c r="R337" s="88"/>
      <c r="S337" s="88"/>
      <c r="T337" s="89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T337" s="20" t="s">
        <v>153</v>
      </c>
      <c r="AU337" s="20" t="s">
        <v>88</v>
      </c>
    </row>
    <row r="338" s="2" customFormat="1">
      <c r="A338" s="42"/>
      <c r="B338" s="43"/>
      <c r="C338" s="44"/>
      <c r="D338" s="228" t="s">
        <v>155</v>
      </c>
      <c r="E338" s="44"/>
      <c r="F338" s="229" t="s">
        <v>469</v>
      </c>
      <c r="G338" s="44"/>
      <c r="H338" s="44"/>
      <c r="I338" s="225"/>
      <c r="J338" s="44"/>
      <c r="K338" s="44"/>
      <c r="L338" s="48"/>
      <c r="M338" s="226"/>
      <c r="N338" s="227"/>
      <c r="O338" s="88"/>
      <c r="P338" s="88"/>
      <c r="Q338" s="88"/>
      <c r="R338" s="88"/>
      <c r="S338" s="88"/>
      <c r="T338" s="89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T338" s="20" t="s">
        <v>155</v>
      </c>
      <c r="AU338" s="20" t="s">
        <v>88</v>
      </c>
    </row>
    <row r="339" s="14" customFormat="1">
      <c r="A339" s="14"/>
      <c r="B339" s="240"/>
      <c r="C339" s="241"/>
      <c r="D339" s="223" t="s">
        <v>157</v>
      </c>
      <c r="E339" s="242" t="s">
        <v>32</v>
      </c>
      <c r="F339" s="243" t="s">
        <v>86</v>
      </c>
      <c r="G339" s="241"/>
      <c r="H339" s="244">
        <v>1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157</v>
      </c>
      <c r="AU339" s="250" t="s">
        <v>88</v>
      </c>
      <c r="AV339" s="14" t="s">
        <v>88</v>
      </c>
      <c r="AW339" s="14" t="s">
        <v>39</v>
      </c>
      <c r="AX339" s="14" t="s">
        <v>86</v>
      </c>
      <c r="AY339" s="250" t="s">
        <v>145</v>
      </c>
    </row>
    <row r="340" s="2" customFormat="1" ht="16.5" customHeight="1">
      <c r="A340" s="42"/>
      <c r="B340" s="43"/>
      <c r="C340" s="273" t="s">
        <v>470</v>
      </c>
      <c r="D340" s="273" t="s">
        <v>413</v>
      </c>
      <c r="E340" s="274" t="s">
        <v>471</v>
      </c>
      <c r="F340" s="275" t="s">
        <v>32</v>
      </c>
      <c r="G340" s="276" t="s">
        <v>466</v>
      </c>
      <c r="H340" s="277">
        <v>1</v>
      </c>
      <c r="I340" s="278"/>
      <c r="J340" s="279">
        <f>ROUND(I340*H340,2)</f>
        <v>0</v>
      </c>
      <c r="K340" s="280"/>
      <c r="L340" s="281"/>
      <c r="M340" s="282" t="s">
        <v>32</v>
      </c>
      <c r="N340" s="283" t="s">
        <v>49</v>
      </c>
      <c r="O340" s="88"/>
      <c r="P340" s="219">
        <f>O340*H340</f>
        <v>0</v>
      </c>
      <c r="Q340" s="219">
        <v>0</v>
      </c>
      <c r="R340" s="219">
        <f>Q340*H340</f>
        <v>0</v>
      </c>
      <c r="S340" s="219">
        <v>0</v>
      </c>
      <c r="T340" s="220">
        <f>S340*H340</f>
        <v>0</v>
      </c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R340" s="221" t="s">
        <v>204</v>
      </c>
      <c r="AT340" s="221" t="s">
        <v>413</v>
      </c>
      <c r="AU340" s="221" t="s">
        <v>88</v>
      </c>
      <c r="AY340" s="20" t="s">
        <v>145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20" t="s">
        <v>86</v>
      </c>
      <c r="BK340" s="222">
        <f>ROUND(I340*H340,2)</f>
        <v>0</v>
      </c>
      <c r="BL340" s="20" t="s">
        <v>151</v>
      </c>
      <c r="BM340" s="221" t="s">
        <v>472</v>
      </c>
    </row>
    <row r="341" s="2" customFormat="1">
      <c r="A341" s="42"/>
      <c r="B341" s="43"/>
      <c r="C341" s="44"/>
      <c r="D341" s="223" t="s">
        <v>153</v>
      </c>
      <c r="E341" s="44"/>
      <c r="F341" s="224" t="s">
        <v>473</v>
      </c>
      <c r="G341" s="44"/>
      <c r="H341" s="44"/>
      <c r="I341" s="225"/>
      <c r="J341" s="44"/>
      <c r="K341" s="44"/>
      <c r="L341" s="48"/>
      <c r="M341" s="226"/>
      <c r="N341" s="227"/>
      <c r="O341" s="88"/>
      <c r="P341" s="88"/>
      <c r="Q341" s="88"/>
      <c r="R341" s="88"/>
      <c r="S341" s="88"/>
      <c r="T341" s="89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T341" s="20" t="s">
        <v>153</v>
      </c>
      <c r="AU341" s="20" t="s">
        <v>88</v>
      </c>
    </row>
    <row r="342" s="2" customFormat="1" ht="16.5" customHeight="1">
      <c r="A342" s="42"/>
      <c r="B342" s="43"/>
      <c r="C342" s="209" t="s">
        <v>474</v>
      </c>
      <c r="D342" s="209" t="s">
        <v>147</v>
      </c>
      <c r="E342" s="210" t="s">
        <v>475</v>
      </c>
      <c r="F342" s="211" t="s">
        <v>476</v>
      </c>
      <c r="G342" s="212" t="s">
        <v>466</v>
      </c>
      <c r="H342" s="213">
        <v>7</v>
      </c>
      <c r="I342" s="214"/>
      <c r="J342" s="215">
        <f>ROUND(I342*H342,2)</f>
        <v>0</v>
      </c>
      <c r="K342" s="216"/>
      <c r="L342" s="48"/>
      <c r="M342" s="217" t="s">
        <v>32</v>
      </c>
      <c r="N342" s="218" t="s">
        <v>49</v>
      </c>
      <c r="O342" s="88"/>
      <c r="P342" s="219">
        <f>O342*H342</f>
        <v>0</v>
      </c>
      <c r="Q342" s="219">
        <v>0.00181</v>
      </c>
      <c r="R342" s="219">
        <f>Q342*H342</f>
        <v>0.012670000000000001</v>
      </c>
      <c r="S342" s="219">
        <v>0</v>
      </c>
      <c r="T342" s="220">
        <f>S342*H342</f>
        <v>0</v>
      </c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R342" s="221" t="s">
        <v>151</v>
      </c>
      <c r="AT342" s="221" t="s">
        <v>147</v>
      </c>
      <c r="AU342" s="221" t="s">
        <v>88</v>
      </c>
      <c r="AY342" s="20" t="s">
        <v>145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20" t="s">
        <v>86</v>
      </c>
      <c r="BK342" s="222">
        <f>ROUND(I342*H342,2)</f>
        <v>0</v>
      </c>
      <c r="BL342" s="20" t="s">
        <v>151</v>
      </c>
      <c r="BM342" s="221" t="s">
        <v>477</v>
      </c>
    </row>
    <row r="343" s="2" customFormat="1">
      <c r="A343" s="42"/>
      <c r="B343" s="43"/>
      <c r="C343" s="44"/>
      <c r="D343" s="223" t="s">
        <v>153</v>
      </c>
      <c r="E343" s="44"/>
      <c r="F343" s="224" t="s">
        <v>478</v>
      </c>
      <c r="G343" s="44"/>
      <c r="H343" s="44"/>
      <c r="I343" s="225"/>
      <c r="J343" s="44"/>
      <c r="K343" s="44"/>
      <c r="L343" s="48"/>
      <c r="M343" s="226"/>
      <c r="N343" s="227"/>
      <c r="O343" s="88"/>
      <c r="P343" s="88"/>
      <c r="Q343" s="88"/>
      <c r="R343" s="88"/>
      <c r="S343" s="88"/>
      <c r="T343" s="89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T343" s="20" t="s">
        <v>153</v>
      </c>
      <c r="AU343" s="20" t="s">
        <v>88</v>
      </c>
    </row>
    <row r="344" s="2" customFormat="1">
      <c r="A344" s="42"/>
      <c r="B344" s="43"/>
      <c r="C344" s="44"/>
      <c r="D344" s="228" t="s">
        <v>155</v>
      </c>
      <c r="E344" s="44"/>
      <c r="F344" s="229" t="s">
        <v>479</v>
      </c>
      <c r="G344" s="44"/>
      <c r="H344" s="44"/>
      <c r="I344" s="225"/>
      <c r="J344" s="44"/>
      <c r="K344" s="44"/>
      <c r="L344" s="48"/>
      <c r="M344" s="226"/>
      <c r="N344" s="227"/>
      <c r="O344" s="88"/>
      <c r="P344" s="88"/>
      <c r="Q344" s="88"/>
      <c r="R344" s="88"/>
      <c r="S344" s="88"/>
      <c r="T344" s="89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T344" s="20" t="s">
        <v>155</v>
      </c>
      <c r="AU344" s="20" t="s">
        <v>88</v>
      </c>
    </row>
    <row r="345" s="2" customFormat="1" ht="16.5" customHeight="1">
      <c r="A345" s="42"/>
      <c r="B345" s="43"/>
      <c r="C345" s="273" t="s">
        <v>480</v>
      </c>
      <c r="D345" s="273" t="s">
        <v>413</v>
      </c>
      <c r="E345" s="274" t="s">
        <v>481</v>
      </c>
      <c r="F345" s="275" t="s">
        <v>482</v>
      </c>
      <c r="G345" s="276" t="s">
        <v>466</v>
      </c>
      <c r="H345" s="277">
        <v>7</v>
      </c>
      <c r="I345" s="278"/>
      <c r="J345" s="279">
        <f>ROUND(I345*H345,2)</f>
        <v>0</v>
      </c>
      <c r="K345" s="280"/>
      <c r="L345" s="281"/>
      <c r="M345" s="282" t="s">
        <v>32</v>
      </c>
      <c r="N345" s="283" t="s">
        <v>49</v>
      </c>
      <c r="O345" s="88"/>
      <c r="P345" s="219">
        <f>O345*H345</f>
        <v>0</v>
      </c>
      <c r="Q345" s="219">
        <v>0.0012899999999999999</v>
      </c>
      <c r="R345" s="219">
        <f>Q345*H345</f>
        <v>0.0090299999999999998</v>
      </c>
      <c r="S345" s="219">
        <v>0</v>
      </c>
      <c r="T345" s="220">
        <f>S345*H345</f>
        <v>0</v>
      </c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R345" s="221" t="s">
        <v>204</v>
      </c>
      <c r="AT345" s="221" t="s">
        <v>413</v>
      </c>
      <c r="AU345" s="221" t="s">
        <v>88</v>
      </c>
      <c r="AY345" s="20" t="s">
        <v>145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20" t="s">
        <v>86</v>
      </c>
      <c r="BK345" s="222">
        <f>ROUND(I345*H345,2)</f>
        <v>0</v>
      </c>
      <c r="BL345" s="20" t="s">
        <v>151</v>
      </c>
      <c r="BM345" s="221" t="s">
        <v>483</v>
      </c>
    </row>
    <row r="346" s="2" customFormat="1">
      <c r="A346" s="42"/>
      <c r="B346" s="43"/>
      <c r="C346" s="44"/>
      <c r="D346" s="223" t="s">
        <v>153</v>
      </c>
      <c r="E346" s="44"/>
      <c r="F346" s="224" t="s">
        <v>482</v>
      </c>
      <c r="G346" s="44"/>
      <c r="H346" s="44"/>
      <c r="I346" s="225"/>
      <c r="J346" s="44"/>
      <c r="K346" s="44"/>
      <c r="L346" s="48"/>
      <c r="M346" s="226"/>
      <c r="N346" s="227"/>
      <c r="O346" s="88"/>
      <c r="P346" s="88"/>
      <c r="Q346" s="88"/>
      <c r="R346" s="88"/>
      <c r="S346" s="88"/>
      <c r="T346" s="89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T346" s="20" t="s">
        <v>153</v>
      </c>
      <c r="AU346" s="20" t="s">
        <v>88</v>
      </c>
    </row>
    <row r="347" s="2" customFormat="1" ht="16.5" customHeight="1">
      <c r="A347" s="42"/>
      <c r="B347" s="43"/>
      <c r="C347" s="209" t="s">
        <v>484</v>
      </c>
      <c r="D347" s="209" t="s">
        <v>147</v>
      </c>
      <c r="E347" s="210" t="s">
        <v>485</v>
      </c>
      <c r="F347" s="211" t="s">
        <v>486</v>
      </c>
      <c r="G347" s="212" t="s">
        <v>466</v>
      </c>
      <c r="H347" s="213">
        <v>1</v>
      </c>
      <c r="I347" s="214"/>
      <c r="J347" s="215">
        <f>ROUND(I347*H347,2)</f>
        <v>0</v>
      </c>
      <c r="K347" s="216"/>
      <c r="L347" s="48"/>
      <c r="M347" s="217" t="s">
        <v>32</v>
      </c>
      <c r="N347" s="218" t="s">
        <v>49</v>
      </c>
      <c r="O347" s="88"/>
      <c r="P347" s="219">
        <f>O347*H347</f>
        <v>0</v>
      </c>
      <c r="Q347" s="219">
        <v>0.00018000000000000001</v>
      </c>
      <c r="R347" s="219">
        <f>Q347*H347</f>
        <v>0.00018000000000000001</v>
      </c>
      <c r="S347" s="219">
        <v>0</v>
      </c>
      <c r="T347" s="220">
        <f>S347*H347</f>
        <v>0</v>
      </c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R347" s="221" t="s">
        <v>151</v>
      </c>
      <c r="AT347" s="221" t="s">
        <v>147</v>
      </c>
      <c r="AU347" s="221" t="s">
        <v>88</v>
      </c>
      <c r="AY347" s="20" t="s">
        <v>145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20" t="s">
        <v>86</v>
      </c>
      <c r="BK347" s="222">
        <f>ROUND(I347*H347,2)</f>
        <v>0</v>
      </c>
      <c r="BL347" s="20" t="s">
        <v>151</v>
      </c>
      <c r="BM347" s="221" t="s">
        <v>487</v>
      </c>
    </row>
    <row r="348" s="2" customFormat="1">
      <c r="A348" s="42"/>
      <c r="B348" s="43"/>
      <c r="C348" s="44"/>
      <c r="D348" s="223" t="s">
        <v>153</v>
      </c>
      <c r="E348" s="44"/>
      <c r="F348" s="224" t="s">
        <v>488</v>
      </c>
      <c r="G348" s="44"/>
      <c r="H348" s="44"/>
      <c r="I348" s="225"/>
      <c r="J348" s="44"/>
      <c r="K348" s="44"/>
      <c r="L348" s="48"/>
      <c r="M348" s="226"/>
      <c r="N348" s="227"/>
      <c r="O348" s="88"/>
      <c r="P348" s="88"/>
      <c r="Q348" s="88"/>
      <c r="R348" s="88"/>
      <c r="S348" s="88"/>
      <c r="T348" s="89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T348" s="20" t="s">
        <v>153</v>
      </c>
      <c r="AU348" s="20" t="s">
        <v>88</v>
      </c>
    </row>
    <row r="349" s="2" customFormat="1">
      <c r="A349" s="42"/>
      <c r="B349" s="43"/>
      <c r="C349" s="44"/>
      <c r="D349" s="228" t="s">
        <v>155</v>
      </c>
      <c r="E349" s="44"/>
      <c r="F349" s="229" t="s">
        <v>489</v>
      </c>
      <c r="G349" s="44"/>
      <c r="H349" s="44"/>
      <c r="I349" s="225"/>
      <c r="J349" s="44"/>
      <c r="K349" s="44"/>
      <c r="L349" s="48"/>
      <c r="M349" s="226"/>
      <c r="N349" s="227"/>
      <c r="O349" s="88"/>
      <c r="P349" s="88"/>
      <c r="Q349" s="88"/>
      <c r="R349" s="88"/>
      <c r="S349" s="88"/>
      <c r="T349" s="89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T349" s="20" t="s">
        <v>155</v>
      </c>
      <c r="AU349" s="20" t="s">
        <v>88</v>
      </c>
    </row>
    <row r="350" s="2" customFormat="1" ht="16.5" customHeight="1">
      <c r="A350" s="42"/>
      <c r="B350" s="43"/>
      <c r="C350" s="273" t="s">
        <v>490</v>
      </c>
      <c r="D350" s="273" t="s">
        <v>413</v>
      </c>
      <c r="E350" s="274" t="s">
        <v>491</v>
      </c>
      <c r="F350" s="275" t="s">
        <v>492</v>
      </c>
      <c r="G350" s="276" t="s">
        <v>466</v>
      </c>
      <c r="H350" s="277">
        <v>1</v>
      </c>
      <c r="I350" s="278"/>
      <c r="J350" s="279">
        <f>ROUND(I350*H350,2)</f>
        <v>0</v>
      </c>
      <c r="K350" s="280"/>
      <c r="L350" s="281"/>
      <c r="M350" s="282" t="s">
        <v>32</v>
      </c>
      <c r="N350" s="283" t="s">
        <v>49</v>
      </c>
      <c r="O350" s="88"/>
      <c r="P350" s="219">
        <f>O350*H350</f>
        <v>0</v>
      </c>
      <c r="Q350" s="219">
        <v>0.012</v>
      </c>
      <c r="R350" s="219">
        <f>Q350*H350</f>
        <v>0.012</v>
      </c>
      <c r="S350" s="219">
        <v>0</v>
      </c>
      <c r="T350" s="220">
        <f>S350*H350</f>
        <v>0</v>
      </c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R350" s="221" t="s">
        <v>204</v>
      </c>
      <c r="AT350" s="221" t="s">
        <v>413</v>
      </c>
      <c r="AU350" s="221" t="s">
        <v>88</v>
      </c>
      <c r="AY350" s="20" t="s">
        <v>145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20" t="s">
        <v>86</v>
      </c>
      <c r="BK350" s="222">
        <f>ROUND(I350*H350,2)</f>
        <v>0</v>
      </c>
      <c r="BL350" s="20" t="s">
        <v>151</v>
      </c>
      <c r="BM350" s="221" t="s">
        <v>493</v>
      </c>
    </row>
    <row r="351" s="2" customFormat="1">
      <c r="A351" s="42"/>
      <c r="B351" s="43"/>
      <c r="C351" s="44"/>
      <c r="D351" s="223" t="s">
        <v>153</v>
      </c>
      <c r="E351" s="44"/>
      <c r="F351" s="224" t="s">
        <v>492</v>
      </c>
      <c r="G351" s="44"/>
      <c r="H351" s="44"/>
      <c r="I351" s="225"/>
      <c r="J351" s="44"/>
      <c r="K351" s="44"/>
      <c r="L351" s="48"/>
      <c r="M351" s="226"/>
      <c r="N351" s="227"/>
      <c r="O351" s="88"/>
      <c r="P351" s="88"/>
      <c r="Q351" s="88"/>
      <c r="R351" s="88"/>
      <c r="S351" s="88"/>
      <c r="T351" s="89"/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T351" s="20" t="s">
        <v>153</v>
      </c>
      <c r="AU351" s="20" t="s">
        <v>88</v>
      </c>
    </row>
    <row r="352" s="2" customFormat="1" ht="16.5" customHeight="1">
      <c r="A352" s="42"/>
      <c r="B352" s="43"/>
      <c r="C352" s="209" t="s">
        <v>494</v>
      </c>
      <c r="D352" s="209" t="s">
        <v>147</v>
      </c>
      <c r="E352" s="210" t="s">
        <v>495</v>
      </c>
      <c r="F352" s="211" t="s">
        <v>496</v>
      </c>
      <c r="G352" s="212" t="s">
        <v>273</v>
      </c>
      <c r="H352" s="213">
        <v>14.44</v>
      </c>
      <c r="I352" s="214"/>
      <c r="J352" s="215">
        <f>ROUND(I352*H352,2)</f>
        <v>0</v>
      </c>
      <c r="K352" s="216"/>
      <c r="L352" s="48"/>
      <c r="M352" s="217" t="s">
        <v>32</v>
      </c>
      <c r="N352" s="218" t="s">
        <v>49</v>
      </c>
      <c r="O352" s="88"/>
      <c r="P352" s="219">
        <f>O352*H352</f>
        <v>0</v>
      </c>
      <c r="Q352" s="219">
        <v>0</v>
      </c>
      <c r="R352" s="219">
        <f>Q352*H352</f>
        <v>0</v>
      </c>
      <c r="S352" s="219">
        <v>0.26100000000000001</v>
      </c>
      <c r="T352" s="220">
        <f>S352*H352</f>
        <v>3.76884</v>
      </c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R352" s="221" t="s">
        <v>151</v>
      </c>
      <c r="AT352" s="221" t="s">
        <v>147</v>
      </c>
      <c r="AU352" s="221" t="s">
        <v>88</v>
      </c>
      <c r="AY352" s="20" t="s">
        <v>145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20" t="s">
        <v>86</v>
      </c>
      <c r="BK352" s="222">
        <f>ROUND(I352*H352,2)</f>
        <v>0</v>
      </c>
      <c r="BL352" s="20" t="s">
        <v>151</v>
      </c>
      <c r="BM352" s="221" t="s">
        <v>497</v>
      </c>
    </row>
    <row r="353" s="2" customFormat="1">
      <c r="A353" s="42"/>
      <c r="B353" s="43"/>
      <c r="C353" s="44"/>
      <c r="D353" s="223" t="s">
        <v>153</v>
      </c>
      <c r="E353" s="44"/>
      <c r="F353" s="224" t="s">
        <v>498</v>
      </c>
      <c r="G353" s="44"/>
      <c r="H353" s="44"/>
      <c r="I353" s="225"/>
      <c r="J353" s="44"/>
      <c r="K353" s="44"/>
      <c r="L353" s="48"/>
      <c r="M353" s="226"/>
      <c r="N353" s="227"/>
      <c r="O353" s="88"/>
      <c r="P353" s="88"/>
      <c r="Q353" s="88"/>
      <c r="R353" s="88"/>
      <c r="S353" s="88"/>
      <c r="T353" s="89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T353" s="20" t="s">
        <v>153</v>
      </c>
      <c r="AU353" s="20" t="s">
        <v>88</v>
      </c>
    </row>
    <row r="354" s="2" customFormat="1">
      <c r="A354" s="42"/>
      <c r="B354" s="43"/>
      <c r="C354" s="44"/>
      <c r="D354" s="228" t="s">
        <v>155</v>
      </c>
      <c r="E354" s="44"/>
      <c r="F354" s="229" t="s">
        <v>499</v>
      </c>
      <c r="G354" s="44"/>
      <c r="H354" s="44"/>
      <c r="I354" s="225"/>
      <c r="J354" s="44"/>
      <c r="K354" s="44"/>
      <c r="L354" s="48"/>
      <c r="M354" s="226"/>
      <c r="N354" s="227"/>
      <c r="O354" s="88"/>
      <c r="P354" s="88"/>
      <c r="Q354" s="88"/>
      <c r="R354" s="88"/>
      <c r="S354" s="88"/>
      <c r="T354" s="89"/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T354" s="20" t="s">
        <v>155</v>
      </c>
      <c r="AU354" s="20" t="s">
        <v>88</v>
      </c>
    </row>
    <row r="355" s="13" customFormat="1">
      <c r="A355" s="13"/>
      <c r="B355" s="230"/>
      <c r="C355" s="231"/>
      <c r="D355" s="223" t="s">
        <v>157</v>
      </c>
      <c r="E355" s="232" t="s">
        <v>32</v>
      </c>
      <c r="F355" s="233" t="s">
        <v>500</v>
      </c>
      <c r="G355" s="231"/>
      <c r="H355" s="232" t="s">
        <v>32</v>
      </c>
      <c r="I355" s="234"/>
      <c r="J355" s="231"/>
      <c r="K355" s="231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157</v>
      </c>
      <c r="AU355" s="239" t="s">
        <v>88</v>
      </c>
      <c r="AV355" s="13" t="s">
        <v>86</v>
      </c>
      <c r="AW355" s="13" t="s">
        <v>39</v>
      </c>
      <c r="AX355" s="13" t="s">
        <v>78</v>
      </c>
      <c r="AY355" s="239" t="s">
        <v>145</v>
      </c>
    </row>
    <row r="356" s="14" customFormat="1">
      <c r="A356" s="14"/>
      <c r="B356" s="240"/>
      <c r="C356" s="241"/>
      <c r="D356" s="223" t="s">
        <v>157</v>
      </c>
      <c r="E356" s="242" t="s">
        <v>32</v>
      </c>
      <c r="F356" s="243" t="s">
        <v>501</v>
      </c>
      <c r="G356" s="241"/>
      <c r="H356" s="244">
        <v>6.835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157</v>
      </c>
      <c r="AU356" s="250" t="s">
        <v>88</v>
      </c>
      <c r="AV356" s="14" t="s">
        <v>88</v>
      </c>
      <c r="AW356" s="14" t="s">
        <v>39</v>
      </c>
      <c r="AX356" s="14" t="s">
        <v>78</v>
      </c>
      <c r="AY356" s="250" t="s">
        <v>145</v>
      </c>
    </row>
    <row r="357" s="13" customFormat="1">
      <c r="A357" s="13"/>
      <c r="B357" s="230"/>
      <c r="C357" s="231"/>
      <c r="D357" s="223" t="s">
        <v>157</v>
      </c>
      <c r="E357" s="232" t="s">
        <v>32</v>
      </c>
      <c r="F357" s="233" t="s">
        <v>502</v>
      </c>
      <c r="G357" s="231"/>
      <c r="H357" s="232" t="s">
        <v>32</v>
      </c>
      <c r="I357" s="234"/>
      <c r="J357" s="231"/>
      <c r="K357" s="231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157</v>
      </c>
      <c r="AU357" s="239" t="s">
        <v>88</v>
      </c>
      <c r="AV357" s="13" t="s">
        <v>86</v>
      </c>
      <c r="AW357" s="13" t="s">
        <v>39</v>
      </c>
      <c r="AX357" s="13" t="s">
        <v>78</v>
      </c>
      <c r="AY357" s="239" t="s">
        <v>145</v>
      </c>
    </row>
    <row r="358" s="14" customFormat="1">
      <c r="A358" s="14"/>
      <c r="B358" s="240"/>
      <c r="C358" s="241"/>
      <c r="D358" s="223" t="s">
        <v>157</v>
      </c>
      <c r="E358" s="242" t="s">
        <v>32</v>
      </c>
      <c r="F358" s="243" t="s">
        <v>503</v>
      </c>
      <c r="G358" s="241"/>
      <c r="H358" s="244">
        <v>7.6050000000000004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157</v>
      </c>
      <c r="AU358" s="250" t="s">
        <v>88</v>
      </c>
      <c r="AV358" s="14" t="s">
        <v>88</v>
      </c>
      <c r="AW358" s="14" t="s">
        <v>39</v>
      </c>
      <c r="AX358" s="14" t="s">
        <v>78</v>
      </c>
      <c r="AY358" s="250" t="s">
        <v>145</v>
      </c>
    </row>
    <row r="359" s="15" customFormat="1">
      <c r="A359" s="15"/>
      <c r="B359" s="251"/>
      <c r="C359" s="252"/>
      <c r="D359" s="223" t="s">
        <v>157</v>
      </c>
      <c r="E359" s="253" t="s">
        <v>32</v>
      </c>
      <c r="F359" s="254" t="s">
        <v>164</v>
      </c>
      <c r="G359" s="252"/>
      <c r="H359" s="255">
        <v>14.440000000000001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1" t="s">
        <v>157</v>
      </c>
      <c r="AU359" s="261" t="s">
        <v>88</v>
      </c>
      <c r="AV359" s="15" t="s">
        <v>151</v>
      </c>
      <c r="AW359" s="15" t="s">
        <v>39</v>
      </c>
      <c r="AX359" s="15" t="s">
        <v>86</v>
      </c>
      <c r="AY359" s="261" t="s">
        <v>145</v>
      </c>
    </row>
    <row r="360" s="2" customFormat="1" ht="21.75" customHeight="1">
      <c r="A360" s="42"/>
      <c r="B360" s="43"/>
      <c r="C360" s="209" t="s">
        <v>504</v>
      </c>
      <c r="D360" s="209" t="s">
        <v>147</v>
      </c>
      <c r="E360" s="210" t="s">
        <v>505</v>
      </c>
      <c r="F360" s="211" t="s">
        <v>506</v>
      </c>
      <c r="G360" s="212" t="s">
        <v>150</v>
      </c>
      <c r="H360" s="213">
        <v>18.539999999999999</v>
      </c>
      <c r="I360" s="214"/>
      <c r="J360" s="215">
        <f>ROUND(I360*H360,2)</f>
        <v>0</v>
      </c>
      <c r="K360" s="216"/>
      <c r="L360" s="48"/>
      <c r="M360" s="217" t="s">
        <v>32</v>
      </c>
      <c r="N360" s="218" t="s">
        <v>49</v>
      </c>
      <c r="O360" s="88"/>
      <c r="P360" s="219">
        <f>O360*H360</f>
        <v>0</v>
      </c>
      <c r="Q360" s="219">
        <v>0</v>
      </c>
      <c r="R360" s="219">
        <f>Q360*H360</f>
        <v>0</v>
      </c>
      <c r="S360" s="219">
        <v>2.2000000000000002</v>
      </c>
      <c r="T360" s="220">
        <f>S360*H360</f>
        <v>40.788000000000004</v>
      </c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R360" s="221" t="s">
        <v>151</v>
      </c>
      <c r="AT360" s="221" t="s">
        <v>147</v>
      </c>
      <c r="AU360" s="221" t="s">
        <v>88</v>
      </c>
      <c r="AY360" s="20" t="s">
        <v>145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20" t="s">
        <v>86</v>
      </c>
      <c r="BK360" s="222">
        <f>ROUND(I360*H360,2)</f>
        <v>0</v>
      </c>
      <c r="BL360" s="20" t="s">
        <v>151</v>
      </c>
      <c r="BM360" s="221" t="s">
        <v>507</v>
      </c>
    </row>
    <row r="361" s="2" customFormat="1">
      <c r="A361" s="42"/>
      <c r="B361" s="43"/>
      <c r="C361" s="44"/>
      <c r="D361" s="223" t="s">
        <v>153</v>
      </c>
      <c r="E361" s="44"/>
      <c r="F361" s="224" t="s">
        <v>508</v>
      </c>
      <c r="G361" s="44"/>
      <c r="H361" s="44"/>
      <c r="I361" s="225"/>
      <c r="J361" s="44"/>
      <c r="K361" s="44"/>
      <c r="L361" s="48"/>
      <c r="M361" s="226"/>
      <c r="N361" s="227"/>
      <c r="O361" s="88"/>
      <c r="P361" s="88"/>
      <c r="Q361" s="88"/>
      <c r="R361" s="88"/>
      <c r="S361" s="88"/>
      <c r="T361" s="89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T361" s="20" t="s">
        <v>153</v>
      </c>
      <c r="AU361" s="20" t="s">
        <v>88</v>
      </c>
    </row>
    <row r="362" s="2" customFormat="1">
      <c r="A362" s="42"/>
      <c r="B362" s="43"/>
      <c r="C362" s="44"/>
      <c r="D362" s="228" t="s">
        <v>155</v>
      </c>
      <c r="E362" s="44"/>
      <c r="F362" s="229" t="s">
        <v>509</v>
      </c>
      <c r="G362" s="44"/>
      <c r="H362" s="44"/>
      <c r="I362" s="225"/>
      <c r="J362" s="44"/>
      <c r="K362" s="44"/>
      <c r="L362" s="48"/>
      <c r="M362" s="226"/>
      <c r="N362" s="227"/>
      <c r="O362" s="88"/>
      <c r="P362" s="88"/>
      <c r="Q362" s="88"/>
      <c r="R362" s="88"/>
      <c r="S362" s="88"/>
      <c r="T362" s="89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T362" s="20" t="s">
        <v>155</v>
      </c>
      <c r="AU362" s="20" t="s">
        <v>88</v>
      </c>
    </row>
    <row r="363" s="13" customFormat="1">
      <c r="A363" s="13"/>
      <c r="B363" s="230"/>
      <c r="C363" s="231"/>
      <c r="D363" s="223" t="s">
        <v>157</v>
      </c>
      <c r="E363" s="232" t="s">
        <v>32</v>
      </c>
      <c r="F363" s="233" t="s">
        <v>158</v>
      </c>
      <c r="G363" s="231"/>
      <c r="H363" s="232" t="s">
        <v>32</v>
      </c>
      <c r="I363" s="234"/>
      <c r="J363" s="231"/>
      <c r="K363" s="231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157</v>
      </c>
      <c r="AU363" s="239" t="s">
        <v>88</v>
      </c>
      <c r="AV363" s="13" t="s">
        <v>86</v>
      </c>
      <c r="AW363" s="13" t="s">
        <v>39</v>
      </c>
      <c r="AX363" s="13" t="s">
        <v>78</v>
      </c>
      <c r="AY363" s="239" t="s">
        <v>145</v>
      </c>
    </row>
    <row r="364" s="14" customFormat="1">
      <c r="A364" s="14"/>
      <c r="B364" s="240"/>
      <c r="C364" s="241"/>
      <c r="D364" s="223" t="s">
        <v>157</v>
      </c>
      <c r="E364" s="242" t="s">
        <v>32</v>
      </c>
      <c r="F364" s="243" t="s">
        <v>510</v>
      </c>
      <c r="G364" s="241"/>
      <c r="H364" s="244">
        <v>18.539999999999999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157</v>
      </c>
      <c r="AU364" s="250" t="s">
        <v>88</v>
      </c>
      <c r="AV364" s="14" t="s">
        <v>88</v>
      </c>
      <c r="AW364" s="14" t="s">
        <v>39</v>
      </c>
      <c r="AX364" s="14" t="s">
        <v>86</v>
      </c>
      <c r="AY364" s="250" t="s">
        <v>145</v>
      </c>
    </row>
    <row r="365" s="2" customFormat="1" ht="16.5" customHeight="1">
      <c r="A365" s="42"/>
      <c r="B365" s="43"/>
      <c r="C365" s="209" t="s">
        <v>511</v>
      </c>
      <c r="D365" s="209" t="s">
        <v>147</v>
      </c>
      <c r="E365" s="210" t="s">
        <v>512</v>
      </c>
      <c r="F365" s="211" t="s">
        <v>513</v>
      </c>
      <c r="G365" s="212" t="s">
        <v>273</v>
      </c>
      <c r="H365" s="213">
        <v>1.7729999999999999</v>
      </c>
      <c r="I365" s="214"/>
      <c r="J365" s="215">
        <f>ROUND(I365*H365,2)</f>
        <v>0</v>
      </c>
      <c r="K365" s="216"/>
      <c r="L365" s="48"/>
      <c r="M365" s="217" t="s">
        <v>32</v>
      </c>
      <c r="N365" s="218" t="s">
        <v>49</v>
      </c>
      <c r="O365" s="88"/>
      <c r="P365" s="219">
        <f>O365*H365</f>
        <v>0</v>
      </c>
      <c r="Q365" s="219">
        <v>0</v>
      </c>
      <c r="R365" s="219">
        <f>Q365*H365</f>
        <v>0</v>
      </c>
      <c r="S365" s="219">
        <v>0.075999999999999998</v>
      </c>
      <c r="T365" s="220">
        <f>S365*H365</f>
        <v>0.13474799999999998</v>
      </c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R365" s="221" t="s">
        <v>151</v>
      </c>
      <c r="AT365" s="221" t="s">
        <v>147</v>
      </c>
      <c r="AU365" s="221" t="s">
        <v>88</v>
      </c>
      <c r="AY365" s="20" t="s">
        <v>145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20" t="s">
        <v>86</v>
      </c>
      <c r="BK365" s="222">
        <f>ROUND(I365*H365,2)</f>
        <v>0</v>
      </c>
      <c r="BL365" s="20" t="s">
        <v>151</v>
      </c>
      <c r="BM365" s="221" t="s">
        <v>514</v>
      </c>
    </row>
    <row r="366" s="2" customFormat="1">
      <c r="A366" s="42"/>
      <c r="B366" s="43"/>
      <c r="C366" s="44"/>
      <c r="D366" s="223" t="s">
        <v>153</v>
      </c>
      <c r="E366" s="44"/>
      <c r="F366" s="224" t="s">
        <v>515</v>
      </c>
      <c r="G366" s="44"/>
      <c r="H366" s="44"/>
      <c r="I366" s="225"/>
      <c r="J366" s="44"/>
      <c r="K366" s="44"/>
      <c r="L366" s="48"/>
      <c r="M366" s="226"/>
      <c r="N366" s="227"/>
      <c r="O366" s="88"/>
      <c r="P366" s="88"/>
      <c r="Q366" s="88"/>
      <c r="R366" s="88"/>
      <c r="S366" s="88"/>
      <c r="T366" s="89"/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T366" s="20" t="s">
        <v>153</v>
      </c>
      <c r="AU366" s="20" t="s">
        <v>88</v>
      </c>
    </row>
    <row r="367" s="2" customFormat="1">
      <c r="A367" s="42"/>
      <c r="B367" s="43"/>
      <c r="C367" s="44"/>
      <c r="D367" s="228" t="s">
        <v>155</v>
      </c>
      <c r="E367" s="44"/>
      <c r="F367" s="229" t="s">
        <v>516</v>
      </c>
      <c r="G367" s="44"/>
      <c r="H367" s="44"/>
      <c r="I367" s="225"/>
      <c r="J367" s="44"/>
      <c r="K367" s="44"/>
      <c r="L367" s="48"/>
      <c r="M367" s="226"/>
      <c r="N367" s="227"/>
      <c r="O367" s="88"/>
      <c r="P367" s="88"/>
      <c r="Q367" s="88"/>
      <c r="R367" s="88"/>
      <c r="S367" s="88"/>
      <c r="T367" s="89"/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T367" s="20" t="s">
        <v>155</v>
      </c>
      <c r="AU367" s="20" t="s">
        <v>88</v>
      </c>
    </row>
    <row r="368" s="14" customFormat="1">
      <c r="A368" s="14"/>
      <c r="B368" s="240"/>
      <c r="C368" s="241"/>
      <c r="D368" s="223" t="s">
        <v>157</v>
      </c>
      <c r="E368" s="242" t="s">
        <v>32</v>
      </c>
      <c r="F368" s="243" t="s">
        <v>517</v>
      </c>
      <c r="G368" s="241"/>
      <c r="H368" s="244">
        <v>1.7729999999999999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0" t="s">
        <v>157</v>
      </c>
      <c r="AU368" s="250" t="s">
        <v>88</v>
      </c>
      <c r="AV368" s="14" t="s">
        <v>88</v>
      </c>
      <c r="AW368" s="14" t="s">
        <v>39</v>
      </c>
      <c r="AX368" s="14" t="s">
        <v>86</v>
      </c>
      <c r="AY368" s="250" t="s">
        <v>145</v>
      </c>
    </row>
    <row r="369" s="2" customFormat="1" ht="16.5" customHeight="1">
      <c r="A369" s="42"/>
      <c r="B369" s="43"/>
      <c r="C369" s="209" t="s">
        <v>518</v>
      </c>
      <c r="D369" s="209" t="s">
        <v>147</v>
      </c>
      <c r="E369" s="210" t="s">
        <v>519</v>
      </c>
      <c r="F369" s="211" t="s">
        <v>520</v>
      </c>
      <c r="G369" s="212" t="s">
        <v>150</v>
      </c>
      <c r="H369" s="213">
        <v>0.84999999999999998</v>
      </c>
      <c r="I369" s="214"/>
      <c r="J369" s="215">
        <f>ROUND(I369*H369,2)</f>
        <v>0</v>
      </c>
      <c r="K369" s="216"/>
      <c r="L369" s="48"/>
      <c r="M369" s="217" t="s">
        <v>32</v>
      </c>
      <c r="N369" s="218" t="s">
        <v>49</v>
      </c>
      <c r="O369" s="88"/>
      <c r="P369" s="219">
        <f>O369*H369</f>
        <v>0</v>
      </c>
      <c r="Q369" s="219">
        <v>0</v>
      </c>
      <c r="R369" s="219">
        <f>Q369*H369</f>
        <v>0</v>
      </c>
      <c r="S369" s="219">
        <v>2.5</v>
      </c>
      <c r="T369" s="220">
        <f>S369*H369</f>
        <v>2.125</v>
      </c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R369" s="221" t="s">
        <v>151</v>
      </c>
      <c r="AT369" s="221" t="s">
        <v>147</v>
      </c>
      <c r="AU369" s="221" t="s">
        <v>88</v>
      </c>
      <c r="AY369" s="20" t="s">
        <v>145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20" t="s">
        <v>86</v>
      </c>
      <c r="BK369" s="222">
        <f>ROUND(I369*H369,2)</f>
        <v>0</v>
      </c>
      <c r="BL369" s="20" t="s">
        <v>151</v>
      </c>
      <c r="BM369" s="221" t="s">
        <v>521</v>
      </c>
    </row>
    <row r="370" s="2" customFormat="1">
      <c r="A370" s="42"/>
      <c r="B370" s="43"/>
      <c r="C370" s="44"/>
      <c r="D370" s="223" t="s">
        <v>153</v>
      </c>
      <c r="E370" s="44"/>
      <c r="F370" s="224" t="s">
        <v>522</v>
      </c>
      <c r="G370" s="44"/>
      <c r="H370" s="44"/>
      <c r="I370" s="225"/>
      <c r="J370" s="44"/>
      <c r="K370" s="44"/>
      <c r="L370" s="48"/>
      <c r="M370" s="226"/>
      <c r="N370" s="227"/>
      <c r="O370" s="88"/>
      <c r="P370" s="88"/>
      <c r="Q370" s="88"/>
      <c r="R370" s="88"/>
      <c r="S370" s="88"/>
      <c r="T370" s="89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T370" s="20" t="s">
        <v>153</v>
      </c>
      <c r="AU370" s="20" t="s">
        <v>88</v>
      </c>
    </row>
    <row r="371" s="2" customFormat="1">
      <c r="A371" s="42"/>
      <c r="B371" s="43"/>
      <c r="C371" s="44"/>
      <c r="D371" s="228" t="s">
        <v>155</v>
      </c>
      <c r="E371" s="44"/>
      <c r="F371" s="229" t="s">
        <v>523</v>
      </c>
      <c r="G371" s="44"/>
      <c r="H371" s="44"/>
      <c r="I371" s="225"/>
      <c r="J371" s="44"/>
      <c r="K371" s="44"/>
      <c r="L371" s="48"/>
      <c r="M371" s="226"/>
      <c r="N371" s="227"/>
      <c r="O371" s="88"/>
      <c r="P371" s="88"/>
      <c r="Q371" s="88"/>
      <c r="R371" s="88"/>
      <c r="S371" s="88"/>
      <c r="T371" s="89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T371" s="20" t="s">
        <v>155</v>
      </c>
      <c r="AU371" s="20" t="s">
        <v>88</v>
      </c>
    </row>
    <row r="372" s="13" customFormat="1">
      <c r="A372" s="13"/>
      <c r="B372" s="230"/>
      <c r="C372" s="231"/>
      <c r="D372" s="223" t="s">
        <v>157</v>
      </c>
      <c r="E372" s="232" t="s">
        <v>32</v>
      </c>
      <c r="F372" s="233" t="s">
        <v>524</v>
      </c>
      <c r="G372" s="231"/>
      <c r="H372" s="232" t="s">
        <v>32</v>
      </c>
      <c r="I372" s="234"/>
      <c r="J372" s="231"/>
      <c r="K372" s="231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157</v>
      </c>
      <c r="AU372" s="239" t="s">
        <v>88</v>
      </c>
      <c r="AV372" s="13" t="s">
        <v>86</v>
      </c>
      <c r="AW372" s="13" t="s">
        <v>39</v>
      </c>
      <c r="AX372" s="13" t="s">
        <v>78</v>
      </c>
      <c r="AY372" s="239" t="s">
        <v>145</v>
      </c>
    </row>
    <row r="373" s="14" customFormat="1">
      <c r="A373" s="14"/>
      <c r="B373" s="240"/>
      <c r="C373" s="241"/>
      <c r="D373" s="223" t="s">
        <v>157</v>
      </c>
      <c r="E373" s="242" t="s">
        <v>32</v>
      </c>
      <c r="F373" s="243" t="s">
        <v>525</v>
      </c>
      <c r="G373" s="241"/>
      <c r="H373" s="244">
        <v>0.84999999999999998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157</v>
      </c>
      <c r="AU373" s="250" t="s">
        <v>88</v>
      </c>
      <c r="AV373" s="14" t="s">
        <v>88</v>
      </c>
      <c r="AW373" s="14" t="s">
        <v>39</v>
      </c>
      <c r="AX373" s="14" t="s">
        <v>86</v>
      </c>
      <c r="AY373" s="250" t="s">
        <v>145</v>
      </c>
    </row>
    <row r="374" s="2" customFormat="1" ht="16.5" customHeight="1">
      <c r="A374" s="42"/>
      <c r="B374" s="43"/>
      <c r="C374" s="209" t="s">
        <v>526</v>
      </c>
      <c r="D374" s="209" t="s">
        <v>147</v>
      </c>
      <c r="E374" s="210" t="s">
        <v>527</v>
      </c>
      <c r="F374" s="211" t="s">
        <v>528</v>
      </c>
      <c r="G374" s="212" t="s">
        <v>223</v>
      </c>
      <c r="H374" s="213">
        <v>0.40000000000000002</v>
      </c>
      <c r="I374" s="214"/>
      <c r="J374" s="215">
        <f>ROUND(I374*H374,2)</f>
        <v>0</v>
      </c>
      <c r="K374" s="216"/>
      <c r="L374" s="48"/>
      <c r="M374" s="217" t="s">
        <v>32</v>
      </c>
      <c r="N374" s="218" t="s">
        <v>49</v>
      </c>
      <c r="O374" s="88"/>
      <c r="P374" s="219">
        <f>O374*H374</f>
        <v>0</v>
      </c>
      <c r="Q374" s="219">
        <v>0.0013699999999999999</v>
      </c>
      <c r="R374" s="219">
        <f>Q374*H374</f>
        <v>0.00054799999999999998</v>
      </c>
      <c r="S374" s="219">
        <v>0.029000000000000001</v>
      </c>
      <c r="T374" s="220">
        <f>S374*H374</f>
        <v>0.011600000000000001</v>
      </c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R374" s="221" t="s">
        <v>151</v>
      </c>
      <c r="AT374" s="221" t="s">
        <v>147</v>
      </c>
      <c r="AU374" s="221" t="s">
        <v>88</v>
      </c>
      <c r="AY374" s="20" t="s">
        <v>145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20" t="s">
        <v>86</v>
      </c>
      <c r="BK374" s="222">
        <f>ROUND(I374*H374,2)</f>
        <v>0</v>
      </c>
      <c r="BL374" s="20" t="s">
        <v>151</v>
      </c>
      <c r="BM374" s="221" t="s">
        <v>529</v>
      </c>
    </row>
    <row r="375" s="2" customFormat="1">
      <c r="A375" s="42"/>
      <c r="B375" s="43"/>
      <c r="C375" s="44"/>
      <c r="D375" s="223" t="s">
        <v>153</v>
      </c>
      <c r="E375" s="44"/>
      <c r="F375" s="224" t="s">
        <v>530</v>
      </c>
      <c r="G375" s="44"/>
      <c r="H375" s="44"/>
      <c r="I375" s="225"/>
      <c r="J375" s="44"/>
      <c r="K375" s="44"/>
      <c r="L375" s="48"/>
      <c r="M375" s="226"/>
      <c r="N375" s="227"/>
      <c r="O375" s="88"/>
      <c r="P375" s="88"/>
      <c r="Q375" s="88"/>
      <c r="R375" s="88"/>
      <c r="S375" s="88"/>
      <c r="T375" s="89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T375" s="20" t="s">
        <v>153</v>
      </c>
      <c r="AU375" s="20" t="s">
        <v>88</v>
      </c>
    </row>
    <row r="376" s="2" customFormat="1">
      <c r="A376" s="42"/>
      <c r="B376" s="43"/>
      <c r="C376" s="44"/>
      <c r="D376" s="228" t="s">
        <v>155</v>
      </c>
      <c r="E376" s="44"/>
      <c r="F376" s="229" t="s">
        <v>531</v>
      </c>
      <c r="G376" s="44"/>
      <c r="H376" s="44"/>
      <c r="I376" s="225"/>
      <c r="J376" s="44"/>
      <c r="K376" s="44"/>
      <c r="L376" s="48"/>
      <c r="M376" s="226"/>
      <c r="N376" s="227"/>
      <c r="O376" s="88"/>
      <c r="P376" s="88"/>
      <c r="Q376" s="88"/>
      <c r="R376" s="88"/>
      <c r="S376" s="88"/>
      <c r="T376" s="89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T376" s="20" t="s">
        <v>155</v>
      </c>
      <c r="AU376" s="20" t="s">
        <v>88</v>
      </c>
    </row>
    <row r="377" s="13" customFormat="1">
      <c r="A377" s="13"/>
      <c r="B377" s="230"/>
      <c r="C377" s="231"/>
      <c r="D377" s="223" t="s">
        <v>157</v>
      </c>
      <c r="E377" s="232" t="s">
        <v>32</v>
      </c>
      <c r="F377" s="233" t="s">
        <v>532</v>
      </c>
      <c r="G377" s="231"/>
      <c r="H377" s="232" t="s">
        <v>32</v>
      </c>
      <c r="I377" s="234"/>
      <c r="J377" s="231"/>
      <c r="K377" s="231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157</v>
      </c>
      <c r="AU377" s="239" t="s">
        <v>88</v>
      </c>
      <c r="AV377" s="13" t="s">
        <v>86</v>
      </c>
      <c r="AW377" s="13" t="s">
        <v>39</v>
      </c>
      <c r="AX377" s="13" t="s">
        <v>78</v>
      </c>
      <c r="AY377" s="239" t="s">
        <v>145</v>
      </c>
    </row>
    <row r="378" s="14" customFormat="1">
      <c r="A378" s="14"/>
      <c r="B378" s="240"/>
      <c r="C378" s="241"/>
      <c r="D378" s="223" t="s">
        <v>157</v>
      </c>
      <c r="E378" s="242" t="s">
        <v>32</v>
      </c>
      <c r="F378" s="243" t="s">
        <v>533</v>
      </c>
      <c r="G378" s="241"/>
      <c r="H378" s="244">
        <v>0.40000000000000002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157</v>
      </c>
      <c r="AU378" s="250" t="s">
        <v>88</v>
      </c>
      <c r="AV378" s="14" t="s">
        <v>88</v>
      </c>
      <c r="AW378" s="14" t="s">
        <v>39</v>
      </c>
      <c r="AX378" s="14" t="s">
        <v>86</v>
      </c>
      <c r="AY378" s="250" t="s">
        <v>145</v>
      </c>
    </row>
    <row r="379" s="2" customFormat="1" ht="21.75" customHeight="1">
      <c r="A379" s="42"/>
      <c r="B379" s="43"/>
      <c r="C379" s="209" t="s">
        <v>534</v>
      </c>
      <c r="D379" s="209" t="s">
        <v>147</v>
      </c>
      <c r="E379" s="210" t="s">
        <v>535</v>
      </c>
      <c r="F379" s="211" t="s">
        <v>536</v>
      </c>
      <c r="G379" s="212" t="s">
        <v>273</v>
      </c>
      <c r="H379" s="213">
        <v>389.33999999999998</v>
      </c>
      <c r="I379" s="214"/>
      <c r="J379" s="215">
        <f>ROUND(I379*H379,2)</f>
        <v>0</v>
      </c>
      <c r="K379" s="216"/>
      <c r="L379" s="48"/>
      <c r="M379" s="217" t="s">
        <v>32</v>
      </c>
      <c r="N379" s="218" t="s">
        <v>49</v>
      </c>
      <c r="O379" s="88"/>
      <c r="P379" s="219">
        <f>O379*H379</f>
        <v>0</v>
      </c>
      <c r="Q379" s="219">
        <v>0</v>
      </c>
      <c r="R379" s="219">
        <f>Q379*H379</f>
        <v>0</v>
      </c>
      <c r="S379" s="219">
        <v>0.02</v>
      </c>
      <c r="T379" s="220">
        <f>S379*H379</f>
        <v>7.7867999999999995</v>
      </c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R379" s="221" t="s">
        <v>151</v>
      </c>
      <c r="AT379" s="221" t="s">
        <v>147</v>
      </c>
      <c r="AU379" s="221" t="s">
        <v>88</v>
      </c>
      <c r="AY379" s="20" t="s">
        <v>145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20" t="s">
        <v>86</v>
      </c>
      <c r="BK379" s="222">
        <f>ROUND(I379*H379,2)</f>
        <v>0</v>
      </c>
      <c r="BL379" s="20" t="s">
        <v>151</v>
      </c>
      <c r="BM379" s="221" t="s">
        <v>537</v>
      </c>
    </row>
    <row r="380" s="2" customFormat="1">
      <c r="A380" s="42"/>
      <c r="B380" s="43"/>
      <c r="C380" s="44"/>
      <c r="D380" s="223" t="s">
        <v>153</v>
      </c>
      <c r="E380" s="44"/>
      <c r="F380" s="224" t="s">
        <v>538</v>
      </c>
      <c r="G380" s="44"/>
      <c r="H380" s="44"/>
      <c r="I380" s="225"/>
      <c r="J380" s="44"/>
      <c r="K380" s="44"/>
      <c r="L380" s="48"/>
      <c r="M380" s="226"/>
      <c r="N380" s="227"/>
      <c r="O380" s="88"/>
      <c r="P380" s="88"/>
      <c r="Q380" s="88"/>
      <c r="R380" s="88"/>
      <c r="S380" s="88"/>
      <c r="T380" s="89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T380" s="20" t="s">
        <v>153</v>
      </c>
      <c r="AU380" s="20" t="s">
        <v>88</v>
      </c>
    </row>
    <row r="381" s="2" customFormat="1">
      <c r="A381" s="42"/>
      <c r="B381" s="43"/>
      <c r="C381" s="44"/>
      <c r="D381" s="228" t="s">
        <v>155</v>
      </c>
      <c r="E381" s="44"/>
      <c r="F381" s="229" t="s">
        <v>539</v>
      </c>
      <c r="G381" s="44"/>
      <c r="H381" s="44"/>
      <c r="I381" s="225"/>
      <c r="J381" s="44"/>
      <c r="K381" s="44"/>
      <c r="L381" s="48"/>
      <c r="M381" s="226"/>
      <c r="N381" s="227"/>
      <c r="O381" s="88"/>
      <c r="P381" s="88"/>
      <c r="Q381" s="88"/>
      <c r="R381" s="88"/>
      <c r="S381" s="88"/>
      <c r="T381" s="89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T381" s="20" t="s">
        <v>155</v>
      </c>
      <c r="AU381" s="20" t="s">
        <v>88</v>
      </c>
    </row>
    <row r="382" s="13" customFormat="1">
      <c r="A382" s="13"/>
      <c r="B382" s="230"/>
      <c r="C382" s="231"/>
      <c r="D382" s="223" t="s">
        <v>157</v>
      </c>
      <c r="E382" s="232" t="s">
        <v>32</v>
      </c>
      <c r="F382" s="233" t="s">
        <v>325</v>
      </c>
      <c r="G382" s="231"/>
      <c r="H382" s="232" t="s">
        <v>32</v>
      </c>
      <c r="I382" s="234"/>
      <c r="J382" s="231"/>
      <c r="K382" s="231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157</v>
      </c>
      <c r="AU382" s="239" t="s">
        <v>88</v>
      </c>
      <c r="AV382" s="13" t="s">
        <v>86</v>
      </c>
      <c r="AW382" s="13" t="s">
        <v>39</v>
      </c>
      <c r="AX382" s="13" t="s">
        <v>78</v>
      </c>
      <c r="AY382" s="239" t="s">
        <v>145</v>
      </c>
    </row>
    <row r="383" s="13" customFormat="1">
      <c r="A383" s="13"/>
      <c r="B383" s="230"/>
      <c r="C383" s="231"/>
      <c r="D383" s="223" t="s">
        <v>157</v>
      </c>
      <c r="E383" s="232" t="s">
        <v>32</v>
      </c>
      <c r="F383" s="233" t="s">
        <v>326</v>
      </c>
      <c r="G383" s="231"/>
      <c r="H383" s="232" t="s">
        <v>32</v>
      </c>
      <c r="I383" s="234"/>
      <c r="J383" s="231"/>
      <c r="K383" s="231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157</v>
      </c>
      <c r="AU383" s="239" t="s">
        <v>88</v>
      </c>
      <c r="AV383" s="13" t="s">
        <v>86</v>
      </c>
      <c r="AW383" s="13" t="s">
        <v>39</v>
      </c>
      <c r="AX383" s="13" t="s">
        <v>78</v>
      </c>
      <c r="AY383" s="239" t="s">
        <v>145</v>
      </c>
    </row>
    <row r="384" s="14" customFormat="1">
      <c r="A384" s="14"/>
      <c r="B384" s="240"/>
      <c r="C384" s="241"/>
      <c r="D384" s="223" t="s">
        <v>157</v>
      </c>
      <c r="E384" s="242" t="s">
        <v>32</v>
      </c>
      <c r="F384" s="243" t="s">
        <v>327</v>
      </c>
      <c r="G384" s="241"/>
      <c r="H384" s="244">
        <v>92.700000000000003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157</v>
      </c>
      <c r="AU384" s="250" t="s">
        <v>88</v>
      </c>
      <c r="AV384" s="14" t="s">
        <v>88</v>
      </c>
      <c r="AW384" s="14" t="s">
        <v>39</v>
      </c>
      <c r="AX384" s="14" t="s">
        <v>78</v>
      </c>
      <c r="AY384" s="250" t="s">
        <v>145</v>
      </c>
    </row>
    <row r="385" s="13" customFormat="1">
      <c r="A385" s="13"/>
      <c r="B385" s="230"/>
      <c r="C385" s="231"/>
      <c r="D385" s="223" t="s">
        <v>157</v>
      </c>
      <c r="E385" s="232" t="s">
        <v>32</v>
      </c>
      <c r="F385" s="233" t="s">
        <v>328</v>
      </c>
      <c r="G385" s="231"/>
      <c r="H385" s="232" t="s">
        <v>32</v>
      </c>
      <c r="I385" s="234"/>
      <c r="J385" s="231"/>
      <c r="K385" s="231"/>
      <c r="L385" s="235"/>
      <c r="M385" s="236"/>
      <c r="N385" s="237"/>
      <c r="O385" s="237"/>
      <c r="P385" s="237"/>
      <c r="Q385" s="237"/>
      <c r="R385" s="237"/>
      <c r="S385" s="237"/>
      <c r="T385" s="23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9" t="s">
        <v>157</v>
      </c>
      <c r="AU385" s="239" t="s">
        <v>88</v>
      </c>
      <c r="AV385" s="13" t="s">
        <v>86</v>
      </c>
      <c r="AW385" s="13" t="s">
        <v>39</v>
      </c>
      <c r="AX385" s="13" t="s">
        <v>78</v>
      </c>
      <c r="AY385" s="239" t="s">
        <v>145</v>
      </c>
    </row>
    <row r="386" s="14" customFormat="1">
      <c r="A386" s="14"/>
      <c r="B386" s="240"/>
      <c r="C386" s="241"/>
      <c r="D386" s="223" t="s">
        <v>157</v>
      </c>
      <c r="E386" s="242" t="s">
        <v>32</v>
      </c>
      <c r="F386" s="243" t="s">
        <v>329</v>
      </c>
      <c r="G386" s="241"/>
      <c r="H386" s="244">
        <v>37.079999999999998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157</v>
      </c>
      <c r="AU386" s="250" t="s">
        <v>88</v>
      </c>
      <c r="AV386" s="14" t="s">
        <v>88</v>
      </c>
      <c r="AW386" s="14" t="s">
        <v>39</v>
      </c>
      <c r="AX386" s="14" t="s">
        <v>78</v>
      </c>
      <c r="AY386" s="250" t="s">
        <v>145</v>
      </c>
    </row>
    <row r="387" s="13" customFormat="1">
      <c r="A387" s="13"/>
      <c r="B387" s="230"/>
      <c r="C387" s="231"/>
      <c r="D387" s="223" t="s">
        <v>157</v>
      </c>
      <c r="E387" s="232" t="s">
        <v>32</v>
      </c>
      <c r="F387" s="233" t="s">
        <v>540</v>
      </c>
      <c r="G387" s="231"/>
      <c r="H387" s="232" t="s">
        <v>32</v>
      </c>
      <c r="I387" s="234"/>
      <c r="J387" s="231"/>
      <c r="K387" s="231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157</v>
      </c>
      <c r="AU387" s="239" t="s">
        <v>88</v>
      </c>
      <c r="AV387" s="13" t="s">
        <v>86</v>
      </c>
      <c r="AW387" s="13" t="s">
        <v>39</v>
      </c>
      <c r="AX387" s="13" t="s">
        <v>78</v>
      </c>
      <c r="AY387" s="239" t="s">
        <v>145</v>
      </c>
    </row>
    <row r="388" s="14" customFormat="1">
      <c r="A388" s="14"/>
      <c r="B388" s="240"/>
      <c r="C388" s="241"/>
      <c r="D388" s="223" t="s">
        <v>157</v>
      </c>
      <c r="E388" s="242" t="s">
        <v>32</v>
      </c>
      <c r="F388" s="243" t="s">
        <v>541</v>
      </c>
      <c r="G388" s="241"/>
      <c r="H388" s="244">
        <v>259.56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157</v>
      </c>
      <c r="AU388" s="250" t="s">
        <v>88</v>
      </c>
      <c r="AV388" s="14" t="s">
        <v>88</v>
      </c>
      <c r="AW388" s="14" t="s">
        <v>39</v>
      </c>
      <c r="AX388" s="14" t="s">
        <v>78</v>
      </c>
      <c r="AY388" s="250" t="s">
        <v>145</v>
      </c>
    </row>
    <row r="389" s="15" customFormat="1">
      <c r="A389" s="15"/>
      <c r="B389" s="251"/>
      <c r="C389" s="252"/>
      <c r="D389" s="223" t="s">
        <v>157</v>
      </c>
      <c r="E389" s="253" t="s">
        <v>32</v>
      </c>
      <c r="F389" s="254" t="s">
        <v>164</v>
      </c>
      <c r="G389" s="252"/>
      <c r="H389" s="255">
        <v>389.34000000000003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1" t="s">
        <v>157</v>
      </c>
      <c r="AU389" s="261" t="s">
        <v>88</v>
      </c>
      <c r="AV389" s="15" t="s">
        <v>151</v>
      </c>
      <c r="AW389" s="15" t="s">
        <v>39</v>
      </c>
      <c r="AX389" s="15" t="s">
        <v>86</v>
      </c>
      <c r="AY389" s="261" t="s">
        <v>145</v>
      </c>
    </row>
    <row r="390" s="2" customFormat="1" ht="21.75" customHeight="1">
      <c r="A390" s="42"/>
      <c r="B390" s="43"/>
      <c r="C390" s="209" t="s">
        <v>542</v>
      </c>
      <c r="D390" s="209" t="s">
        <v>147</v>
      </c>
      <c r="E390" s="210" t="s">
        <v>543</v>
      </c>
      <c r="F390" s="211" t="s">
        <v>544</v>
      </c>
      <c r="G390" s="212" t="s">
        <v>273</v>
      </c>
      <c r="H390" s="213">
        <v>971.35000000000002</v>
      </c>
      <c r="I390" s="214"/>
      <c r="J390" s="215">
        <f>ROUND(I390*H390,2)</f>
        <v>0</v>
      </c>
      <c r="K390" s="216"/>
      <c r="L390" s="48"/>
      <c r="M390" s="217" t="s">
        <v>32</v>
      </c>
      <c r="N390" s="218" t="s">
        <v>49</v>
      </c>
      <c r="O390" s="88"/>
      <c r="P390" s="219">
        <f>O390*H390</f>
        <v>0</v>
      </c>
      <c r="Q390" s="219">
        <v>0</v>
      </c>
      <c r="R390" s="219">
        <f>Q390*H390</f>
        <v>0</v>
      </c>
      <c r="S390" s="219">
        <v>0.045999999999999999</v>
      </c>
      <c r="T390" s="220">
        <f>S390*H390</f>
        <v>44.682099999999998</v>
      </c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R390" s="221" t="s">
        <v>151</v>
      </c>
      <c r="AT390" s="221" t="s">
        <v>147</v>
      </c>
      <c r="AU390" s="221" t="s">
        <v>88</v>
      </c>
      <c r="AY390" s="20" t="s">
        <v>145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20" t="s">
        <v>86</v>
      </c>
      <c r="BK390" s="222">
        <f>ROUND(I390*H390,2)</f>
        <v>0</v>
      </c>
      <c r="BL390" s="20" t="s">
        <v>151</v>
      </c>
      <c r="BM390" s="221" t="s">
        <v>545</v>
      </c>
    </row>
    <row r="391" s="2" customFormat="1">
      <c r="A391" s="42"/>
      <c r="B391" s="43"/>
      <c r="C391" s="44"/>
      <c r="D391" s="223" t="s">
        <v>153</v>
      </c>
      <c r="E391" s="44"/>
      <c r="F391" s="224" t="s">
        <v>546</v>
      </c>
      <c r="G391" s="44"/>
      <c r="H391" s="44"/>
      <c r="I391" s="225"/>
      <c r="J391" s="44"/>
      <c r="K391" s="44"/>
      <c r="L391" s="48"/>
      <c r="M391" s="226"/>
      <c r="N391" s="227"/>
      <c r="O391" s="88"/>
      <c r="P391" s="88"/>
      <c r="Q391" s="88"/>
      <c r="R391" s="88"/>
      <c r="S391" s="88"/>
      <c r="T391" s="89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T391" s="20" t="s">
        <v>153</v>
      </c>
      <c r="AU391" s="20" t="s">
        <v>88</v>
      </c>
    </row>
    <row r="392" s="2" customFormat="1">
      <c r="A392" s="42"/>
      <c r="B392" s="43"/>
      <c r="C392" s="44"/>
      <c r="D392" s="228" t="s">
        <v>155</v>
      </c>
      <c r="E392" s="44"/>
      <c r="F392" s="229" t="s">
        <v>547</v>
      </c>
      <c r="G392" s="44"/>
      <c r="H392" s="44"/>
      <c r="I392" s="225"/>
      <c r="J392" s="44"/>
      <c r="K392" s="44"/>
      <c r="L392" s="48"/>
      <c r="M392" s="226"/>
      <c r="N392" s="227"/>
      <c r="O392" s="88"/>
      <c r="P392" s="88"/>
      <c r="Q392" s="88"/>
      <c r="R392" s="88"/>
      <c r="S392" s="88"/>
      <c r="T392" s="89"/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T392" s="20" t="s">
        <v>155</v>
      </c>
      <c r="AU392" s="20" t="s">
        <v>88</v>
      </c>
    </row>
    <row r="393" s="13" customFormat="1">
      <c r="A393" s="13"/>
      <c r="B393" s="230"/>
      <c r="C393" s="231"/>
      <c r="D393" s="223" t="s">
        <v>157</v>
      </c>
      <c r="E393" s="232" t="s">
        <v>32</v>
      </c>
      <c r="F393" s="233" t="s">
        <v>325</v>
      </c>
      <c r="G393" s="231"/>
      <c r="H393" s="232" t="s">
        <v>32</v>
      </c>
      <c r="I393" s="234"/>
      <c r="J393" s="231"/>
      <c r="K393" s="231"/>
      <c r="L393" s="235"/>
      <c r="M393" s="236"/>
      <c r="N393" s="237"/>
      <c r="O393" s="237"/>
      <c r="P393" s="237"/>
      <c r="Q393" s="237"/>
      <c r="R393" s="237"/>
      <c r="S393" s="237"/>
      <c r="T393" s="23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9" t="s">
        <v>157</v>
      </c>
      <c r="AU393" s="239" t="s">
        <v>88</v>
      </c>
      <c r="AV393" s="13" t="s">
        <v>86</v>
      </c>
      <c r="AW393" s="13" t="s">
        <v>39</v>
      </c>
      <c r="AX393" s="13" t="s">
        <v>78</v>
      </c>
      <c r="AY393" s="239" t="s">
        <v>145</v>
      </c>
    </row>
    <row r="394" s="13" customFormat="1">
      <c r="A394" s="13"/>
      <c r="B394" s="230"/>
      <c r="C394" s="231"/>
      <c r="D394" s="223" t="s">
        <v>157</v>
      </c>
      <c r="E394" s="232" t="s">
        <v>32</v>
      </c>
      <c r="F394" s="233" t="s">
        <v>548</v>
      </c>
      <c r="G394" s="231"/>
      <c r="H394" s="232" t="s">
        <v>32</v>
      </c>
      <c r="I394" s="234"/>
      <c r="J394" s="231"/>
      <c r="K394" s="231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157</v>
      </c>
      <c r="AU394" s="239" t="s">
        <v>88</v>
      </c>
      <c r="AV394" s="13" t="s">
        <v>86</v>
      </c>
      <c r="AW394" s="13" t="s">
        <v>39</v>
      </c>
      <c r="AX394" s="13" t="s">
        <v>78</v>
      </c>
      <c r="AY394" s="239" t="s">
        <v>145</v>
      </c>
    </row>
    <row r="395" s="14" customFormat="1">
      <c r="A395" s="14"/>
      <c r="B395" s="240"/>
      <c r="C395" s="241"/>
      <c r="D395" s="223" t="s">
        <v>157</v>
      </c>
      <c r="E395" s="242" t="s">
        <v>32</v>
      </c>
      <c r="F395" s="243" t="s">
        <v>549</v>
      </c>
      <c r="G395" s="241"/>
      <c r="H395" s="244">
        <v>59.982999999999997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157</v>
      </c>
      <c r="AU395" s="250" t="s">
        <v>88</v>
      </c>
      <c r="AV395" s="14" t="s">
        <v>88</v>
      </c>
      <c r="AW395" s="14" t="s">
        <v>39</v>
      </c>
      <c r="AX395" s="14" t="s">
        <v>78</v>
      </c>
      <c r="AY395" s="250" t="s">
        <v>145</v>
      </c>
    </row>
    <row r="396" s="14" customFormat="1">
      <c r="A396" s="14"/>
      <c r="B396" s="240"/>
      <c r="C396" s="241"/>
      <c r="D396" s="223" t="s">
        <v>157</v>
      </c>
      <c r="E396" s="242" t="s">
        <v>32</v>
      </c>
      <c r="F396" s="243" t="s">
        <v>550</v>
      </c>
      <c r="G396" s="241"/>
      <c r="H396" s="244">
        <v>30.829000000000001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157</v>
      </c>
      <c r="AU396" s="250" t="s">
        <v>88</v>
      </c>
      <c r="AV396" s="14" t="s">
        <v>88</v>
      </c>
      <c r="AW396" s="14" t="s">
        <v>39</v>
      </c>
      <c r="AX396" s="14" t="s">
        <v>78</v>
      </c>
      <c r="AY396" s="250" t="s">
        <v>145</v>
      </c>
    </row>
    <row r="397" s="16" customFormat="1">
      <c r="A397" s="16"/>
      <c r="B397" s="262"/>
      <c r="C397" s="263"/>
      <c r="D397" s="223" t="s">
        <v>157</v>
      </c>
      <c r="E397" s="264" t="s">
        <v>32</v>
      </c>
      <c r="F397" s="265" t="s">
        <v>255</v>
      </c>
      <c r="G397" s="263"/>
      <c r="H397" s="266">
        <v>90.811999999999998</v>
      </c>
      <c r="I397" s="267"/>
      <c r="J397" s="263"/>
      <c r="K397" s="263"/>
      <c r="L397" s="268"/>
      <c r="M397" s="269"/>
      <c r="N397" s="270"/>
      <c r="O397" s="270"/>
      <c r="P397" s="270"/>
      <c r="Q397" s="270"/>
      <c r="R397" s="270"/>
      <c r="S397" s="270"/>
      <c r="T397" s="271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72" t="s">
        <v>157</v>
      </c>
      <c r="AU397" s="272" t="s">
        <v>88</v>
      </c>
      <c r="AV397" s="16" t="s">
        <v>171</v>
      </c>
      <c r="AW397" s="16" t="s">
        <v>39</v>
      </c>
      <c r="AX397" s="16" t="s">
        <v>78</v>
      </c>
      <c r="AY397" s="272" t="s">
        <v>145</v>
      </c>
    </row>
    <row r="398" s="13" customFormat="1">
      <c r="A398" s="13"/>
      <c r="B398" s="230"/>
      <c r="C398" s="231"/>
      <c r="D398" s="223" t="s">
        <v>157</v>
      </c>
      <c r="E398" s="232" t="s">
        <v>32</v>
      </c>
      <c r="F398" s="233" t="s">
        <v>551</v>
      </c>
      <c r="G398" s="231"/>
      <c r="H398" s="232" t="s">
        <v>32</v>
      </c>
      <c r="I398" s="234"/>
      <c r="J398" s="231"/>
      <c r="K398" s="231"/>
      <c r="L398" s="235"/>
      <c r="M398" s="236"/>
      <c r="N398" s="237"/>
      <c r="O398" s="237"/>
      <c r="P398" s="237"/>
      <c r="Q398" s="237"/>
      <c r="R398" s="237"/>
      <c r="S398" s="237"/>
      <c r="T398" s="23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9" t="s">
        <v>157</v>
      </c>
      <c r="AU398" s="239" t="s">
        <v>88</v>
      </c>
      <c r="AV398" s="13" t="s">
        <v>86</v>
      </c>
      <c r="AW398" s="13" t="s">
        <v>39</v>
      </c>
      <c r="AX398" s="13" t="s">
        <v>78</v>
      </c>
      <c r="AY398" s="239" t="s">
        <v>145</v>
      </c>
    </row>
    <row r="399" s="14" customFormat="1">
      <c r="A399" s="14"/>
      <c r="B399" s="240"/>
      <c r="C399" s="241"/>
      <c r="D399" s="223" t="s">
        <v>157</v>
      </c>
      <c r="E399" s="242" t="s">
        <v>32</v>
      </c>
      <c r="F399" s="243" t="s">
        <v>552</v>
      </c>
      <c r="G399" s="241"/>
      <c r="H399" s="244">
        <v>104.97799999999999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0" t="s">
        <v>157</v>
      </c>
      <c r="AU399" s="250" t="s">
        <v>88</v>
      </c>
      <c r="AV399" s="14" t="s">
        <v>88</v>
      </c>
      <c r="AW399" s="14" t="s">
        <v>39</v>
      </c>
      <c r="AX399" s="14" t="s">
        <v>78</v>
      </c>
      <c r="AY399" s="250" t="s">
        <v>145</v>
      </c>
    </row>
    <row r="400" s="14" customFormat="1">
      <c r="A400" s="14"/>
      <c r="B400" s="240"/>
      <c r="C400" s="241"/>
      <c r="D400" s="223" t="s">
        <v>157</v>
      </c>
      <c r="E400" s="242" t="s">
        <v>32</v>
      </c>
      <c r="F400" s="243" t="s">
        <v>553</v>
      </c>
      <c r="G400" s="241"/>
      <c r="H400" s="244">
        <v>48.640999999999998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0" t="s">
        <v>157</v>
      </c>
      <c r="AU400" s="250" t="s">
        <v>88</v>
      </c>
      <c r="AV400" s="14" t="s">
        <v>88</v>
      </c>
      <c r="AW400" s="14" t="s">
        <v>39</v>
      </c>
      <c r="AX400" s="14" t="s">
        <v>78</v>
      </c>
      <c r="AY400" s="250" t="s">
        <v>145</v>
      </c>
    </row>
    <row r="401" s="13" customFormat="1">
      <c r="A401" s="13"/>
      <c r="B401" s="230"/>
      <c r="C401" s="231"/>
      <c r="D401" s="223" t="s">
        <v>157</v>
      </c>
      <c r="E401" s="232" t="s">
        <v>32</v>
      </c>
      <c r="F401" s="233" t="s">
        <v>554</v>
      </c>
      <c r="G401" s="231"/>
      <c r="H401" s="232" t="s">
        <v>32</v>
      </c>
      <c r="I401" s="234"/>
      <c r="J401" s="231"/>
      <c r="K401" s="231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157</v>
      </c>
      <c r="AU401" s="239" t="s">
        <v>88</v>
      </c>
      <c r="AV401" s="13" t="s">
        <v>86</v>
      </c>
      <c r="AW401" s="13" t="s">
        <v>39</v>
      </c>
      <c r="AX401" s="13" t="s">
        <v>78</v>
      </c>
      <c r="AY401" s="239" t="s">
        <v>145</v>
      </c>
    </row>
    <row r="402" s="14" customFormat="1">
      <c r="A402" s="14"/>
      <c r="B402" s="240"/>
      <c r="C402" s="241"/>
      <c r="D402" s="223" t="s">
        <v>157</v>
      </c>
      <c r="E402" s="242" t="s">
        <v>32</v>
      </c>
      <c r="F402" s="243" t="s">
        <v>555</v>
      </c>
      <c r="G402" s="241"/>
      <c r="H402" s="244">
        <v>7.0730000000000004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157</v>
      </c>
      <c r="AU402" s="250" t="s">
        <v>88</v>
      </c>
      <c r="AV402" s="14" t="s">
        <v>88</v>
      </c>
      <c r="AW402" s="14" t="s">
        <v>39</v>
      </c>
      <c r="AX402" s="14" t="s">
        <v>78</v>
      </c>
      <c r="AY402" s="250" t="s">
        <v>145</v>
      </c>
    </row>
    <row r="403" s="14" customFormat="1">
      <c r="A403" s="14"/>
      <c r="B403" s="240"/>
      <c r="C403" s="241"/>
      <c r="D403" s="223" t="s">
        <v>157</v>
      </c>
      <c r="E403" s="242" t="s">
        <v>32</v>
      </c>
      <c r="F403" s="243" t="s">
        <v>556</v>
      </c>
      <c r="G403" s="241"/>
      <c r="H403" s="244">
        <v>1.2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157</v>
      </c>
      <c r="AU403" s="250" t="s">
        <v>88</v>
      </c>
      <c r="AV403" s="14" t="s">
        <v>88</v>
      </c>
      <c r="AW403" s="14" t="s">
        <v>39</v>
      </c>
      <c r="AX403" s="14" t="s">
        <v>78</v>
      </c>
      <c r="AY403" s="250" t="s">
        <v>145</v>
      </c>
    </row>
    <row r="404" s="16" customFormat="1">
      <c r="A404" s="16"/>
      <c r="B404" s="262"/>
      <c r="C404" s="263"/>
      <c r="D404" s="223" t="s">
        <v>157</v>
      </c>
      <c r="E404" s="264" t="s">
        <v>32</v>
      </c>
      <c r="F404" s="265" t="s">
        <v>255</v>
      </c>
      <c r="G404" s="263"/>
      <c r="H404" s="266">
        <v>161.892</v>
      </c>
      <c r="I404" s="267"/>
      <c r="J404" s="263"/>
      <c r="K404" s="263"/>
      <c r="L404" s="268"/>
      <c r="M404" s="269"/>
      <c r="N404" s="270"/>
      <c r="O404" s="270"/>
      <c r="P404" s="270"/>
      <c r="Q404" s="270"/>
      <c r="R404" s="270"/>
      <c r="S404" s="270"/>
      <c r="T404" s="271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72" t="s">
        <v>157</v>
      </c>
      <c r="AU404" s="272" t="s">
        <v>88</v>
      </c>
      <c r="AV404" s="16" t="s">
        <v>171</v>
      </c>
      <c r="AW404" s="16" t="s">
        <v>39</v>
      </c>
      <c r="AX404" s="16" t="s">
        <v>78</v>
      </c>
      <c r="AY404" s="272" t="s">
        <v>145</v>
      </c>
    </row>
    <row r="405" s="13" customFormat="1">
      <c r="A405" s="13"/>
      <c r="B405" s="230"/>
      <c r="C405" s="231"/>
      <c r="D405" s="223" t="s">
        <v>157</v>
      </c>
      <c r="E405" s="232" t="s">
        <v>32</v>
      </c>
      <c r="F405" s="233" t="s">
        <v>557</v>
      </c>
      <c r="G405" s="231"/>
      <c r="H405" s="232" t="s">
        <v>32</v>
      </c>
      <c r="I405" s="234"/>
      <c r="J405" s="231"/>
      <c r="K405" s="231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157</v>
      </c>
      <c r="AU405" s="239" t="s">
        <v>88</v>
      </c>
      <c r="AV405" s="13" t="s">
        <v>86</v>
      </c>
      <c r="AW405" s="13" t="s">
        <v>39</v>
      </c>
      <c r="AX405" s="13" t="s">
        <v>78</v>
      </c>
      <c r="AY405" s="239" t="s">
        <v>145</v>
      </c>
    </row>
    <row r="406" s="14" customFormat="1">
      <c r="A406" s="14"/>
      <c r="B406" s="240"/>
      <c r="C406" s="241"/>
      <c r="D406" s="223" t="s">
        <v>157</v>
      </c>
      <c r="E406" s="242" t="s">
        <v>32</v>
      </c>
      <c r="F406" s="243" t="s">
        <v>558</v>
      </c>
      <c r="G406" s="241"/>
      <c r="H406" s="244">
        <v>-90.811999999999998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157</v>
      </c>
      <c r="AU406" s="250" t="s">
        <v>88</v>
      </c>
      <c r="AV406" s="14" t="s">
        <v>88</v>
      </c>
      <c r="AW406" s="14" t="s">
        <v>39</v>
      </c>
      <c r="AX406" s="14" t="s">
        <v>78</v>
      </c>
      <c r="AY406" s="250" t="s">
        <v>145</v>
      </c>
    </row>
    <row r="407" s="13" customFormat="1">
      <c r="A407" s="13"/>
      <c r="B407" s="230"/>
      <c r="C407" s="231"/>
      <c r="D407" s="223" t="s">
        <v>157</v>
      </c>
      <c r="E407" s="232" t="s">
        <v>32</v>
      </c>
      <c r="F407" s="233" t="s">
        <v>559</v>
      </c>
      <c r="G407" s="231"/>
      <c r="H407" s="232" t="s">
        <v>32</v>
      </c>
      <c r="I407" s="234"/>
      <c r="J407" s="231"/>
      <c r="K407" s="231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157</v>
      </c>
      <c r="AU407" s="239" t="s">
        <v>88</v>
      </c>
      <c r="AV407" s="13" t="s">
        <v>86</v>
      </c>
      <c r="AW407" s="13" t="s">
        <v>39</v>
      </c>
      <c r="AX407" s="13" t="s">
        <v>78</v>
      </c>
      <c r="AY407" s="239" t="s">
        <v>145</v>
      </c>
    </row>
    <row r="408" s="14" customFormat="1">
      <c r="A408" s="14"/>
      <c r="B408" s="240"/>
      <c r="C408" s="241"/>
      <c r="D408" s="223" t="s">
        <v>157</v>
      </c>
      <c r="E408" s="242" t="s">
        <v>32</v>
      </c>
      <c r="F408" s="243" t="s">
        <v>560</v>
      </c>
      <c r="G408" s="241"/>
      <c r="H408" s="244">
        <v>32.378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157</v>
      </c>
      <c r="AU408" s="250" t="s">
        <v>88</v>
      </c>
      <c r="AV408" s="14" t="s">
        <v>88</v>
      </c>
      <c r="AW408" s="14" t="s">
        <v>39</v>
      </c>
      <c r="AX408" s="14" t="s">
        <v>78</v>
      </c>
      <c r="AY408" s="250" t="s">
        <v>145</v>
      </c>
    </row>
    <row r="409" s="13" customFormat="1">
      <c r="A409" s="13"/>
      <c r="B409" s="230"/>
      <c r="C409" s="231"/>
      <c r="D409" s="223" t="s">
        <v>157</v>
      </c>
      <c r="E409" s="232" t="s">
        <v>32</v>
      </c>
      <c r="F409" s="233" t="s">
        <v>561</v>
      </c>
      <c r="G409" s="231"/>
      <c r="H409" s="232" t="s">
        <v>32</v>
      </c>
      <c r="I409" s="234"/>
      <c r="J409" s="231"/>
      <c r="K409" s="231"/>
      <c r="L409" s="235"/>
      <c r="M409" s="236"/>
      <c r="N409" s="237"/>
      <c r="O409" s="237"/>
      <c r="P409" s="237"/>
      <c r="Q409" s="237"/>
      <c r="R409" s="237"/>
      <c r="S409" s="237"/>
      <c r="T409" s="23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9" t="s">
        <v>157</v>
      </c>
      <c r="AU409" s="239" t="s">
        <v>88</v>
      </c>
      <c r="AV409" s="13" t="s">
        <v>86</v>
      </c>
      <c r="AW409" s="13" t="s">
        <v>39</v>
      </c>
      <c r="AX409" s="13" t="s">
        <v>78</v>
      </c>
      <c r="AY409" s="239" t="s">
        <v>145</v>
      </c>
    </row>
    <row r="410" s="14" customFormat="1">
      <c r="A410" s="14"/>
      <c r="B410" s="240"/>
      <c r="C410" s="241"/>
      <c r="D410" s="223" t="s">
        <v>157</v>
      </c>
      <c r="E410" s="242" t="s">
        <v>32</v>
      </c>
      <c r="F410" s="243" t="s">
        <v>562</v>
      </c>
      <c r="G410" s="241"/>
      <c r="H410" s="244">
        <v>777.08000000000004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0" t="s">
        <v>157</v>
      </c>
      <c r="AU410" s="250" t="s">
        <v>88</v>
      </c>
      <c r="AV410" s="14" t="s">
        <v>88</v>
      </c>
      <c r="AW410" s="14" t="s">
        <v>39</v>
      </c>
      <c r="AX410" s="14" t="s">
        <v>78</v>
      </c>
      <c r="AY410" s="250" t="s">
        <v>145</v>
      </c>
    </row>
    <row r="411" s="15" customFormat="1">
      <c r="A411" s="15"/>
      <c r="B411" s="251"/>
      <c r="C411" s="252"/>
      <c r="D411" s="223" t="s">
        <v>157</v>
      </c>
      <c r="E411" s="253" t="s">
        <v>32</v>
      </c>
      <c r="F411" s="254" t="s">
        <v>164</v>
      </c>
      <c r="G411" s="252"/>
      <c r="H411" s="255">
        <v>971.35000000000002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1" t="s">
        <v>157</v>
      </c>
      <c r="AU411" s="261" t="s">
        <v>88</v>
      </c>
      <c r="AV411" s="15" t="s">
        <v>151</v>
      </c>
      <c r="AW411" s="15" t="s">
        <v>39</v>
      </c>
      <c r="AX411" s="15" t="s">
        <v>86</v>
      </c>
      <c r="AY411" s="261" t="s">
        <v>145</v>
      </c>
    </row>
    <row r="412" s="2" customFormat="1" ht="16.5" customHeight="1">
      <c r="A412" s="42"/>
      <c r="B412" s="43"/>
      <c r="C412" s="209" t="s">
        <v>563</v>
      </c>
      <c r="D412" s="209" t="s">
        <v>147</v>
      </c>
      <c r="E412" s="210" t="s">
        <v>564</v>
      </c>
      <c r="F412" s="211" t="s">
        <v>32</v>
      </c>
      <c r="G412" s="212" t="s">
        <v>466</v>
      </c>
      <c r="H412" s="213">
        <v>1</v>
      </c>
      <c r="I412" s="214"/>
      <c r="J412" s="215">
        <f>ROUND(I412*H412,2)</f>
        <v>0</v>
      </c>
      <c r="K412" s="216"/>
      <c r="L412" s="48"/>
      <c r="M412" s="217" t="s">
        <v>32</v>
      </c>
      <c r="N412" s="218" t="s">
        <v>49</v>
      </c>
      <c r="O412" s="88"/>
      <c r="P412" s="219">
        <f>O412*H412</f>
        <v>0</v>
      </c>
      <c r="Q412" s="219">
        <v>0</v>
      </c>
      <c r="R412" s="219">
        <f>Q412*H412</f>
        <v>0</v>
      </c>
      <c r="S412" s="219">
        <v>0</v>
      </c>
      <c r="T412" s="220">
        <f>S412*H412</f>
        <v>0</v>
      </c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R412" s="221" t="s">
        <v>151</v>
      </c>
      <c r="AT412" s="221" t="s">
        <v>147</v>
      </c>
      <c r="AU412" s="221" t="s">
        <v>88</v>
      </c>
      <c r="AY412" s="20" t="s">
        <v>145</v>
      </c>
      <c r="BE412" s="222">
        <f>IF(N412="základní",J412,0)</f>
        <v>0</v>
      </c>
      <c r="BF412" s="222">
        <f>IF(N412="snížená",J412,0)</f>
        <v>0</v>
      </c>
      <c r="BG412" s="222">
        <f>IF(N412="zákl. přenesená",J412,0)</f>
        <v>0</v>
      </c>
      <c r="BH412" s="222">
        <f>IF(N412="sníž. přenesená",J412,0)</f>
        <v>0</v>
      </c>
      <c r="BI412" s="222">
        <f>IF(N412="nulová",J412,0)</f>
        <v>0</v>
      </c>
      <c r="BJ412" s="20" t="s">
        <v>86</v>
      </c>
      <c r="BK412" s="222">
        <f>ROUND(I412*H412,2)</f>
        <v>0</v>
      </c>
      <c r="BL412" s="20" t="s">
        <v>151</v>
      </c>
      <c r="BM412" s="221" t="s">
        <v>565</v>
      </c>
    </row>
    <row r="413" s="2" customFormat="1">
      <c r="A413" s="42"/>
      <c r="B413" s="43"/>
      <c r="C413" s="44"/>
      <c r="D413" s="223" t="s">
        <v>153</v>
      </c>
      <c r="E413" s="44"/>
      <c r="F413" s="224" t="s">
        <v>566</v>
      </c>
      <c r="G413" s="44"/>
      <c r="H413" s="44"/>
      <c r="I413" s="225"/>
      <c r="J413" s="44"/>
      <c r="K413" s="44"/>
      <c r="L413" s="48"/>
      <c r="M413" s="226"/>
      <c r="N413" s="227"/>
      <c r="O413" s="88"/>
      <c r="P413" s="88"/>
      <c r="Q413" s="88"/>
      <c r="R413" s="88"/>
      <c r="S413" s="88"/>
      <c r="T413" s="89"/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T413" s="20" t="s">
        <v>153</v>
      </c>
      <c r="AU413" s="20" t="s">
        <v>88</v>
      </c>
    </row>
    <row r="414" s="13" customFormat="1">
      <c r="A414" s="13"/>
      <c r="B414" s="230"/>
      <c r="C414" s="231"/>
      <c r="D414" s="223" t="s">
        <v>157</v>
      </c>
      <c r="E414" s="232" t="s">
        <v>32</v>
      </c>
      <c r="F414" s="233" t="s">
        <v>567</v>
      </c>
      <c r="G414" s="231"/>
      <c r="H414" s="232" t="s">
        <v>32</v>
      </c>
      <c r="I414" s="234"/>
      <c r="J414" s="231"/>
      <c r="K414" s="231"/>
      <c r="L414" s="235"/>
      <c r="M414" s="236"/>
      <c r="N414" s="237"/>
      <c r="O414" s="237"/>
      <c r="P414" s="237"/>
      <c r="Q414" s="237"/>
      <c r="R414" s="237"/>
      <c r="S414" s="237"/>
      <c r="T414" s="23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9" t="s">
        <v>157</v>
      </c>
      <c r="AU414" s="239" t="s">
        <v>88</v>
      </c>
      <c r="AV414" s="13" t="s">
        <v>86</v>
      </c>
      <c r="AW414" s="13" t="s">
        <v>39</v>
      </c>
      <c r="AX414" s="13" t="s">
        <v>78</v>
      </c>
      <c r="AY414" s="239" t="s">
        <v>145</v>
      </c>
    </row>
    <row r="415" s="14" customFormat="1">
      <c r="A415" s="14"/>
      <c r="B415" s="240"/>
      <c r="C415" s="241"/>
      <c r="D415" s="223" t="s">
        <v>157</v>
      </c>
      <c r="E415" s="242" t="s">
        <v>32</v>
      </c>
      <c r="F415" s="243" t="s">
        <v>86</v>
      </c>
      <c r="G415" s="241"/>
      <c r="H415" s="244">
        <v>1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0" t="s">
        <v>157</v>
      </c>
      <c r="AU415" s="250" t="s">
        <v>88</v>
      </c>
      <c r="AV415" s="14" t="s">
        <v>88</v>
      </c>
      <c r="AW415" s="14" t="s">
        <v>39</v>
      </c>
      <c r="AX415" s="14" t="s">
        <v>86</v>
      </c>
      <c r="AY415" s="250" t="s">
        <v>145</v>
      </c>
    </row>
    <row r="416" s="12" customFormat="1" ht="22.8" customHeight="1">
      <c r="A416" s="12"/>
      <c r="B416" s="193"/>
      <c r="C416" s="194"/>
      <c r="D416" s="195" t="s">
        <v>77</v>
      </c>
      <c r="E416" s="207" t="s">
        <v>568</v>
      </c>
      <c r="F416" s="207" t="s">
        <v>569</v>
      </c>
      <c r="G416" s="194"/>
      <c r="H416" s="194"/>
      <c r="I416" s="197"/>
      <c r="J416" s="208">
        <f>BK416</f>
        <v>0</v>
      </c>
      <c r="K416" s="194"/>
      <c r="L416" s="199"/>
      <c r="M416" s="200"/>
      <c r="N416" s="201"/>
      <c r="O416" s="201"/>
      <c r="P416" s="202">
        <f>SUM(P417:P429)</f>
        <v>0</v>
      </c>
      <c r="Q416" s="201"/>
      <c r="R416" s="202">
        <f>SUM(R417:R429)</f>
        <v>0</v>
      </c>
      <c r="S416" s="201"/>
      <c r="T416" s="203">
        <f>SUM(T417:T429)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4" t="s">
        <v>86</v>
      </c>
      <c r="AT416" s="205" t="s">
        <v>77</v>
      </c>
      <c r="AU416" s="205" t="s">
        <v>86</v>
      </c>
      <c r="AY416" s="204" t="s">
        <v>145</v>
      </c>
      <c r="BK416" s="206">
        <f>SUM(BK417:BK429)</f>
        <v>0</v>
      </c>
    </row>
    <row r="417" s="2" customFormat="1" ht="16.5" customHeight="1">
      <c r="A417" s="42"/>
      <c r="B417" s="43"/>
      <c r="C417" s="209" t="s">
        <v>570</v>
      </c>
      <c r="D417" s="209" t="s">
        <v>147</v>
      </c>
      <c r="E417" s="210" t="s">
        <v>571</v>
      </c>
      <c r="F417" s="211" t="s">
        <v>572</v>
      </c>
      <c r="G417" s="212" t="s">
        <v>199</v>
      </c>
      <c r="H417" s="213">
        <v>99.995000000000005</v>
      </c>
      <c r="I417" s="214"/>
      <c r="J417" s="215">
        <f>ROUND(I417*H417,2)</f>
        <v>0</v>
      </c>
      <c r="K417" s="216"/>
      <c r="L417" s="48"/>
      <c r="M417" s="217" t="s">
        <v>32</v>
      </c>
      <c r="N417" s="218" t="s">
        <v>49</v>
      </c>
      <c r="O417" s="88"/>
      <c r="P417" s="219">
        <f>O417*H417</f>
        <v>0</v>
      </c>
      <c r="Q417" s="219">
        <v>0</v>
      </c>
      <c r="R417" s="219">
        <f>Q417*H417</f>
        <v>0</v>
      </c>
      <c r="S417" s="219">
        <v>0</v>
      </c>
      <c r="T417" s="220">
        <f>S417*H417</f>
        <v>0</v>
      </c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R417" s="221" t="s">
        <v>151</v>
      </c>
      <c r="AT417" s="221" t="s">
        <v>147</v>
      </c>
      <c r="AU417" s="221" t="s">
        <v>88</v>
      </c>
      <c r="AY417" s="20" t="s">
        <v>145</v>
      </c>
      <c r="BE417" s="222">
        <f>IF(N417="základní",J417,0)</f>
        <v>0</v>
      </c>
      <c r="BF417" s="222">
        <f>IF(N417="snížená",J417,0)</f>
        <v>0</v>
      </c>
      <c r="BG417" s="222">
        <f>IF(N417="zákl. přenesená",J417,0)</f>
        <v>0</v>
      </c>
      <c r="BH417" s="222">
        <f>IF(N417="sníž. přenesená",J417,0)</f>
        <v>0</v>
      </c>
      <c r="BI417" s="222">
        <f>IF(N417="nulová",J417,0)</f>
        <v>0</v>
      </c>
      <c r="BJ417" s="20" t="s">
        <v>86</v>
      </c>
      <c r="BK417" s="222">
        <f>ROUND(I417*H417,2)</f>
        <v>0</v>
      </c>
      <c r="BL417" s="20" t="s">
        <v>151</v>
      </c>
      <c r="BM417" s="221" t="s">
        <v>573</v>
      </c>
    </row>
    <row r="418" s="2" customFormat="1">
      <c r="A418" s="42"/>
      <c r="B418" s="43"/>
      <c r="C418" s="44"/>
      <c r="D418" s="223" t="s">
        <v>153</v>
      </c>
      <c r="E418" s="44"/>
      <c r="F418" s="224" t="s">
        <v>574</v>
      </c>
      <c r="G418" s="44"/>
      <c r="H418" s="44"/>
      <c r="I418" s="225"/>
      <c r="J418" s="44"/>
      <c r="K418" s="44"/>
      <c r="L418" s="48"/>
      <c r="M418" s="226"/>
      <c r="N418" s="227"/>
      <c r="O418" s="88"/>
      <c r="P418" s="88"/>
      <c r="Q418" s="88"/>
      <c r="R418" s="88"/>
      <c r="S418" s="88"/>
      <c r="T418" s="89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T418" s="20" t="s">
        <v>153</v>
      </c>
      <c r="AU418" s="20" t="s">
        <v>88</v>
      </c>
    </row>
    <row r="419" s="2" customFormat="1">
      <c r="A419" s="42"/>
      <c r="B419" s="43"/>
      <c r="C419" s="44"/>
      <c r="D419" s="228" t="s">
        <v>155</v>
      </c>
      <c r="E419" s="44"/>
      <c r="F419" s="229" t="s">
        <v>575</v>
      </c>
      <c r="G419" s="44"/>
      <c r="H419" s="44"/>
      <c r="I419" s="225"/>
      <c r="J419" s="44"/>
      <c r="K419" s="44"/>
      <c r="L419" s="48"/>
      <c r="M419" s="226"/>
      <c r="N419" s="227"/>
      <c r="O419" s="88"/>
      <c r="P419" s="88"/>
      <c r="Q419" s="88"/>
      <c r="R419" s="88"/>
      <c r="S419" s="88"/>
      <c r="T419" s="89"/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T419" s="20" t="s">
        <v>155</v>
      </c>
      <c r="AU419" s="20" t="s">
        <v>88</v>
      </c>
    </row>
    <row r="420" s="2" customFormat="1" ht="16.5" customHeight="1">
      <c r="A420" s="42"/>
      <c r="B420" s="43"/>
      <c r="C420" s="209" t="s">
        <v>576</v>
      </c>
      <c r="D420" s="209" t="s">
        <v>147</v>
      </c>
      <c r="E420" s="210" t="s">
        <v>577</v>
      </c>
      <c r="F420" s="211" t="s">
        <v>578</v>
      </c>
      <c r="G420" s="212" t="s">
        <v>199</v>
      </c>
      <c r="H420" s="213">
        <v>99.995000000000005</v>
      </c>
      <c r="I420" s="214"/>
      <c r="J420" s="215">
        <f>ROUND(I420*H420,2)</f>
        <v>0</v>
      </c>
      <c r="K420" s="216"/>
      <c r="L420" s="48"/>
      <c r="M420" s="217" t="s">
        <v>32</v>
      </c>
      <c r="N420" s="218" t="s">
        <v>49</v>
      </c>
      <c r="O420" s="88"/>
      <c r="P420" s="219">
        <f>O420*H420</f>
        <v>0</v>
      </c>
      <c r="Q420" s="219">
        <v>0</v>
      </c>
      <c r="R420" s="219">
        <f>Q420*H420</f>
        <v>0</v>
      </c>
      <c r="S420" s="219">
        <v>0</v>
      </c>
      <c r="T420" s="220">
        <f>S420*H420</f>
        <v>0</v>
      </c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R420" s="221" t="s">
        <v>151</v>
      </c>
      <c r="AT420" s="221" t="s">
        <v>147</v>
      </c>
      <c r="AU420" s="221" t="s">
        <v>88</v>
      </c>
      <c r="AY420" s="20" t="s">
        <v>145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20" t="s">
        <v>86</v>
      </c>
      <c r="BK420" s="222">
        <f>ROUND(I420*H420,2)</f>
        <v>0</v>
      </c>
      <c r="BL420" s="20" t="s">
        <v>151</v>
      </c>
      <c r="BM420" s="221" t="s">
        <v>579</v>
      </c>
    </row>
    <row r="421" s="2" customFormat="1">
      <c r="A421" s="42"/>
      <c r="B421" s="43"/>
      <c r="C421" s="44"/>
      <c r="D421" s="223" t="s">
        <v>153</v>
      </c>
      <c r="E421" s="44"/>
      <c r="F421" s="224" t="s">
        <v>580</v>
      </c>
      <c r="G421" s="44"/>
      <c r="H421" s="44"/>
      <c r="I421" s="225"/>
      <c r="J421" s="44"/>
      <c r="K421" s="44"/>
      <c r="L421" s="48"/>
      <c r="M421" s="226"/>
      <c r="N421" s="227"/>
      <c r="O421" s="88"/>
      <c r="P421" s="88"/>
      <c r="Q421" s="88"/>
      <c r="R421" s="88"/>
      <c r="S421" s="88"/>
      <c r="T421" s="89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T421" s="20" t="s">
        <v>153</v>
      </c>
      <c r="AU421" s="20" t="s">
        <v>88</v>
      </c>
    </row>
    <row r="422" s="2" customFormat="1">
      <c r="A422" s="42"/>
      <c r="B422" s="43"/>
      <c r="C422" s="44"/>
      <c r="D422" s="228" t="s">
        <v>155</v>
      </c>
      <c r="E422" s="44"/>
      <c r="F422" s="229" t="s">
        <v>581</v>
      </c>
      <c r="G422" s="44"/>
      <c r="H422" s="44"/>
      <c r="I422" s="225"/>
      <c r="J422" s="44"/>
      <c r="K422" s="44"/>
      <c r="L422" s="48"/>
      <c r="M422" s="226"/>
      <c r="N422" s="227"/>
      <c r="O422" s="88"/>
      <c r="P422" s="88"/>
      <c r="Q422" s="88"/>
      <c r="R422" s="88"/>
      <c r="S422" s="88"/>
      <c r="T422" s="89"/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T422" s="20" t="s">
        <v>155</v>
      </c>
      <c r="AU422" s="20" t="s">
        <v>88</v>
      </c>
    </row>
    <row r="423" s="2" customFormat="1" ht="16.5" customHeight="1">
      <c r="A423" s="42"/>
      <c r="B423" s="43"/>
      <c r="C423" s="209" t="s">
        <v>582</v>
      </c>
      <c r="D423" s="209" t="s">
        <v>147</v>
      </c>
      <c r="E423" s="210" t="s">
        <v>583</v>
      </c>
      <c r="F423" s="211" t="s">
        <v>584</v>
      </c>
      <c r="G423" s="212" t="s">
        <v>199</v>
      </c>
      <c r="H423" s="213">
        <v>1199.9400000000001</v>
      </c>
      <c r="I423" s="214"/>
      <c r="J423" s="215">
        <f>ROUND(I423*H423,2)</f>
        <v>0</v>
      </c>
      <c r="K423" s="216"/>
      <c r="L423" s="48"/>
      <c r="M423" s="217" t="s">
        <v>32</v>
      </c>
      <c r="N423" s="218" t="s">
        <v>49</v>
      </c>
      <c r="O423" s="88"/>
      <c r="P423" s="219">
        <f>O423*H423</f>
        <v>0</v>
      </c>
      <c r="Q423" s="219">
        <v>0</v>
      </c>
      <c r="R423" s="219">
        <f>Q423*H423</f>
        <v>0</v>
      </c>
      <c r="S423" s="219">
        <v>0</v>
      </c>
      <c r="T423" s="220">
        <f>S423*H423</f>
        <v>0</v>
      </c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R423" s="221" t="s">
        <v>151</v>
      </c>
      <c r="AT423" s="221" t="s">
        <v>147</v>
      </c>
      <c r="AU423" s="221" t="s">
        <v>88</v>
      </c>
      <c r="AY423" s="20" t="s">
        <v>145</v>
      </c>
      <c r="BE423" s="222">
        <f>IF(N423="základní",J423,0)</f>
        <v>0</v>
      </c>
      <c r="BF423" s="222">
        <f>IF(N423="snížená",J423,0)</f>
        <v>0</v>
      </c>
      <c r="BG423" s="222">
        <f>IF(N423="zákl. přenesená",J423,0)</f>
        <v>0</v>
      </c>
      <c r="BH423" s="222">
        <f>IF(N423="sníž. přenesená",J423,0)</f>
        <v>0</v>
      </c>
      <c r="BI423" s="222">
        <f>IF(N423="nulová",J423,0)</f>
        <v>0</v>
      </c>
      <c r="BJ423" s="20" t="s">
        <v>86</v>
      </c>
      <c r="BK423" s="222">
        <f>ROUND(I423*H423,2)</f>
        <v>0</v>
      </c>
      <c r="BL423" s="20" t="s">
        <v>151</v>
      </c>
      <c r="BM423" s="221" t="s">
        <v>585</v>
      </c>
    </row>
    <row r="424" s="2" customFormat="1">
      <c r="A424" s="42"/>
      <c r="B424" s="43"/>
      <c r="C424" s="44"/>
      <c r="D424" s="223" t="s">
        <v>153</v>
      </c>
      <c r="E424" s="44"/>
      <c r="F424" s="224" t="s">
        <v>586</v>
      </c>
      <c r="G424" s="44"/>
      <c r="H424" s="44"/>
      <c r="I424" s="225"/>
      <c r="J424" s="44"/>
      <c r="K424" s="44"/>
      <c r="L424" s="48"/>
      <c r="M424" s="226"/>
      <c r="N424" s="227"/>
      <c r="O424" s="88"/>
      <c r="P424" s="88"/>
      <c r="Q424" s="88"/>
      <c r="R424" s="88"/>
      <c r="S424" s="88"/>
      <c r="T424" s="89"/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T424" s="20" t="s">
        <v>153</v>
      </c>
      <c r="AU424" s="20" t="s">
        <v>88</v>
      </c>
    </row>
    <row r="425" s="2" customFormat="1">
      <c r="A425" s="42"/>
      <c r="B425" s="43"/>
      <c r="C425" s="44"/>
      <c r="D425" s="228" t="s">
        <v>155</v>
      </c>
      <c r="E425" s="44"/>
      <c r="F425" s="229" t="s">
        <v>587</v>
      </c>
      <c r="G425" s="44"/>
      <c r="H425" s="44"/>
      <c r="I425" s="225"/>
      <c r="J425" s="44"/>
      <c r="K425" s="44"/>
      <c r="L425" s="48"/>
      <c r="M425" s="226"/>
      <c r="N425" s="227"/>
      <c r="O425" s="88"/>
      <c r="P425" s="88"/>
      <c r="Q425" s="88"/>
      <c r="R425" s="88"/>
      <c r="S425" s="88"/>
      <c r="T425" s="89"/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T425" s="20" t="s">
        <v>155</v>
      </c>
      <c r="AU425" s="20" t="s">
        <v>88</v>
      </c>
    </row>
    <row r="426" s="14" customFormat="1">
      <c r="A426" s="14"/>
      <c r="B426" s="240"/>
      <c r="C426" s="241"/>
      <c r="D426" s="223" t="s">
        <v>157</v>
      </c>
      <c r="E426" s="241"/>
      <c r="F426" s="243" t="s">
        <v>588</v>
      </c>
      <c r="G426" s="241"/>
      <c r="H426" s="244">
        <v>1199.9400000000001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0" t="s">
        <v>157</v>
      </c>
      <c r="AU426" s="250" t="s">
        <v>88</v>
      </c>
      <c r="AV426" s="14" t="s">
        <v>88</v>
      </c>
      <c r="AW426" s="14" t="s">
        <v>4</v>
      </c>
      <c r="AX426" s="14" t="s">
        <v>86</v>
      </c>
      <c r="AY426" s="250" t="s">
        <v>145</v>
      </c>
    </row>
    <row r="427" s="2" customFormat="1" ht="21.75" customHeight="1">
      <c r="A427" s="42"/>
      <c r="B427" s="43"/>
      <c r="C427" s="209" t="s">
        <v>589</v>
      </c>
      <c r="D427" s="209" t="s">
        <v>147</v>
      </c>
      <c r="E427" s="210" t="s">
        <v>590</v>
      </c>
      <c r="F427" s="211" t="s">
        <v>591</v>
      </c>
      <c r="G427" s="212" t="s">
        <v>199</v>
      </c>
      <c r="H427" s="213">
        <v>90.501000000000005</v>
      </c>
      <c r="I427" s="214"/>
      <c r="J427" s="215">
        <f>ROUND(I427*H427,2)</f>
        <v>0</v>
      </c>
      <c r="K427" s="216"/>
      <c r="L427" s="48"/>
      <c r="M427" s="217" t="s">
        <v>32</v>
      </c>
      <c r="N427" s="218" t="s">
        <v>49</v>
      </c>
      <c r="O427" s="88"/>
      <c r="P427" s="219">
        <f>O427*H427</f>
        <v>0</v>
      </c>
      <c r="Q427" s="219">
        <v>0</v>
      </c>
      <c r="R427" s="219">
        <f>Q427*H427</f>
        <v>0</v>
      </c>
      <c r="S427" s="219">
        <v>0</v>
      </c>
      <c r="T427" s="220">
        <f>S427*H427</f>
        <v>0</v>
      </c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R427" s="221" t="s">
        <v>151</v>
      </c>
      <c r="AT427" s="221" t="s">
        <v>147</v>
      </c>
      <c r="AU427" s="221" t="s">
        <v>88</v>
      </c>
      <c r="AY427" s="20" t="s">
        <v>145</v>
      </c>
      <c r="BE427" s="222">
        <f>IF(N427="základní",J427,0)</f>
        <v>0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20" t="s">
        <v>86</v>
      </c>
      <c r="BK427" s="222">
        <f>ROUND(I427*H427,2)</f>
        <v>0</v>
      </c>
      <c r="BL427" s="20" t="s">
        <v>151</v>
      </c>
      <c r="BM427" s="221" t="s">
        <v>592</v>
      </c>
    </row>
    <row r="428" s="2" customFormat="1">
      <c r="A428" s="42"/>
      <c r="B428" s="43"/>
      <c r="C428" s="44"/>
      <c r="D428" s="223" t="s">
        <v>153</v>
      </c>
      <c r="E428" s="44"/>
      <c r="F428" s="224" t="s">
        <v>593</v>
      </c>
      <c r="G428" s="44"/>
      <c r="H428" s="44"/>
      <c r="I428" s="225"/>
      <c r="J428" s="44"/>
      <c r="K428" s="44"/>
      <c r="L428" s="48"/>
      <c r="M428" s="226"/>
      <c r="N428" s="227"/>
      <c r="O428" s="88"/>
      <c r="P428" s="88"/>
      <c r="Q428" s="88"/>
      <c r="R428" s="88"/>
      <c r="S428" s="88"/>
      <c r="T428" s="89"/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T428" s="20" t="s">
        <v>153</v>
      </c>
      <c r="AU428" s="20" t="s">
        <v>88</v>
      </c>
    </row>
    <row r="429" s="2" customFormat="1">
      <c r="A429" s="42"/>
      <c r="B429" s="43"/>
      <c r="C429" s="44"/>
      <c r="D429" s="228" t="s">
        <v>155</v>
      </c>
      <c r="E429" s="44"/>
      <c r="F429" s="229" t="s">
        <v>594</v>
      </c>
      <c r="G429" s="44"/>
      <c r="H429" s="44"/>
      <c r="I429" s="225"/>
      <c r="J429" s="44"/>
      <c r="K429" s="44"/>
      <c r="L429" s="48"/>
      <c r="M429" s="226"/>
      <c r="N429" s="227"/>
      <c r="O429" s="88"/>
      <c r="P429" s="88"/>
      <c r="Q429" s="88"/>
      <c r="R429" s="88"/>
      <c r="S429" s="88"/>
      <c r="T429" s="89"/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T429" s="20" t="s">
        <v>155</v>
      </c>
      <c r="AU429" s="20" t="s">
        <v>88</v>
      </c>
    </row>
    <row r="430" s="12" customFormat="1" ht="22.8" customHeight="1">
      <c r="A430" s="12"/>
      <c r="B430" s="193"/>
      <c r="C430" s="194"/>
      <c r="D430" s="195" t="s">
        <v>77</v>
      </c>
      <c r="E430" s="207" t="s">
        <v>595</v>
      </c>
      <c r="F430" s="207" t="s">
        <v>596</v>
      </c>
      <c r="G430" s="194"/>
      <c r="H430" s="194"/>
      <c r="I430" s="197"/>
      <c r="J430" s="208">
        <f>BK430</f>
        <v>0</v>
      </c>
      <c r="K430" s="194"/>
      <c r="L430" s="199"/>
      <c r="M430" s="200"/>
      <c r="N430" s="201"/>
      <c r="O430" s="201"/>
      <c r="P430" s="202">
        <f>SUM(P431:P433)</f>
        <v>0</v>
      </c>
      <c r="Q430" s="201"/>
      <c r="R430" s="202">
        <f>SUM(R431:R433)</f>
        <v>0</v>
      </c>
      <c r="S430" s="201"/>
      <c r="T430" s="203">
        <f>SUM(T431:T433)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04" t="s">
        <v>86</v>
      </c>
      <c r="AT430" s="205" t="s">
        <v>77</v>
      </c>
      <c r="AU430" s="205" t="s">
        <v>86</v>
      </c>
      <c r="AY430" s="204" t="s">
        <v>145</v>
      </c>
      <c r="BK430" s="206">
        <f>SUM(BK431:BK433)</f>
        <v>0</v>
      </c>
    </row>
    <row r="431" s="2" customFormat="1" ht="16.5" customHeight="1">
      <c r="A431" s="42"/>
      <c r="B431" s="43"/>
      <c r="C431" s="209" t="s">
        <v>597</v>
      </c>
      <c r="D431" s="209" t="s">
        <v>147</v>
      </c>
      <c r="E431" s="210" t="s">
        <v>598</v>
      </c>
      <c r="F431" s="211" t="s">
        <v>599</v>
      </c>
      <c r="G431" s="212" t="s">
        <v>199</v>
      </c>
      <c r="H431" s="213">
        <v>101.863</v>
      </c>
      <c r="I431" s="214"/>
      <c r="J431" s="215">
        <f>ROUND(I431*H431,2)</f>
        <v>0</v>
      </c>
      <c r="K431" s="216"/>
      <c r="L431" s="48"/>
      <c r="M431" s="217" t="s">
        <v>32</v>
      </c>
      <c r="N431" s="218" t="s">
        <v>49</v>
      </c>
      <c r="O431" s="88"/>
      <c r="P431" s="219">
        <f>O431*H431</f>
        <v>0</v>
      </c>
      <c r="Q431" s="219">
        <v>0</v>
      </c>
      <c r="R431" s="219">
        <f>Q431*H431</f>
        <v>0</v>
      </c>
      <c r="S431" s="219">
        <v>0</v>
      </c>
      <c r="T431" s="220">
        <f>S431*H431</f>
        <v>0</v>
      </c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R431" s="221" t="s">
        <v>151</v>
      </c>
      <c r="AT431" s="221" t="s">
        <v>147</v>
      </c>
      <c r="AU431" s="221" t="s">
        <v>88</v>
      </c>
      <c r="AY431" s="20" t="s">
        <v>145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20" t="s">
        <v>86</v>
      </c>
      <c r="BK431" s="222">
        <f>ROUND(I431*H431,2)</f>
        <v>0</v>
      </c>
      <c r="BL431" s="20" t="s">
        <v>151</v>
      </c>
      <c r="BM431" s="221" t="s">
        <v>600</v>
      </c>
    </row>
    <row r="432" s="2" customFormat="1">
      <c r="A432" s="42"/>
      <c r="B432" s="43"/>
      <c r="C432" s="44"/>
      <c r="D432" s="223" t="s">
        <v>153</v>
      </c>
      <c r="E432" s="44"/>
      <c r="F432" s="224" t="s">
        <v>601</v>
      </c>
      <c r="G432" s="44"/>
      <c r="H432" s="44"/>
      <c r="I432" s="225"/>
      <c r="J432" s="44"/>
      <c r="K432" s="44"/>
      <c r="L432" s="48"/>
      <c r="M432" s="226"/>
      <c r="N432" s="227"/>
      <c r="O432" s="88"/>
      <c r="P432" s="88"/>
      <c r="Q432" s="88"/>
      <c r="R432" s="88"/>
      <c r="S432" s="88"/>
      <c r="T432" s="89"/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T432" s="20" t="s">
        <v>153</v>
      </c>
      <c r="AU432" s="20" t="s">
        <v>88</v>
      </c>
    </row>
    <row r="433" s="2" customFormat="1">
      <c r="A433" s="42"/>
      <c r="B433" s="43"/>
      <c r="C433" s="44"/>
      <c r="D433" s="228" t="s">
        <v>155</v>
      </c>
      <c r="E433" s="44"/>
      <c r="F433" s="229" t="s">
        <v>602</v>
      </c>
      <c r="G433" s="44"/>
      <c r="H433" s="44"/>
      <c r="I433" s="225"/>
      <c r="J433" s="44"/>
      <c r="K433" s="44"/>
      <c r="L433" s="48"/>
      <c r="M433" s="226"/>
      <c r="N433" s="227"/>
      <c r="O433" s="88"/>
      <c r="P433" s="88"/>
      <c r="Q433" s="88"/>
      <c r="R433" s="88"/>
      <c r="S433" s="88"/>
      <c r="T433" s="89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T433" s="20" t="s">
        <v>155</v>
      </c>
      <c r="AU433" s="20" t="s">
        <v>88</v>
      </c>
    </row>
    <row r="434" s="12" customFormat="1" ht="25.92" customHeight="1">
      <c r="A434" s="12"/>
      <c r="B434" s="193"/>
      <c r="C434" s="194"/>
      <c r="D434" s="195" t="s">
        <v>77</v>
      </c>
      <c r="E434" s="196" t="s">
        <v>603</v>
      </c>
      <c r="F434" s="196" t="s">
        <v>604</v>
      </c>
      <c r="G434" s="194"/>
      <c r="H434" s="194"/>
      <c r="I434" s="197"/>
      <c r="J434" s="198">
        <f>BK434</f>
        <v>0</v>
      </c>
      <c r="K434" s="194"/>
      <c r="L434" s="199"/>
      <c r="M434" s="200"/>
      <c r="N434" s="201"/>
      <c r="O434" s="201"/>
      <c r="P434" s="202">
        <f>P435+P528+P554+P614+P646+P658+P678</f>
        <v>0</v>
      </c>
      <c r="Q434" s="201"/>
      <c r="R434" s="202">
        <f>R435+R528+R554+R614+R646+R658+R678</f>
        <v>16.818282570000001</v>
      </c>
      <c r="S434" s="201"/>
      <c r="T434" s="203">
        <f>T435+T528+T554+T614+T646+T658+T678</f>
        <v>0.69795000000000007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04" t="s">
        <v>88</v>
      </c>
      <c r="AT434" s="205" t="s">
        <v>77</v>
      </c>
      <c r="AU434" s="205" t="s">
        <v>78</v>
      </c>
      <c r="AY434" s="204" t="s">
        <v>145</v>
      </c>
      <c r="BK434" s="206">
        <f>BK435+BK528+BK554+BK614+BK646+BK658+BK678</f>
        <v>0</v>
      </c>
    </row>
    <row r="435" s="12" customFormat="1" ht="22.8" customHeight="1">
      <c r="A435" s="12"/>
      <c r="B435" s="193"/>
      <c r="C435" s="194"/>
      <c r="D435" s="195" t="s">
        <v>77</v>
      </c>
      <c r="E435" s="207" t="s">
        <v>605</v>
      </c>
      <c r="F435" s="207" t="s">
        <v>606</v>
      </c>
      <c r="G435" s="194"/>
      <c r="H435" s="194"/>
      <c r="I435" s="197"/>
      <c r="J435" s="208">
        <f>BK435</f>
        <v>0</v>
      </c>
      <c r="K435" s="194"/>
      <c r="L435" s="199"/>
      <c r="M435" s="200"/>
      <c r="N435" s="201"/>
      <c r="O435" s="201"/>
      <c r="P435" s="202">
        <f>SUM(P436:P527)</f>
        <v>0</v>
      </c>
      <c r="Q435" s="201"/>
      <c r="R435" s="202">
        <f>SUM(R436:R527)</f>
        <v>9.3398798999999997</v>
      </c>
      <c r="S435" s="201"/>
      <c r="T435" s="203">
        <f>SUM(T436:T527)</f>
        <v>0.37080000000000002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04" t="s">
        <v>88</v>
      </c>
      <c r="AT435" s="205" t="s">
        <v>77</v>
      </c>
      <c r="AU435" s="205" t="s">
        <v>86</v>
      </c>
      <c r="AY435" s="204" t="s">
        <v>145</v>
      </c>
      <c r="BK435" s="206">
        <f>SUM(BK436:BK527)</f>
        <v>0</v>
      </c>
    </row>
    <row r="436" s="2" customFormat="1" ht="16.5" customHeight="1">
      <c r="A436" s="42"/>
      <c r="B436" s="43"/>
      <c r="C436" s="209" t="s">
        <v>607</v>
      </c>
      <c r="D436" s="209" t="s">
        <v>147</v>
      </c>
      <c r="E436" s="210" t="s">
        <v>608</v>
      </c>
      <c r="F436" s="211" t="s">
        <v>609</v>
      </c>
      <c r="G436" s="212" t="s">
        <v>273</v>
      </c>
      <c r="H436" s="213">
        <v>92.700000000000003</v>
      </c>
      <c r="I436" s="214"/>
      <c r="J436" s="215">
        <f>ROUND(I436*H436,2)</f>
        <v>0</v>
      </c>
      <c r="K436" s="216"/>
      <c r="L436" s="48"/>
      <c r="M436" s="217" t="s">
        <v>32</v>
      </c>
      <c r="N436" s="218" t="s">
        <v>49</v>
      </c>
      <c r="O436" s="88"/>
      <c r="P436" s="219">
        <f>O436*H436</f>
        <v>0</v>
      </c>
      <c r="Q436" s="219">
        <v>0</v>
      </c>
      <c r="R436" s="219">
        <f>Q436*H436</f>
        <v>0</v>
      </c>
      <c r="S436" s="219">
        <v>0</v>
      </c>
      <c r="T436" s="220">
        <f>S436*H436</f>
        <v>0</v>
      </c>
      <c r="U436" s="42"/>
      <c r="V436" s="42"/>
      <c r="W436" s="42"/>
      <c r="X436" s="42"/>
      <c r="Y436" s="42"/>
      <c r="Z436" s="42"/>
      <c r="AA436" s="42"/>
      <c r="AB436" s="42"/>
      <c r="AC436" s="42"/>
      <c r="AD436" s="42"/>
      <c r="AE436" s="42"/>
      <c r="AR436" s="221" t="s">
        <v>292</v>
      </c>
      <c r="AT436" s="221" t="s">
        <v>147</v>
      </c>
      <c r="AU436" s="221" t="s">
        <v>88</v>
      </c>
      <c r="AY436" s="20" t="s">
        <v>145</v>
      </c>
      <c r="BE436" s="222">
        <f>IF(N436="základní",J436,0)</f>
        <v>0</v>
      </c>
      <c r="BF436" s="222">
        <f>IF(N436="snížená",J436,0)</f>
        <v>0</v>
      </c>
      <c r="BG436" s="222">
        <f>IF(N436="zákl. přenesená",J436,0)</f>
        <v>0</v>
      </c>
      <c r="BH436" s="222">
        <f>IF(N436="sníž. přenesená",J436,0)</f>
        <v>0</v>
      </c>
      <c r="BI436" s="222">
        <f>IF(N436="nulová",J436,0)</f>
        <v>0</v>
      </c>
      <c r="BJ436" s="20" t="s">
        <v>86</v>
      </c>
      <c r="BK436" s="222">
        <f>ROUND(I436*H436,2)</f>
        <v>0</v>
      </c>
      <c r="BL436" s="20" t="s">
        <v>292</v>
      </c>
      <c r="BM436" s="221" t="s">
        <v>610</v>
      </c>
    </row>
    <row r="437" s="2" customFormat="1">
      <c r="A437" s="42"/>
      <c r="B437" s="43"/>
      <c r="C437" s="44"/>
      <c r="D437" s="223" t="s">
        <v>153</v>
      </c>
      <c r="E437" s="44"/>
      <c r="F437" s="224" t="s">
        <v>611</v>
      </c>
      <c r="G437" s="44"/>
      <c r="H437" s="44"/>
      <c r="I437" s="225"/>
      <c r="J437" s="44"/>
      <c r="K437" s="44"/>
      <c r="L437" s="48"/>
      <c r="M437" s="226"/>
      <c r="N437" s="227"/>
      <c r="O437" s="88"/>
      <c r="P437" s="88"/>
      <c r="Q437" s="88"/>
      <c r="R437" s="88"/>
      <c r="S437" s="88"/>
      <c r="T437" s="89"/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T437" s="20" t="s">
        <v>153</v>
      </c>
      <c r="AU437" s="20" t="s">
        <v>88</v>
      </c>
    </row>
    <row r="438" s="2" customFormat="1">
      <c r="A438" s="42"/>
      <c r="B438" s="43"/>
      <c r="C438" s="44"/>
      <c r="D438" s="228" t="s">
        <v>155</v>
      </c>
      <c r="E438" s="44"/>
      <c r="F438" s="229" t="s">
        <v>612</v>
      </c>
      <c r="G438" s="44"/>
      <c r="H438" s="44"/>
      <c r="I438" s="225"/>
      <c r="J438" s="44"/>
      <c r="K438" s="44"/>
      <c r="L438" s="48"/>
      <c r="M438" s="226"/>
      <c r="N438" s="227"/>
      <c r="O438" s="88"/>
      <c r="P438" s="88"/>
      <c r="Q438" s="88"/>
      <c r="R438" s="88"/>
      <c r="S438" s="88"/>
      <c r="T438" s="89"/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T438" s="20" t="s">
        <v>155</v>
      </c>
      <c r="AU438" s="20" t="s">
        <v>88</v>
      </c>
    </row>
    <row r="439" s="13" customFormat="1">
      <c r="A439" s="13"/>
      <c r="B439" s="230"/>
      <c r="C439" s="231"/>
      <c r="D439" s="223" t="s">
        <v>157</v>
      </c>
      <c r="E439" s="232" t="s">
        <v>32</v>
      </c>
      <c r="F439" s="233" t="s">
        <v>441</v>
      </c>
      <c r="G439" s="231"/>
      <c r="H439" s="232" t="s">
        <v>32</v>
      </c>
      <c r="I439" s="234"/>
      <c r="J439" s="231"/>
      <c r="K439" s="231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157</v>
      </c>
      <c r="AU439" s="239" t="s">
        <v>88</v>
      </c>
      <c r="AV439" s="13" t="s">
        <v>86</v>
      </c>
      <c r="AW439" s="13" t="s">
        <v>39</v>
      </c>
      <c r="AX439" s="13" t="s">
        <v>78</v>
      </c>
      <c r="AY439" s="239" t="s">
        <v>145</v>
      </c>
    </row>
    <row r="440" s="14" customFormat="1">
      <c r="A440" s="14"/>
      <c r="B440" s="240"/>
      <c r="C440" s="241"/>
      <c r="D440" s="223" t="s">
        <v>157</v>
      </c>
      <c r="E440" s="242" t="s">
        <v>32</v>
      </c>
      <c r="F440" s="243" t="s">
        <v>327</v>
      </c>
      <c r="G440" s="241"/>
      <c r="H440" s="244">
        <v>92.700000000000003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157</v>
      </c>
      <c r="AU440" s="250" t="s">
        <v>88</v>
      </c>
      <c r="AV440" s="14" t="s">
        <v>88</v>
      </c>
      <c r="AW440" s="14" t="s">
        <v>39</v>
      </c>
      <c r="AX440" s="14" t="s">
        <v>86</v>
      </c>
      <c r="AY440" s="250" t="s">
        <v>145</v>
      </c>
    </row>
    <row r="441" s="2" customFormat="1" ht="16.5" customHeight="1">
      <c r="A441" s="42"/>
      <c r="B441" s="43"/>
      <c r="C441" s="273" t="s">
        <v>613</v>
      </c>
      <c r="D441" s="273" t="s">
        <v>413</v>
      </c>
      <c r="E441" s="274" t="s">
        <v>614</v>
      </c>
      <c r="F441" s="275" t="s">
        <v>615</v>
      </c>
      <c r="G441" s="276" t="s">
        <v>199</v>
      </c>
      <c r="H441" s="277">
        <v>0.028000000000000001</v>
      </c>
      <c r="I441" s="278"/>
      <c r="J441" s="279">
        <f>ROUND(I441*H441,2)</f>
        <v>0</v>
      </c>
      <c r="K441" s="280"/>
      <c r="L441" s="281"/>
      <c r="M441" s="282" t="s">
        <v>32</v>
      </c>
      <c r="N441" s="283" t="s">
        <v>49</v>
      </c>
      <c r="O441" s="88"/>
      <c r="P441" s="219">
        <f>O441*H441</f>
        <v>0</v>
      </c>
      <c r="Q441" s="219">
        <v>1</v>
      </c>
      <c r="R441" s="219">
        <f>Q441*H441</f>
        <v>0.028000000000000001</v>
      </c>
      <c r="S441" s="219">
        <v>0</v>
      </c>
      <c r="T441" s="220">
        <f>S441*H441</f>
        <v>0</v>
      </c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R441" s="221" t="s">
        <v>412</v>
      </c>
      <c r="AT441" s="221" t="s">
        <v>413</v>
      </c>
      <c r="AU441" s="221" t="s">
        <v>88</v>
      </c>
      <c r="AY441" s="20" t="s">
        <v>145</v>
      </c>
      <c r="BE441" s="222">
        <f>IF(N441="základní",J441,0)</f>
        <v>0</v>
      </c>
      <c r="BF441" s="222">
        <f>IF(N441="snížená",J441,0)</f>
        <v>0</v>
      </c>
      <c r="BG441" s="222">
        <f>IF(N441="zákl. přenesená",J441,0)</f>
        <v>0</v>
      </c>
      <c r="BH441" s="222">
        <f>IF(N441="sníž. přenesená",J441,0)</f>
        <v>0</v>
      </c>
      <c r="BI441" s="222">
        <f>IF(N441="nulová",J441,0)</f>
        <v>0</v>
      </c>
      <c r="BJ441" s="20" t="s">
        <v>86</v>
      </c>
      <c r="BK441" s="222">
        <f>ROUND(I441*H441,2)</f>
        <v>0</v>
      </c>
      <c r="BL441" s="20" t="s">
        <v>292</v>
      </c>
      <c r="BM441" s="221" t="s">
        <v>616</v>
      </c>
    </row>
    <row r="442" s="2" customFormat="1">
      <c r="A442" s="42"/>
      <c r="B442" s="43"/>
      <c r="C442" s="44"/>
      <c r="D442" s="223" t="s">
        <v>153</v>
      </c>
      <c r="E442" s="44"/>
      <c r="F442" s="224" t="s">
        <v>615</v>
      </c>
      <c r="G442" s="44"/>
      <c r="H442" s="44"/>
      <c r="I442" s="225"/>
      <c r="J442" s="44"/>
      <c r="K442" s="44"/>
      <c r="L442" s="48"/>
      <c r="M442" s="226"/>
      <c r="N442" s="227"/>
      <c r="O442" s="88"/>
      <c r="P442" s="88"/>
      <c r="Q442" s="88"/>
      <c r="R442" s="88"/>
      <c r="S442" s="88"/>
      <c r="T442" s="89"/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T442" s="20" t="s">
        <v>153</v>
      </c>
      <c r="AU442" s="20" t="s">
        <v>88</v>
      </c>
    </row>
    <row r="443" s="14" customFormat="1">
      <c r="A443" s="14"/>
      <c r="B443" s="240"/>
      <c r="C443" s="241"/>
      <c r="D443" s="223" t="s">
        <v>157</v>
      </c>
      <c r="E443" s="241"/>
      <c r="F443" s="243" t="s">
        <v>617</v>
      </c>
      <c r="G443" s="241"/>
      <c r="H443" s="244">
        <v>0.028000000000000001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157</v>
      </c>
      <c r="AU443" s="250" t="s">
        <v>88</v>
      </c>
      <c r="AV443" s="14" t="s">
        <v>88</v>
      </c>
      <c r="AW443" s="14" t="s">
        <v>4</v>
      </c>
      <c r="AX443" s="14" t="s">
        <v>86</v>
      </c>
      <c r="AY443" s="250" t="s">
        <v>145</v>
      </c>
    </row>
    <row r="444" s="2" customFormat="1" ht="16.5" customHeight="1">
      <c r="A444" s="42"/>
      <c r="B444" s="43"/>
      <c r="C444" s="209" t="s">
        <v>618</v>
      </c>
      <c r="D444" s="209" t="s">
        <v>147</v>
      </c>
      <c r="E444" s="210" t="s">
        <v>619</v>
      </c>
      <c r="F444" s="211" t="s">
        <v>620</v>
      </c>
      <c r="G444" s="212" t="s">
        <v>273</v>
      </c>
      <c r="H444" s="213">
        <v>16.93</v>
      </c>
      <c r="I444" s="214"/>
      <c r="J444" s="215">
        <f>ROUND(I444*H444,2)</f>
        <v>0</v>
      </c>
      <c r="K444" s="216"/>
      <c r="L444" s="48"/>
      <c r="M444" s="217" t="s">
        <v>32</v>
      </c>
      <c r="N444" s="218" t="s">
        <v>49</v>
      </c>
      <c r="O444" s="88"/>
      <c r="P444" s="219">
        <f>O444*H444</f>
        <v>0</v>
      </c>
      <c r="Q444" s="219">
        <v>0</v>
      </c>
      <c r="R444" s="219">
        <f>Q444*H444</f>
        <v>0</v>
      </c>
      <c r="S444" s="219">
        <v>0</v>
      </c>
      <c r="T444" s="220">
        <f>S444*H444</f>
        <v>0</v>
      </c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R444" s="221" t="s">
        <v>292</v>
      </c>
      <c r="AT444" s="221" t="s">
        <v>147</v>
      </c>
      <c r="AU444" s="221" t="s">
        <v>88</v>
      </c>
      <c r="AY444" s="20" t="s">
        <v>145</v>
      </c>
      <c r="BE444" s="222">
        <f>IF(N444="základní",J444,0)</f>
        <v>0</v>
      </c>
      <c r="BF444" s="222">
        <f>IF(N444="snížená",J444,0)</f>
        <v>0</v>
      </c>
      <c r="BG444" s="222">
        <f>IF(N444="zákl. přenesená",J444,0)</f>
        <v>0</v>
      </c>
      <c r="BH444" s="222">
        <f>IF(N444="sníž. přenesená",J444,0)</f>
        <v>0</v>
      </c>
      <c r="BI444" s="222">
        <f>IF(N444="nulová",J444,0)</f>
        <v>0</v>
      </c>
      <c r="BJ444" s="20" t="s">
        <v>86</v>
      </c>
      <c r="BK444" s="222">
        <f>ROUND(I444*H444,2)</f>
        <v>0</v>
      </c>
      <c r="BL444" s="20" t="s">
        <v>292</v>
      </c>
      <c r="BM444" s="221" t="s">
        <v>621</v>
      </c>
    </row>
    <row r="445" s="2" customFormat="1">
      <c r="A445" s="42"/>
      <c r="B445" s="43"/>
      <c r="C445" s="44"/>
      <c r="D445" s="223" t="s">
        <v>153</v>
      </c>
      <c r="E445" s="44"/>
      <c r="F445" s="224" t="s">
        <v>622</v>
      </c>
      <c r="G445" s="44"/>
      <c r="H445" s="44"/>
      <c r="I445" s="225"/>
      <c r="J445" s="44"/>
      <c r="K445" s="44"/>
      <c r="L445" s="48"/>
      <c r="M445" s="226"/>
      <c r="N445" s="227"/>
      <c r="O445" s="88"/>
      <c r="P445" s="88"/>
      <c r="Q445" s="88"/>
      <c r="R445" s="88"/>
      <c r="S445" s="88"/>
      <c r="T445" s="89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T445" s="20" t="s">
        <v>153</v>
      </c>
      <c r="AU445" s="20" t="s">
        <v>88</v>
      </c>
    </row>
    <row r="446" s="2" customFormat="1">
      <c r="A446" s="42"/>
      <c r="B446" s="43"/>
      <c r="C446" s="44"/>
      <c r="D446" s="228" t="s">
        <v>155</v>
      </c>
      <c r="E446" s="44"/>
      <c r="F446" s="229" t="s">
        <v>623</v>
      </c>
      <c r="G446" s="44"/>
      <c r="H446" s="44"/>
      <c r="I446" s="225"/>
      <c r="J446" s="44"/>
      <c r="K446" s="44"/>
      <c r="L446" s="48"/>
      <c r="M446" s="226"/>
      <c r="N446" s="227"/>
      <c r="O446" s="88"/>
      <c r="P446" s="88"/>
      <c r="Q446" s="88"/>
      <c r="R446" s="88"/>
      <c r="S446" s="88"/>
      <c r="T446" s="89"/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T446" s="20" t="s">
        <v>155</v>
      </c>
      <c r="AU446" s="20" t="s">
        <v>88</v>
      </c>
    </row>
    <row r="447" s="13" customFormat="1">
      <c r="A447" s="13"/>
      <c r="B447" s="230"/>
      <c r="C447" s="231"/>
      <c r="D447" s="223" t="s">
        <v>157</v>
      </c>
      <c r="E447" s="232" t="s">
        <v>32</v>
      </c>
      <c r="F447" s="233" t="s">
        <v>228</v>
      </c>
      <c r="G447" s="231"/>
      <c r="H447" s="232" t="s">
        <v>32</v>
      </c>
      <c r="I447" s="234"/>
      <c r="J447" s="231"/>
      <c r="K447" s="231"/>
      <c r="L447" s="235"/>
      <c r="M447" s="236"/>
      <c r="N447" s="237"/>
      <c r="O447" s="237"/>
      <c r="P447" s="237"/>
      <c r="Q447" s="237"/>
      <c r="R447" s="237"/>
      <c r="S447" s="237"/>
      <c r="T447" s="23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9" t="s">
        <v>157</v>
      </c>
      <c r="AU447" s="239" t="s">
        <v>88</v>
      </c>
      <c r="AV447" s="13" t="s">
        <v>86</v>
      </c>
      <c r="AW447" s="13" t="s">
        <v>39</v>
      </c>
      <c r="AX447" s="13" t="s">
        <v>78</v>
      </c>
      <c r="AY447" s="239" t="s">
        <v>145</v>
      </c>
    </row>
    <row r="448" s="14" customFormat="1">
      <c r="A448" s="14"/>
      <c r="B448" s="240"/>
      <c r="C448" s="241"/>
      <c r="D448" s="223" t="s">
        <v>157</v>
      </c>
      <c r="E448" s="242" t="s">
        <v>32</v>
      </c>
      <c r="F448" s="243" t="s">
        <v>308</v>
      </c>
      <c r="G448" s="241"/>
      <c r="H448" s="244">
        <v>10.75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0" t="s">
        <v>157</v>
      </c>
      <c r="AU448" s="250" t="s">
        <v>88</v>
      </c>
      <c r="AV448" s="14" t="s">
        <v>88</v>
      </c>
      <c r="AW448" s="14" t="s">
        <v>39</v>
      </c>
      <c r="AX448" s="14" t="s">
        <v>78</v>
      </c>
      <c r="AY448" s="250" t="s">
        <v>145</v>
      </c>
    </row>
    <row r="449" s="13" customFormat="1">
      <c r="A449" s="13"/>
      <c r="B449" s="230"/>
      <c r="C449" s="231"/>
      <c r="D449" s="223" t="s">
        <v>157</v>
      </c>
      <c r="E449" s="232" t="s">
        <v>32</v>
      </c>
      <c r="F449" s="233" t="s">
        <v>230</v>
      </c>
      <c r="G449" s="231"/>
      <c r="H449" s="232" t="s">
        <v>32</v>
      </c>
      <c r="I449" s="234"/>
      <c r="J449" s="231"/>
      <c r="K449" s="231"/>
      <c r="L449" s="235"/>
      <c r="M449" s="236"/>
      <c r="N449" s="237"/>
      <c r="O449" s="237"/>
      <c r="P449" s="237"/>
      <c r="Q449" s="237"/>
      <c r="R449" s="237"/>
      <c r="S449" s="237"/>
      <c r="T449" s="23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9" t="s">
        <v>157</v>
      </c>
      <c r="AU449" s="239" t="s">
        <v>88</v>
      </c>
      <c r="AV449" s="13" t="s">
        <v>86</v>
      </c>
      <c r="AW449" s="13" t="s">
        <v>39</v>
      </c>
      <c r="AX449" s="13" t="s">
        <v>78</v>
      </c>
      <c r="AY449" s="239" t="s">
        <v>145</v>
      </c>
    </row>
    <row r="450" s="14" customFormat="1">
      <c r="A450" s="14"/>
      <c r="B450" s="240"/>
      <c r="C450" s="241"/>
      <c r="D450" s="223" t="s">
        <v>157</v>
      </c>
      <c r="E450" s="242" t="s">
        <v>32</v>
      </c>
      <c r="F450" s="243" t="s">
        <v>624</v>
      </c>
      <c r="G450" s="241"/>
      <c r="H450" s="244">
        <v>4.8799999999999999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157</v>
      </c>
      <c r="AU450" s="250" t="s">
        <v>88</v>
      </c>
      <c r="AV450" s="14" t="s">
        <v>88</v>
      </c>
      <c r="AW450" s="14" t="s">
        <v>39</v>
      </c>
      <c r="AX450" s="14" t="s">
        <v>78</v>
      </c>
      <c r="AY450" s="250" t="s">
        <v>145</v>
      </c>
    </row>
    <row r="451" s="13" customFormat="1">
      <c r="A451" s="13"/>
      <c r="B451" s="230"/>
      <c r="C451" s="231"/>
      <c r="D451" s="223" t="s">
        <v>157</v>
      </c>
      <c r="E451" s="232" t="s">
        <v>32</v>
      </c>
      <c r="F451" s="233" t="s">
        <v>232</v>
      </c>
      <c r="G451" s="231"/>
      <c r="H451" s="232" t="s">
        <v>32</v>
      </c>
      <c r="I451" s="234"/>
      <c r="J451" s="231"/>
      <c r="K451" s="231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157</v>
      </c>
      <c r="AU451" s="239" t="s">
        <v>88</v>
      </c>
      <c r="AV451" s="13" t="s">
        <v>86</v>
      </c>
      <c r="AW451" s="13" t="s">
        <v>39</v>
      </c>
      <c r="AX451" s="13" t="s">
        <v>78</v>
      </c>
      <c r="AY451" s="239" t="s">
        <v>145</v>
      </c>
    </row>
    <row r="452" s="14" customFormat="1">
      <c r="A452" s="14"/>
      <c r="B452" s="240"/>
      <c r="C452" s="241"/>
      <c r="D452" s="223" t="s">
        <v>157</v>
      </c>
      <c r="E452" s="242" t="s">
        <v>32</v>
      </c>
      <c r="F452" s="243" t="s">
        <v>625</v>
      </c>
      <c r="G452" s="241"/>
      <c r="H452" s="244">
        <v>1.3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157</v>
      </c>
      <c r="AU452" s="250" t="s">
        <v>88</v>
      </c>
      <c r="AV452" s="14" t="s">
        <v>88</v>
      </c>
      <c r="AW452" s="14" t="s">
        <v>39</v>
      </c>
      <c r="AX452" s="14" t="s">
        <v>78</v>
      </c>
      <c r="AY452" s="250" t="s">
        <v>145</v>
      </c>
    </row>
    <row r="453" s="15" customFormat="1">
      <c r="A453" s="15"/>
      <c r="B453" s="251"/>
      <c r="C453" s="252"/>
      <c r="D453" s="223" t="s">
        <v>157</v>
      </c>
      <c r="E453" s="253" t="s">
        <v>32</v>
      </c>
      <c r="F453" s="254" t="s">
        <v>164</v>
      </c>
      <c r="G453" s="252"/>
      <c r="H453" s="255">
        <v>16.93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1" t="s">
        <v>157</v>
      </c>
      <c r="AU453" s="261" t="s">
        <v>88</v>
      </c>
      <c r="AV453" s="15" t="s">
        <v>151</v>
      </c>
      <c r="AW453" s="15" t="s">
        <v>39</v>
      </c>
      <c r="AX453" s="15" t="s">
        <v>86</v>
      </c>
      <c r="AY453" s="261" t="s">
        <v>145</v>
      </c>
    </row>
    <row r="454" s="2" customFormat="1" ht="16.5" customHeight="1">
      <c r="A454" s="42"/>
      <c r="B454" s="43"/>
      <c r="C454" s="209" t="s">
        <v>626</v>
      </c>
      <c r="D454" s="209" t="s">
        <v>147</v>
      </c>
      <c r="E454" s="210" t="s">
        <v>627</v>
      </c>
      <c r="F454" s="211" t="s">
        <v>628</v>
      </c>
      <c r="G454" s="212" t="s">
        <v>273</v>
      </c>
      <c r="H454" s="213">
        <v>20.071000000000002</v>
      </c>
      <c r="I454" s="214"/>
      <c r="J454" s="215">
        <f>ROUND(I454*H454,2)</f>
        <v>0</v>
      </c>
      <c r="K454" s="216"/>
      <c r="L454" s="48"/>
      <c r="M454" s="217" t="s">
        <v>32</v>
      </c>
      <c r="N454" s="218" t="s">
        <v>49</v>
      </c>
      <c r="O454" s="88"/>
      <c r="P454" s="219">
        <f>O454*H454</f>
        <v>0</v>
      </c>
      <c r="Q454" s="219">
        <v>0</v>
      </c>
      <c r="R454" s="219">
        <f>Q454*H454</f>
        <v>0</v>
      </c>
      <c r="S454" s="219">
        <v>0</v>
      </c>
      <c r="T454" s="220">
        <f>S454*H454</f>
        <v>0</v>
      </c>
      <c r="U454" s="42"/>
      <c r="V454" s="42"/>
      <c r="W454" s="42"/>
      <c r="X454" s="42"/>
      <c r="Y454" s="42"/>
      <c r="Z454" s="42"/>
      <c r="AA454" s="42"/>
      <c r="AB454" s="42"/>
      <c r="AC454" s="42"/>
      <c r="AD454" s="42"/>
      <c r="AE454" s="42"/>
      <c r="AR454" s="221" t="s">
        <v>292</v>
      </c>
      <c r="AT454" s="221" t="s">
        <v>147</v>
      </c>
      <c r="AU454" s="221" t="s">
        <v>88</v>
      </c>
      <c r="AY454" s="20" t="s">
        <v>145</v>
      </c>
      <c r="BE454" s="222">
        <f>IF(N454="základní",J454,0)</f>
        <v>0</v>
      </c>
      <c r="BF454" s="222">
        <f>IF(N454="snížená",J454,0)</f>
        <v>0</v>
      </c>
      <c r="BG454" s="222">
        <f>IF(N454="zákl. přenesená",J454,0)</f>
        <v>0</v>
      </c>
      <c r="BH454" s="222">
        <f>IF(N454="sníž. přenesená",J454,0)</f>
        <v>0</v>
      </c>
      <c r="BI454" s="222">
        <f>IF(N454="nulová",J454,0)</f>
        <v>0</v>
      </c>
      <c r="BJ454" s="20" t="s">
        <v>86</v>
      </c>
      <c r="BK454" s="222">
        <f>ROUND(I454*H454,2)</f>
        <v>0</v>
      </c>
      <c r="BL454" s="20" t="s">
        <v>292</v>
      </c>
      <c r="BM454" s="221" t="s">
        <v>629</v>
      </c>
    </row>
    <row r="455" s="2" customFormat="1">
      <c r="A455" s="42"/>
      <c r="B455" s="43"/>
      <c r="C455" s="44"/>
      <c r="D455" s="223" t="s">
        <v>153</v>
      </c>
      <c r="E455" s="44"/>
      <c r="F455" s="224" t="s">
        <v>630</v>
      </c>
      <c r="G455" s="44"/>
      <c r="H455" s="44"/>
      <c r="I455" s="225"/>
      <c r="J455" s="44"/>
      <c r="K455" s="44"/>
      <c r="L455" s="48"/>
      <c r="M455" s="226"/>
      <c r="N455" s="227"/>
      <c r="O455" s="88"/>
      <c r="P455" s="88"/>
      <c r="Q455" s="88"/>
      <c r="R455" s="88"/>
      <c r="S455" s="88"/>
      <c r="T455" s="89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T455" s="20" t="s">
        <v>153</v>
      </c>
      <c r="AU455" s="20" t="s">
        <v>88</v>
      </c>
    </row>
    <row r="456" s="2" customFormat="1">
      <c r="A456" s="42"/>
      <c r="B456" s="43"/>
      <c r="C456" s="44"/>
      <c r="D456" s="228" t="s">
        <v>155</v>
      </c>
      <c r="E456" s="44"/>
      <c r="F456" s="229" t="s">
        <v>631</v>
      </c>
      <c r="G456" s="44"/>
      <c r="H456" s="44"/>
      <c r="I456" s="225"/>
      <c r="J456" s="44"/>
      <c r="K456" s="44"/>
      <c r="L456" s="48"/>
      <c r="M456" s="226"/>
      <c r="N456" s="227"/>
      <c r="O456" s="88"/>
      <c r="P456" s="88"/>
      <c r="Q456" s="88"/>
      <c r="R456" s="88"/>
      <c r="S456" s="88"/>
      <c r="T456" s="89"/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T456" s="20" t="s">
        <v>155</v>
      </c>
      <c r="AU456" s="20" t="s">
        <v>88</v>
      </c>
    </row>
    <row r="457" s="13" customFormat="1">
      <c r="A457" s="13"/>
      <c r="B457" s="230"/>
      <c r="C457" s="231"/>
      <c r="D457" s="223" t="s">
        <v>157</v>
      </c>
      <c r="E457" s="232" t="s">
        <v>32</v>
      </c>
      <c r="F457" s="233" t="s">
        <v>228</v>
      </c>
      <c r="G457" s="231"/>
      <c r="H457" s="232" t="s">
        <v>32</v>
      </c>
      <c r="I457" s="234"/>
      <c r="J457" s="231"/>
      <c r="K457" s="231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157</v>
      </c>
      <c r="AU457" s="239" t="s">
        <v>88</v>
      </c>
      <c r="AV457" s="13" t="s">
        <v>86</v>
      </c>
      <c r="AW457" s="13" t="s">
        <v>39</v>
      </c>
      <c r="AX457" s="13" t="s">
        <v>78</v>
      </c>
      <c r="AY457" s="239" t="s">
        <v>145</v>
      </c>
    </row>
    <row r="458" s="14" customFormat="1">
      <c r="A458" s="14"/>
      <c r="B458" s="240"/>
      <c r="C458" s="241"/>
      <c r="D458" s="223" t="s">
        <v>157</v>
      </c>
      <c r="E458" s="242" t="s">
        <v>32</v>
      </c>
      <c r="F458" s="243" t="s">
        <v>277</v>
      </c>
      <c r="G458" s="241"/>
      <c r="H458" s="244">
        <v>9.7829999999999995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157</v>
      </c>
      <c r="AU458" s="250" t="s">
        <v>88</v>
      </c>
      <c r="AV458" s="14" t="s">
        <v>88</v>
      </c>
      <c r="AW458" s="14" t="s">
        <v>39</v>
      </c>
      <c r="AX458" s="14" t="s">
        <v>78</v>
      </c>
      <c r="AY458" s="250" t="s">
        <v>145</v>
      </c>
    </row>
    <row r="459" s="13" customFormat="1">
      <c r="A459" s="13"/>
      <c r="B459" s="230"/>
      <c r="C459" s="231"/>
      <c r="D459" s="223" t="s">
        <v>157</v>
      </c>
      <c r="E459" s="232" t="s">
        <v>32</v>
      </c>
      <c r="F459" s="233" t="s">
        <v>230</v>
      </c>
      <c r="G459" s="231"/>
      <c r="H459" s="232" t="s">
        <v>32</v>
      </c>
      <c r="I459" s="234"/>
      <c r="J459" s="231"/>
      <c r="K459" s="231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157</v>
      </c>
      <c r="AU459" s="239" t="s">
        <v>88</v>
      </c>
      <c r="AV459" s="13" t="s">
        <v>86</v>
      </c>
      <c r="AW459" s="13" t="s">
        <v>39</v>
      </c>
      <c r="AX459" s="13" t="s">
        <v>78</v>
      </c>
      <c r="AY459" s="239" t="s">
        <v>145</v>
      </c>
    </row>
    <row r="460" s="14" customFormat="1">
      <c r="A460" s="14"/>
      <c r="B460" s="240"/>
      <c r="C460" s="241"/>
      <c r="D460" s="223" t="s">
        <v>157</v>
      </c>
      <c r="E460" s="242" t="s">
        <v>32</v>
      </c>
      <c r="F460" s="243" t="s">
        <v>278</v>
      </c>
      <c r="G460" s="241"/>
      <c r="H460" s="244">
        <v>3.258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157</v>
      </c>
      <c r="AU460" s="250" t="s">
        <v>88</v>
      </c>
      <c r="AV460" s="14" t="s">
        <v>88</v>
      </c>
      <c r="AW460" s="14" t="s">
        <v>39</v>
      </c>
      <c r="AX460" s="14" t="s">
        <v>78</v>
      </c>
      <c r="AY460" s="250" t="s">
        <v>145</v>
      </c>
    </row>
    <row r="461" s="13" customFormat="1">
      <c r="A461" s="13"/>
      <c r="B461" s="230"/>
      <c r="C461" s="231"/>
      <c r="D461" s="223" t="s">
        <v>157</v>
      </c>
      <c r="E461" s="232" t="s">
        <v>32</v>
      </c>
      <c r="F461" s="233" t="s">
        <v>232</v>
      </c>
      <c r="G461" s="231"/>
      <c r="H461" s="232" t="s">
        <v>32</v>
      </c>
      <c r="I461" s="234"/>
      <c r="J461" s="231"/>
      <c r="K461" s="231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157</v>
      </c>
      <c r="AU461" s="239" t="s">
        <v>88</v>
      </c>
      <c r="AV461" s="13" t="s">
        <v>86</v>
      </c>
      <c r="AW461" s="13" t="s">
        <v>39</v>
      </c>
      <c r="AX461" s="13" t="s">
        <v>78</v>
      </c>
      <c r="AY461" s="239" t="s">
        <v>145</v>
      </c>
    </row>
    <row r="462" s="14" customFormat="1">
      <c r="A462" s="14"/>
      <c r="B462" s="240"/>
      <c r="C462" s="241"/>
      <c r="D462" s="223" t="s">
        <v>157</v>
      </c>
      <c r="E462" s="242" t="s">
        <v>32</v>
      </c>
      <c r="F462" s="243" t="s">
        <v>279</v>
      </c>
      <c r="G462" s="241"/>
      <c r="H462" s="244">
        <v>7.0300000000000002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157</v>
      </c>
      <c r="AU462" s="250" t="s">
        <v>88</v>
      </c>
      <c r="AV462" s="14" t="s">
        <v>88</v>
      </c>
      <c r="AW462" s="14" t="s">
        <v>39</v>
      </c>
      <c r="AX462" s="14" t="s">
        <v>78</v>
      </c>
      <c r="AY462" s="250" t="s">
        <v>145</v>
      </c>
    </row>
    <row r="463" s="15" customFormat="1">
      <c r="A463" s="15"/>
      <c r="B463" s="251"/>
      <c r="C463" s="252"/>
      <c r="D463" s="223" t="s">
        <v>157</v>
      </c>
      <c r="E463" s="253" t="s">
        <v>32</v>
      </c>
      <c r="F463" s="254" t="s">
        <v>164</v>
      </c>
      <c r="G463" s="252"/>
      <c r="H463" s="255">
        <v>20.071000000000002</v>
      </c>
      <c r="I463" s="256"/>
      <c r="J463" s="252"/>
      <c r="K463" s="252"/>
      <c r="L463" s="257"/>
      <c r="M463" s="258"/>
      <c r="N463" s="259"/>
      <c r="O463" s="259"/>
      <c r="P463" s="259"/>
      <c r="Q463" s="259"/>
      <c r="R463" s="259"/>
      <c r="S463" s="259"/>
      <c r="T463" s="260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1" t="s">
        <v>157</v>
      </c>
      <c r="AU463" s="261" t="s">
        <v>88</v>
      </c>
      <c r="AV463" s="15" t="s">
        <v>151</v>
      </c>
      <c r="AW463" s="15" t="s">
        <v>39</v>
      </c>
      <c r="AX463" s="15" t="s">
        <v>86</v>
      </c>
      <c r="AY463" s="261" t="s">
        <v>145</v>
      </c>
    </row>
    <row r="464" s="2" customFormat="1" ht="16.5" customHeight="1">
      <c r="A464" s="42"/>
      <c r="B464" s="43"/>
      <c r="C464" s="273" t="s">
        <v>632</v>
      </c>
      <c r="D464" s="273" t="s">
        <v>413</v>
      </c>
      <c r="E464" s="274" t="s">
        <v>633</v>
      </c>
      <c r="F464" s="275" t="s">
        <v>634</v>
      </c>
      <c r="G464" s="276" t="s">
        <v>635</v>
      </c>
      <c r="H464" s="277">
        <v>214.90199999999999</v>
      </c>
      <c r="I464" s="278"/>
      <c r="J464" s="279">
        <f>ROUND(I464*H464,2)</f>
        <v>0</v>
      </c>
      <c r="K464" s="280"/>
      <c r="L464" s="281"/>
      <c r="M464" s="282" t="s">
        <v>32</v>
      </c>
      <c r="N464" s="283" t="s">
        <v>49</v>
      </c>
      <c r="O464" s="88"/>
      <c r="P464" s="219">
        <f>O464*H464</f>
        <v>0</v>
      </c>
      <c r="Q464" s="219">
        <v>0.001</v>
      </c>
      <c r="R464" s="219">
        <f>Q464*H464</f>
        <v>0.21490199999999998</v>
      </c>
      <c r="S464" s="219">
        <v>0</v>
      </c>
      <c r="T464" s="220">
        <f>S464*H464</f>
        <v>0</v>
      </c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R464" s="221" t="s">
        <v>412</v>
      </c>
      <c r="AT464" s="221" t="s">
        <v>413</v>
      </c>
      <c r="AU464" s="221" t="s">
        <v>88</v>
      </c>
      <c r="AY464" s="20" t="s">
        <v>145</v>
      </c>
      <c r="BE464" s="222">
        <f>IF(N464="základní",J464,0)</f>
        <v>0</v>
      </c>
      <c r="BF464" s="222">
        <f>IF(N464="snížená",J464,0)</f>
        <v>0</v>
      </c>
      <c r="BG464" s="222">
        <f>IF(N464="zákl. přenesená",J464,0)</f>
        <v>0</v>
      </c>
      <c r="BH464" s="222">
        <f>IF(N464="sníž. přenesená",J464,0)</f>
        <v>0</v>
      </c>
      <c r="BI464" s="222">
        <f>IF(N464="nulová",J464,0)</f>
        <v>0</v>
      </c>
      <c r="BJ464" s="20" t="s">
        <v>86</v>
      </c>
      <c r="BK464" s="222">
        <f>ROUND(I464*H464,2)</f>
        <v>0</v>
      </c>
      <c r="BL464" s="20" t="s">
        <v>292</v>
      </c>
      <c r="BM464" s="221" t="s">
        <v>636</v>
      </c>
    </row>
    <row r="465" s="2" customFormat="1">
      <c r="A465" s="42"/>
      <c r="B465" s="43"/>
      <c r="C465" s="44"/>
      <c r="D465" s="223" t="s">
        <v>153</v>
      </c>
      <c r="E465" s="44"/>
      <c r="F465" s="224" t="s">
        <v>637</v>
      </c>
      <c r="G465" s="44"/>
      <c r="H465" s="44"/>
      <c r="I465" s="225"/>
      <c r="J465" s="44"/>
      <c r="K465" s="44"/>
      <c r="L465" s="48"/>
      <c r="M465" s="226"/>
      <c r="N465" s="227"/>
      <c r="O465" s="88"/>
      <c r="P465" s="88"/>
      <c r="Q465" s="88"/>
      <c r="R465" s="88"/>
      <c r="S465" s="88"/>
      <c r="T465" s="89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T465" s="20" t="s">
        <v>153</v>
      </c>
      <c r="AU465" s="20" t="s">
        <v>88</v>
      </c>
    </row>
    <row r="466" s="13" customFormat="1">
      <c r="A466" s="13"/>
      <c r="B466" s="230"/>
      <c r="C466" s="231"/>
      <c r="D466" s="223" t="s">
        <v>157</v>
      </c>
      <c r="E466" s="232" t="s">
        <v>32</v>
      </c>
      <c r="F466" s="233" t="s">
        <v>638</v>
      </c>
      <c r="G466" s="231"/>
      <c r="H466" s="232" t="s">
        <v>32</v>
      </c>
      <c r="I466" s="234"/>
      <c r="J466" s="231"/>
      <c r="K466" s="231"/>
      <c r="L466" s="235"/>
      <c r="M466" s="236"/>
      <c r="N466" s="237"/>
      <c r="O466" s="237"/>
      <c r="P466" s="237"/>
      <c r="Q466" s="237"/>
      <c r="R466" s="237"/>
      <c r="S466" s="237"/>
      <c r="T466" s="23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9" t="s">
        <v>157</v>
      </c>
      <c r="AU466" s="239" t="s">
        <v>88</v>
      </c>
      <c r="AV466" s="13" t="s">
        <v>86</v>
      </c>
      <c r="AW466" s="13" t="s">
        <v>39</v>
      </c>
      <c r="AX466" s="13" t="s">
        <v>78</v>
      </c>
      <c r="AY466" s="239" t="s">
        <v>145</v>
      </c>
    </row>
    <row r="467" s="14" customFormat="1">
      <c r="A467" s="14"/>
      <c r="B467" s="240"/>
      <c r="C467" s="241"/>
      <c r="D467" s="223" t="s">
        <v>157</v>
      </c>
      <c r="E467" s="242" t="s">
        <v>32</v>
      </c>
      <c r="F467" s="243" t="s">
        <v>639</v>
      </c>
      <c r="G467" s="241"/>
      <c r="H467" s="244">
        <v>195.36500000000001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0" t="s">
        <v>157</v>
      </c>
      <c r="AU467" s="250" t="s">
        <v>88</v>
      </c>
      <c r="AV467" s="14" t="s">
        <v>88</v>
      </c>
      <c r="AW467" s="14" t="s">
        <v>39</v>
      </c>
      <c r="AX467" s="14" t="s">
        <v>86</v>
      </c>
      <c r="AY467" s="250" t="s">
        <v>145</v>
      </c>
    </row>
    <row r="468" s="14" customFormat="1">
      <c r="A468" s="14"/>
      <c r="B468" s="240"/>
      <c r="C468" s="241"/>
      <c r="D468" s="223" t="s">
        <v>157</v>
      </c>
      <c r="E468" s="241"/>
      <c r="F468" s="243" t="s">
        <v>640</v>
      </c>
      <c r="G468" s="241"/>
      <c r="H468" s="244">
        <v>214.90199999999999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157</v>
      </c>
      <c r="AU468" s="250" t="s">
        <v>88</v>
      </c>
      <c r="AV468" s="14" t="s">
        <v>88</v>
      </c>
      <c r="AW468" s="14" t="s">
        <v>4</v>
      </c>
      <c r="AX468" s="14" t="s">
        <v>86</v>
      </c>
      <c r="AY468" s="250" t="s">
        <v>145</v>
      </c>
    </row>
    <row r="469" s="2" customFormat="1" ht="16.5" customHeight="1">
      <c r="A469" s="42"/>
      <c r="B469" s="43"/>
      <c r="C469" s="209" t="s">
        <v>641</v>
      </c>
      <c r="D469" s="209" t="s">
        <v>147</v>
      </c>
      <c r="E469" s="210" t="s">
        <v>642</v>
      </c>
      <c r="F469" s="211" t="s">
        <v>643</v>
      </c>
      <c r="G469" s="212" t="s">
        <v>273</v>
      </c>
      <c r="H469" s="213">
        <v>16.93</v>
      </c>
      <c r="I469" s="214"/>
      <c r="J469" s="215">
        <f>ROUND(I469*H469,2)</f>
        <v>0</v>
      </c>
      <c r="K469" s="216"/>
      <c r="L469" s="48"/>
      <c r="M469" s="217" t="s">
        <v>32</v>
      </c>
      <c r="N469" s="218" t="s">
        <v>49</v>
      </c>
      <c r="O469" s="88"/>
      <c r="P469" s="219">
        <f>O469*H469</f>
        <v>0</v>
      </c>
      <c r="Q469" s="219">
        <v>0.0035000000000000001</v>
      </c>
      <c r="R469" s="219">
        <f>Q469*H469</f>
        <v>0.059255000000000002</v>
      </c>
      <c r="S469" s="219">
        <v>0</v>
      </c>
      <c r="T469" s="220">
        <f>S469*H469</f>
        <v>0</v>
      </c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R469" s="221" t="s">
        <v>292</v>
      </c>
      <c r="AT469" s="221" t="s">
        <v>147</v>
      </c>
      <c r="AU469" s="221" t="s">
        <v>88</v>
      </c>
      <c r="AY469" s="20" t="s">
        <v>145</v>
      </c>
      <c r="BE469" s="222">
        <f>IF(N469="základní",J469,0)</f>
        <v>0</v>
      </c>
      <c r="BF469" s="222">
        <f>IF(N469="snížená",J469,0)</f>
        <v>0</v>
      </c>
      <c r="BG469" s="222">
        <f>IF(N469="zákl. přenesená",J469,0)</f>
        <v>0</v>
      </c>
      <c r="BH469" s="222">
        <f>IF(N469="sníž. přenesená",J469,0)</f>
        <v>0</v>
      </c>
      <c r="BI469" s="222">
        <f>IF(N469="nulová",J469,0)</f>
        <v>0</v>
      </c>
      <c r="BJ469" s="20" t="s">
        <v>86</v>
      </c>
      <c r="BK469" s="222">
        <f>ROUND(I469*H469,2)</f>
        <v>0</v>
      </c>
      <c r="BL469" s="20" t="s">
        <v>292</v>
      </c>
      <c r="BM469" s="221" t="s">
        <v>644</v>
      </c>
    </row>
    <row r="470" s="2" customFormat="1">
      <c r="A470" s="42"/>
      <c r="B470" s="43"/>
      <c r="C470" s="44"/>
      <c r="D470" s="223" t="s">
        <v>153</v>
      </c>
      <c r="E470" s="44"/>
      <c r="F470" s="224" t="s">
        <v>645</v>
      </c>
      <c r="G470" s="44"/>
      <c r="H470" s="44"/>
      <c r="I470" s="225"/>
      <c r="J470" s="44"/>
      <c r="K470" s="44"/>
      <c r="L470" s="48"/>
      <c r="M470" s="226"/>
      <c r="N470" s="227"/>
      <c r="O470" s="88"/>
      <c r="P470" s="88"/>
      <c r="Q470" s="88"/>
      <c r="R470" s="88"/>
      <c r="S470" s="88"/>
      <c r="T470" s="89"/>
      <c r="U470" s="42"/>
      <c r="V470" s="42"/>
      <c r="W470" s="42"/>
      <c r="X470" s="42"/>
      <c r="Y470" s="42"/>
      <c r="Z470" s="42"/>
      <c r="AA470" s="42"/>
      <c r="AB470" s="42"/>
      <c r="AC470" s="42"/>
      <c r="AD470" s="42"/>
      <c r="AE470" s="42"/>
      <c r="AT470" s="20" t="s">
        <v>153</v>
      </c>
      <c r="AU470" s="20" t="s">
        <v>88</v>
      </c>
    </row>
    <row r="471" s="2" customFormat="1">
      <c r="A471" s="42"/>
      <c r="B471" s="43"/>
      <c r="C471" s="44"/>
      <c r="D471" s="228" t="s">
        <v>155</v>
      </c>
      <c r="E471" s="44"/>
      <c r="F471" s="229" t="s">
        <v>646</v>
      </c>
      <c r="G471" s="44"/>
      <c r="H471" s="44"/>
      <c r="I471" s="225"/>
      <c r="J471" s="44"/>
      <c r="K471" s="44"/>
      <c r="L471" s="48"/>
      <c r="M471" s="226"/>
      <c r="N471" s="227"/>
      <c r="O471" s="88"/>
      <c r="P471" s="88"/>
      <c r="Q471" s="88"/>
      <c r="R471" s="88"/>
      <c r="S471" s="88"/>
      <c r="T471" s="89"/>
      <c r="U471" s="42"/>
      <c r="V471" s="42"/>
      <c r="W471" s="42"/>
      <c r="X471" s="42"/>
      <c r="Y471" s="42"/>
      <c r="Z471" s="42"/>
      <c r="AA471" s="42"/>
      <c r="AB471" s="42"/>
      <c r="AC471" s="42"/>
      <c r="AD471" s="42"/>
      <c r="AE471" s="42"/>
      <c r="AT471" s="20" t="s">
        <v>155</v>
      </c>
      <c r="AU471" s="20" t="s">
        <v>88</v>
      </c>
    </row>
    <row r="472" s="13" customFormat="1">
      <c r="A472" s="13"/>
      <c r="B472" s="230"/>
      <c r="C472" s="231"/>
      <c r="D472" s="223" t="s">
        <v>157</v>
      </c>
      <c r="E472" s="232" t="s">
        <v>32</v>
      </c>
      <c r="F472" s="233" t="s">
        <v>228</v>
      </c>
      <c r="G472" s="231"/>
      <c r="H472" s="232" t="s">
        <v>32</v>
      </c>
      <c r="I472" s="234"/>
      <c r="J472" s="231"/>
      <c r="K472" s="231"/>
      <c r="L472" s="235"/>
      <c r="M472" s="236"/>
      <c r="N472" s="237"/>
      <c r="O472" s="237"/>
      <c r="P472" s="237"/>
      <c r="Q472" s="237"/>
      <c r="R472" s="237"/>
      <c r="S472" s="237"/>
      <c r="T472" s="23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9" t="s">
        <v>157</v>
      </c>
      <c r="AU472" s="239" t="s">
        <v>88</v>
      </c>
      <c r="AV472" s="13" t="s">
        <v>86</v>
      </c>
      <c r="AW472" s="13" t="s">
        <v>39</v>
      </c>
      <c r="AX472" s="13" t="s">
        <v>78</v>
      </c>
      <c r="AY472" s="239" t="s">
        <v>145</v>
      </c>
    </row>
    <row r="473" s="14" customFormat="1">
      <c r="A473" s="14"/>
      <c r="B473" s="240"/>
      <c r="C473" s="241"/>
      <c r="D473" s="223" t="s">
        <v>157</v>
      </c>
      <c r="E473" s="242" t="s">
        <v>32</v>
      </c>
      <c r="F473" s="243" t="s">
        <v>308</v>
      </c>
      <c r="G473" s="241"/>
      <c r="H473" s="244">
        <v>10.75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0" t="s">
        <v>157</v>
      </c>
      <c r="AU473" s="250" t="s">
        <v>88</v>
      </c>
      <c r="AV473" s="14" t="s">
        <v>88</v>
      </c>
      <c r="AW473" s="14" t="s">
        <v>39</v>
      </c>
      <c r="AX473" s="14" t="s">
        <v>78</v>
      </c>
      <c r="AY473" s="250" t="s">
        <v>145</v>
      </c>
    </row>
    <row r="474" s="13" customFormat="1">
      <c r="A474" s="13"/>
      <c r="B474" s="230"/>
      <c r="C474" s="231"/>
      <c r="D474" s="223" t="s">
        <v>157</v>
      </c>
      <c r="E474" s="232" t="s">
        <v>32</v>
      </c>
      <c r="F474" s="233" t="s">
        <v>230</v>
      </c>
      <c r="G474" s="231"/>
      <c r="H474" s="232" t="s">
        <v>32</v>
      </c>
      <c r="I474" s="234"/>
      <c r="J474" s="231"/>
      <c r="K474" s="231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157</v>
      </c>
      <c r="AU474" s="239" t="s">
        <v>88</v>
      </c>
      <c r="AV474" s="13" t="s">
        <v>86</v>
      </c>
      <c r="AW474" s="13" t="s">
        <v>39</v>
      </c>
      <c r="AX474" s="13" t="s">
        <v>78</v>
      </c>
      <c r="AY474" s="239" t="s">
        <v>145</v>
      </c>
    </row>
    <row r="475" s="14" customFormat="1">
      <c r="A475" s="14"/>
      <c r="B475" s="240"/>
      <c r="C475" s="241"/>
      <c r="D475" s="223" t="s">
        <v>157</v>
      </c>
      <c r="E475" s="242" t="s">
        <v>32</v>
      </c>
      <c r="F475" s="243" t="s">
        <v>624</v>
      </c>
      <c r="G475" s="241"/>
      <c r="H475" s="244">
        <v>4.8799999999999999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157</v>
      </c>
      <c r="AU475" s="250" t="s">
        <v>88</v>
      </c>
      <c r="AV475" s="14" t="s">
        <v>88</v>
      </c>
      <c r="AW475" s="14" t="s">
        <v>39</v>
      </c>
      <c r="AX475" s="14" t="s">
        <v>78</v>
      </c>
      <c r="AY475" s="250" t="s">
        <v>145</v>
      </c>
    </row>
    <row r="476" s="13" customFormat="1">
      <c r="A476" s="13"/>
      <c r="B476" s="230"/>
      <c r="C476" s="231"/>
      <c r="D476" s="223" t="s">
        <v>157</v>
      </c>
      <c r="E476" s="232" t="s">
        <v>32</v>
      </c>
      <c r="F476" s="233" t="s">
        <v>232</v>
      </c>
      <c r="G476" s="231"/>
      <c r="H476" s="232" t="s">
        <v>32</v>
      </c>
      <c r="I476" s="234"/>
      <c r="J476" s="231"/>
      <c r="K476" s="231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157</v>
      </c>
      <c r="AU476" s="239" t="s">
        <v>88</v>
      </c>
      <c r="AV476" s="13" t="s">
        <v>86</v>
      </c>
      <c r="AW476" s="13" t="s">
        <v>39</v>
      </c>
      <c r="AX476" s="13" t="s">
        <v>78</v>
      </c>
      <c r="AY476" s="239" t="s">
        <v>145</v>
      </c>
    </row>
    <row r="477" s="14" customFormat="1">
      <c r="A477" s="14"/>
      <c r="B477" s="240"/>
      <c r="C477" s="241"/>
      <c r="D477" s="223" t="s">
        <v>157</v>
      </c>
      <c r="E477" s="242" t="s">
        <v>32</v>
      </c>
      <c r="F477" s="243" t="s">
        <v>625</v>
      </c>
      <c r="G477" s="241"/>
      <c r="H477" s="244">
        <v>1.3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157</v>
      </c>
      <c r="AU477" s="250" t="s">
        <v>88</v>
      </c>
      <c r="AV477" s="14" t="s">
        <v>88</v>
      </c>
      <c r="AW477" s="14" t="s">
        <v>39</v>
      </c>
      <c r="AX477" s="14" t="s">
        <v>78</v>
      </c>
      <c r="AY477" s="250" t="s">
        <v>145</v>
      </c>
    </row>
    <row r="478" s="15" customFormat="1">
      <c r="A478" s="15"/>
      <c r="B478" s="251"/>
      <c r="C478" s="252"/>
      <c r="D478" s="223" t="s">
        <v>157</v>
      </c>
      <c r="E478" s="253" t="s">
        <v>32</v>
      </c>
      <c r="F478" s="254" t="s">
        <v>164</v>
      </c>
      <c r="G478" s="252"/>
      <c r="H478" s="255">
        <v>16.93</v>
      </c>
      <c r="I478" s="256"/>
      <c r="J478" s="252"/>
      <c r="K478" s="252"/>
      <c r="L478" s="257"/>
      <c r="M478" s="258"/>
      <c r="N478" s="259"/>
      <c r="O478" s="259"/>
      <c r="P478" s="259"/>
      <c r="Q478" s="259"/>
      <c r="R478" s="259"/>
      <c r="S478" s="259"/>
      <c r="T478" s="260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1" t="s">
        <v>157</v>
      </c>
      <c r="AU478" s="261" t="s">
        <v>88</v>
      </c>
      <c r="AV478" s="15" t="s">
        <v>151</v>
      </c>
      <c r="AW478" s="15" t="s">
        <v>39</v>
      </c>
      <c r="AX478" s="15" t="s">
        <v>86</v>
      </c>
      <c r="AY478" s="261" t="s">
        <v>145</v>
      </c>
    </row>
    <row r="479" s="2" customFormat="1" ht="16.5" customHeight="1">
      <c r="A479" s="42"/>
      <c r="B479" s="43"/>
      <c r="C479" s="209" t="s">
        <v>647</v>
      </c>
      <c r="D479" s="209" t="s">
        <v>147</v>
      </c>
      <c r="E479" s="210" t="s">
        <v>648</v>
      </c>
      <c r="F479" s="211" t="s">
        <v>649</v>
      </c>
      <c r="G479" s="212" t="s">
        <v>273</v>
      </c>
      <c r="H479" s="213">
        <v>42.052999999999997</v>
      </c>
      <c r="I479" s="214"/>
      <c r="J479" s="215">
        <f>ROUND(I479*H479,2)</f>
        <v>0</v>
      </c>
      <c r="K479" s="216"/>
      <c r="L479" s="48"/>
      <c r="M479" s="217" t="s">
        <v>32</v>
      </c>
      <c r="N479" s="218" t="s">
        <v>49</v>
      </c>
      <c r="O479" s="88"/>
      <c r="P479" s="219">
        <f>O479*H479</f>
        <v>0</v>
      </c>
      <c r="Q479" s="219">
        <v>0.0035000000000000001</v>
      </c>
      <c r="R479" s="219">
        <f>Q479*H479</f>
        <v>0.1471855</v>
      </c>
      <c r="S479" s="219">
        <v>0</v>
      </c>
      <c r="T479" s="220">
        <f>S479*H479</f>
        <v>0</v>
      </c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R479" s="221" t="s">
        <v>292</v>
      </c>
      <c r="AT479" s="221" t="s">
        <v>147</v>
      </c>
      <c r="AU479" s="221" t="s">
        <v>88</v>
      </c>
      <c r="AY479" s="20" t="s">
        <v>145</v>
      </c>
      <c r="BE479" s="222">
        <f>IF(N479="základní",J479,0)</f>
        <v>0</v>
      </c>
      <c r="BF479" s="222">
        <f>IF(N479="snížená",J479,0)</f>
        <v>0</v>
      </c>
      <c r="BG479" s="222">
        <f>IF(N479="zákl. přenesená",J479,0)</f>
        <v>0</v>
      </c>
      <c r="BH479" s="222">
        <f>IF(N479="sníž. přenesená",J479,0)</f>
        <v>0</v>
      </c>
      <c r="BI479" s="222">
        <f>IF(N479="nulová",J479,0)</f>
        <v>0</v>
      </c>
      <c r="BJ479" s="20" t="s">
        <v>86</v>
      </c>
      <c r="BK479" s="222">
        <f>ROUND(I479*H479,2)</f>
        <v>0</v>
      </c>
      <c r="BL479" s="20" t="s">
        <v>292</v>
      </c>
      <c r="BM479" s="221" t="s">
        <v>650</v>
      </c>
    </row>
    <row r="480" s="2" customFormat="1">
      <c r="A480" s="42"/>
      <c r="B480" s="43"/>
      <c r="C480" s="44"/>
      <c r="D480" s="223" t="s">
        <v>153</v>
      </c>
      <c r="E480" s="44"/>
      <c r="F480" s="224" t="s">
        <v>651</v>
      </c>
      <c r="G480" s="44"/>
      <c r="H480" s="44"/>
      <c r="I480" s="225"/>
      <c r="J480" s="44"/>
      <c r="K480" s="44"/>
      <c r="L480" s="48"/>
      <c r="M480" s="226"/>
      <c r="N480" s="227"/>
      <c r="O480" s="88"/>
      <c r="P480" s="88"/>
      <c r="Q480" s="88"/>
      <c r="R480" s="88"/>
      <c r="S480" s="88"/>
      <c r="T480" s="89"/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T480" s="20" t="s">
        <v>153</v>
      </c>
      <c r="AU480" s="20" t="s">
        <v>88</v>
      </c>
    </row>
    <row r="481" s="2" customFormat="1">
      <c r="A481" s="42"/>
      <c r="B481" s="43"/>
      <c r="C481" s="44"/>
      <c r="D481" s="228" t="s">
        <v>155</v>
      </c>
      <c r="E481" s="44"/>
      <c r="F481" s="229" t="s">
        <v>652</v>
      </c>
      <c r="G481" s="44"/>
      <c r="H481" s="44"/>
      <c r="I481" s="225"/>
      <c r="J481" s="44"/>
      <c r="K481" s="44"/>
      <c r="L481" s="48"/>
      <c r="M481" s="226"/>
      <c r="N481" s="227"/>
      <c r="O481" s="88"/>
      <c r="P481" s="88"/>
      <c r="Q481" s="88"/>
      <c r="R481" s="88"/>
      <c r="S481" s="88"/>
      <c r="T481" s="89"/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T481" s="20" t="s">
        <v>155</v>
      </c>
      <c r="AU481" s="20" t="s">
        <v>88</v>
      </c>
    </row>
    <row r="482" s="13" customFormat="1">
      <c r="A482" s="13"/>
      <c r="B482" s="230"/>
      <c r="C482" s="231"/>
      <c r="D482" s="223" t="s">
        <v>157</v>
      </c>
      <c r="E482" s="232" t="s">
        <v>32</v>
      </c>
      <c r="F482" s="233" t="s">
        <v>653</v>
      </c>
      <c r="G482" s="231"/>
      <c r="H482" s="232" t="s">
        <v>32</v>
      </c>
      <c r="I482" s="234"/>
      <c r="J482" s="231"/>
      <c r="K482" s="231"/>
      <c r="L482" s="235"/>
      <c r="M482" s="236"/>
      <c r="N482" s="237"/>
      <c r="O482" s="237"/>
      <c r="P482" s="237"/>
      <c r="Q482" s="237"/>
      <c r="R482" s="237"/>
      <c r="S482" s="237"/>
      <c r="T482" s="23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9" t="s">
        <v>157</v>
      </c>
      <c r="AU482" s="239" t="s">
        <v>88</v>
      </c>
      <c r="AV482" s="13" t="s">
        <v>86</v>
      </c>
      <c r="AW482" s="13" t="s">
        <v>39</v>
      </c>
      <c r="AX482" s="13" t="s">
        <v>78</v>
      </c>
      <c r="AY482" s="239" t="s">
        <v>145</v>
      </c>
    </row>
    <row r="483" s="14" customFormat="1">
      <c r="A483" s="14"/>
      <c r="B483" s="240"/>
      <c r="C483" s="241"/>
      <c r="D483" s="223" t="s">
        <v>157</v>
      </c>
      <c r="E483" s="242" t="s">
        <v>32</v>
      </c>
      <c r="F483" s="243" t="s">
        <v>654</v>
      </c>
      <c r="G483" s="241"/>
      <c r="H483" s="244">
        <v>25.573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157</v>
      </c>
      <c r="AU483" s="250" t="s">
        <v>88</v>
      </c>
      <c r="AV483" s="14" t="s">
        <v>88</v>
      </c>
      <c r="AW483" s="14" t="s">
        <v>39</v>
      </c>
      <c r="AX483" s="14" t="s">
        <v>78</v>
      </c>
      <c r="AY483" s="250" t="s">
        <v>145</v>
      </c>
    </row>
    <row r="484" s="13" customFormat="1">
      <c r="A484" s="13"/>
      <c r="B484" s="230"/>
      <c r="C484" s="231"/>
      <c r="D484" s="223" t="s">
        <v>157</v>
      </c>
      <c r="E484" s="232" t="s">
        <v>32</v>
      </c>
      <c r="F484" s="233" t="s">
        <v>655</v>
      </c>
      <c r="G484" s="231"/>
      <c r="H484" s="232" t="s">
        <v>32</v>
      </c>
      <c r="I484" s="234"/>
      <c r="J484" s="231"/>
      <c r="K484" s="231"/>
      <c r="L484" s="235"/>
      <c r="M484" s="236"/>
      <c r="N484" s="237"/>
      <c r="O484" s="237"/>
      <c r="P484" s="237"/>
      <c r="Q484" s="237"/>
      <c r="R484" s="237"/>
      <c r="S484" s="237"/>
      <c r="T484" s="23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9" t="s">
        <v>157</v>
      </c>
      <c r="AU484" s="239" t="s">
        <v>88</v>
      </c>
      <c r="AV484" s="13" t="s">
        <v>86</v>
      </c>
      <c r="AW484" s="13" t="s">
        <v>39</v>
      </c>
      <c r="AX484" s="13" t="s">
        <v>78</v>
      </c>
      <c r="AY484" s="239" t="s">
        <v>145</v>
      </c>
    </row>
    <row r="485" s="14" customFormat="1">
      <c r="A485" s="14"/>
      <c r="B485" s="240"/>
      <c r="C485" s="241"/>
      <c r="D485" s="223" t="s">
        <v>157</v>
      </c>
      <c r="E485" s="242" t="s">
        <v>32</v>
      </c>
      <c r="F485" s="243" t="s">
        <v>279</v>
      </c>
      <c r="G485" s="241"/>
      <c r="H485" s="244">
        <v>7.0300000000000002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157</v>
      </c>
      <c r="AU485" s="250" t="s">
        <v>88</v>
      </c>
      <c r="AV485" s="14" t="s">
        <v>88</v>
      </c>
      <c r="AW485" s="14" t="s">
        <v>39</v>
      </c>
      <c r="AX485" s="14" t="s">
        <v>78</v>
      </c>
      <c r="AY485" s="250" t="s">
        <v>145</v>
      </c>
    </row>
    <row r="486" s="13" customFormat="1">
      <c r="A486" s="13"/>
      <c r="B486" s="230"/>
      <c r="C486" s="231"/>
      <c r="D486" s="223" t="s">
        <v>157</v>
      </c>
      <c r="E486" s="232" t="s">
        <v>32</v>
      </c>
      <c r="F486" s="233" t="s">
        <v>656</v>
      </c>
      <c r="G486" s="231"/>
      <c r="H486" s="232" t="s">
        <v>32</v>
      </c>
      <c r="I486" s="234"/>
      <c r="J486" s="231"/>
      <c r="K486" s="231"/>
      <c r="L486" s="235"/>
      <c r="M486" s="236"/>
      <c r="N486" s="237"/>
      <c r="O486" s="237"/>
      <c r="P486" s="237"/>
      <c r="Q486" s="237"/>
      <c r="R486" s="237"/>
      <c r="S486" s="237"/>
      <c r="T486" s="23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9" t="s">
        <v>157</v>
      </c>
      <c r="AU486" s="239" t="s">
        <v>88</v>
      </c>
      <c r="AV486" s="13" t="s">
        <v>86</v>
      </c>
      <c r="AW486" s="13" t="s">
        <v>39</v>
      </c>
      <c r="AX486" s="13" t="s">
        <v>78</v>
      </c>
      <c r="AY486" s="239" t="s">
        <v>145</v>
      </c>
    </row>
    <row r="487" s="14" customFormat="1">
      <c r="A487" s="14"/>
      <c r="B487" s="240"/>
      <c r="C487" s="241"/>
      <c r="D487" s="223" t="s">
        <v>157</v>
      </c>
      <c r="E487" s="242" t="s">
        <v>32</v>
      </c>
      <c r="F487" s="243" t="s">
        <v>657</v>
      </c>
      <c r="G487" s="241"/>
      <c r="H487" s="244">
        <v>9.4499999999999993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0" t="s">
        <v>157</v>
      </c>
      <c r="AU487" s="250" t="s">
        <v>88</v>
      </c>
      <c r="AV487" s="14" t="s">
        <v>88</v>
      </c>
      <c r="AW487" s="14" t="s">
        <v>39</v>
      </c>
      <c r="AX487" s="14" t="s">
        <v>78</v>
      </c>
      <c r="AY487" s="250" t="s">
        <v>145</v>
      </c>
    </row>
    <row r="488" s="15" customFormat="1">
      <c r="A488" s="15"/>
      <c r="B488" s="251"/>
      <c r="C488" s="252"/>
      <c r="D488" s="223" t="s">
        <v>157</v>
      </c>
      <c r="E488" s="253" t="s">
        <v>32</v>
      </c>
      <c r="F488" s="254" t="s">
        <v>164</v>
      </c>
      <c r="G488" s="252"/>
      <c r="H488" s="255">
        <v>42.052999999999997</v>
      </c>
      <c r="I488" s="256"/>
      <c r="J488" s="252"/>
      <c r="K488" s="252"/>
      <c r="L488" s="257"/>
      <c r="M488" s="258"/>
      <c r="N488" s="259"/>
      <c r="O488" s="259"/>
      <c r="P488" s="259"/>
      <c r="Q488" s="259"/>
      <c r="R488" s="259"/>
      <c r="S488" s="259"/>
      <c r="T488" s="260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1" t="s">
        <v>157</v>
      </c>
      <c r="AU488" s="261" t="s">
        <v>88</v>
      </c>
      <c r="AV488" s="15" t="s">
        <v>151</v>
      </c>
      <c r="AW488" s="15" t="s">
        <v>39</v>
      </c>
      <c r="AX488" s="15" t="s">
        <v>86</v>
      </c>
      <c r="AY488" s="261" t="s">
        <v>145</v>
      </c>
    </row>
    <row r="489" s="2" customFormat="1" ht="16.5" customHeight="1">
      <c r="A489" s="42"/>
      <c r="B489" s="43"/>
      <c r="C489" s="209" t="s">
        <v>658</v>
      </c>
      <c r="D489" s="209" t="s">
        <v>147</v>
      </c>
      <c r="E489" s="210" t="s">
        <v>659</v>
      </c>
      <c r="F489" s="211" t="s">
        <v>660</v>
      </c>
      <c r="G489" s="212" t="s">
        <v>273</v>
      </c>
      <c r="H489" s="213">
        <v>92.700000000000003</v>
      </c>
      <c r="I489" s="214"/>
      <c r="J489" s="215">
        <f>ROUND(I489*H489,2)</f>
        <v>0</v>
      </c>
      <c r="K489" s="216"/>
      <c r="L489" s="48"/>
      <c r="M489" s="217" t="s">
        <v>32</v>
      </c>
      <c r="N489" s="218" t="s">
        <v>49</v>
      </c>
      <c r="O489" s="88"/>
      <c r="P489" s="219">
        <f>O489*H489</f>
        <v>0</v>
      </c>
      <c r="Q489" s="219">
        <v>0</v>
      </c>
      <c r="R489" s="219">
        <f>Q489*H489</f>
        <v>0</v>
      </c>
      <c r="S489" s="219">
        <v>0</v>
      </c>
      <c r="T489" s="220">
        <f>S489*H489</f>
        <v>0</v>
      </c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R489" s="221" t="s">
        <v>292</v>
      </c>
      <c r="AT489" s="221" t="s">
        <v>147</v>
      </c>
      <c r="AU489" s="221" t="s">
        <v>88</v>
      </c>
      <c r="AY489" s="20" t="s">
        <v>145</v>
      </c>
      <c r="BE489" s="222">
        <f>IF(N489="základní",J489,0)</f>
        <v>0</v>
      </c>
      <c r="BF489" s="222">
        <f>IF(N489="snížená",J489,0)</f>
        <v>0</v>
      </c>
      <c r="BG489" s="222">
        <f>IF(N489="zákl. přenesená",J489,0)</f>
        <v>0</v>
      </c>
      <c r="BH489" s="222">
        <f>IF(N489="sníž. přenesená",J489,0)</f>
        <v>0</v>
      </c>
      <c r="BI489" s="222">
        <f>IF(N489="nulová",J489,0)</f>
        <v>0</v>
      </c>
      <c r="BJ489" s="20" t="s">
        <v>86</v>
      </c>
      <c r="BK489" s="222">
        <f>ROUND(I489*H489,2)</f>
        <v>0</v>
      </c>
      <c r="BL489" s="20" t="s">
        <v>292</v>
      </c>
      <c r="BM489" s="221" t="s">
        <v>661</v>
      </c>
    </row>
    <row r="490" s="2" customFormat="1">
      <c r="A490" s="42"/>
      <c r="B490" s="43"/>
      <c r="C490" s="44"/>
      <c r="D490" s="223" t="s">
        <v>153</v>
      </c>
      <c r="E490" s="44"/>
      <c r="F490" s="224" t="s">
        <v>662</v>
      </c>
      <c r="G490" s="44"/>
      <c r="H490" s="44"/>
      <c r="I490" s="225"/>
      <c r="J490" s="44"/>
      <c r="K490" s="44"/>
      <c r="L490" s="48"/>
      <c r="M490" s="226"/>
      <c r="N490" s="227"/>
      <c r="O490" s="88"/>
      <c r="P490" s="88"/>
      <c r="Q490" s="88"/>
      <c r="R490" s="88"/>
      <c r="S490" s="88"/>
      <c r="T490" s="89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T490" s="20" t="s">
        <v>153</v>
      </c>
      <c r="AU490" s="20" t="s">
        <v>88</v>
      </c>
    </row>
    <row r="491" s="2" customFormat="1">
      <c r="A491" s="42"/>
      <c r="B491" s="43"/>
      <c r="C491" s="44"/>
      <c r="D491" s="228" t="s">
        <v>155</v>
      </c>
      <c r="E491" s="44"/>
      <c r="F491" s="229" t="s">
        <v>663</v>
      </c>
      <c r="G491" s="44"/>
      <c r="H491" s="44"/>
      <c r="I491" s="225"/>
      <c r="J491" s="44"/>
      <c r="K491" s="44"/>
      <c r="L491" s="48"/>
      <c r="M491" s="226"/>
      <c r="N491" s="227"/>
      <c r="O491" s="88"/>
      <c r="P491" s="88"/>
      <c r="Q491" s="88"/>
      <c r="R491" s="88"/>
      <c r="S491" s="88"/>
      <c r="T491" s="89"/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T491" s="20" t="s">
        <v>155</v>
      </c>
      <c r="AU491" s="20" t="s">
        <v>88</v>
      </c>
    </row>
    <row r="492" s="2" customFormat="1" ht="16.5" customHeight="1">
      <c r="A492" s="42"/>
      <c r="B492" s="43"/>
      <c r="C492" s="273" t="s">
        <v>664</v>
      </c>
      <c r="D492" s="273" t="s">
        <v>413</v>
      </c>
      <c r="E492" s="274" t="s">
        <v>665</v>
      </c>
      <c r="F492" s="275" t="s">
        <v>666</v>
      </c>
      <c r="G492" s="276" t="s">
        <v>273</v>
      </c>
      <c r="H492" s="277">
        <v>101.97</v>
      </c>
      <c r="I492" s="278"/>
      <c r="J492" s="279">
        <f>ROUND(I492*H492,2)</f>
        <v>0</v>
      </c>
      <c r="K492" s="280"/>
      <c r="L492" s="281"/>
      <c r="M492" s="282" t="s">
        <v>32</v>
      </c>
      <c r="N492" s="283" t="s">
        <v>49</v>
      </c>
      <c r="O492" s="88"/>
      <c r="P492" s="219">
        <f>O492*H492</f>
        <v>0</v>
      </c>
      <c r="Q492" s="219">
        <v>0.00050000000000000001</v>
      </c>
      <c r="R492" s="219">
        <f>Q492*H492</f>
        <v>0.050985000000000003</v>
      </c>
      <c r="S492" s="219">
        <v>0</v>
      </c>
      <c r="T492" s="220">
        <f>S492*H492</f>
        <v>0</v>
      </c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R492" s="221" t="s">
        <v>412</v>
      </c>
      <c r="AT492" s="221" t="s">
        <v>413</v>
      </c>
      <c r="AU492" s="221" t="s">
        <v>88</v>
      </c>
      <c r="AY492" s="20" t="s">
        <v>145</v>
      </c>
      <c r="BE492" s="222">
        <f>IF(N492="základní",J492,0)</f>
        <v>0</v>
      </c>
      <c r="BF492" s="222">
        <f>IF(N492="snížená",J492,0)</f>
        <v>0</v>
      </c>
      <c r="BG492" s="222">
        <f>IF(N492="zákl. přenesená",J492,0)</f>
        <v>0</v>
      </c>
      <c r="BH492" s="222">
        <f>IF(N492="sníž. přenesená",J492,0)</f>
        <v>0</v>
      </c>
      <c r="BI492" s="222">
        <f>IF(N492="nulová",J492,0)</f>
        <v>0</v>
      </c>
      <c r="BJ492" s="20" t="s">
        <v>86</v>
      </c>
      <c r="BK492" s="222">
        <f>ROUND(I492*H492,2)</f>
        <v>0</v>
      </c>
      <c r="BL492" s="20" t="s">
        <v>292</v>
      </c>
      <c r="BM492" s="221" t="s">
        <v>667</v>
      </c>
    </row>
    <row r="493" s="2" customFormat="1">
      <c r="A493" s="42"/>
      <c r="B493" s="43"/>
      <c r="C493" s="44"/>
      <c r="D493" s="223" t="s">
        <v>153</v>
      </c>
      <c r="E493" s="44"/>
      <c r="F493" s="224" t="s">
        <v>666</v>
      </c>
      <c r="G493" s="44"/>
      <c r="H493" s="44"/>
      <c r="I493" s="225"/>
      <c r="J493" s="44"/>
      <c r="K493" s="44"/>
      <c r="L493" s="48"/>
      <c r="M493" s="226"/>
      <c r="N493" s="227"/>
      <c r="O493" s="88"/>
      <c r="P493" s="88"/>
      <c r="Q493" s="88"/>
      <c r="R493" s="88"/>
      <c r="S493" s="88"/>
      <c r="T493" s="89"/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T493" s="20" t="s">
        <v>153</v>
      </c>
      <c r="AU493" s="20" t="s">
        <v>88</v>
      </c>
    </row>
    <row r="494" s="14" customFormat="1">
      <c r="A494" s="14"/>
      <c r="B494" s="240"/>
      <c r="C494" s="241"/>
      <c r="D494" s="223" t="s">
        <v>157</v>
      </c>
      <c r="E494" s="241"/>
      <c r="F494" s="243" t="s">
        <v>668</v>
      </c>
      <c r="G494" s="241"/>
      <c r="H494" s="244">
        <v>101.97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157</v>
      </c>
      <c r="AU494" s="250" t="s">
        <v>88</v>
      </c>
      <c r="AV494" s="14" t="s">
        <v>88</v>
      </c>
      <c r="AW494" s="14" t="s">
        <v>4</v>
      </c>
      <c r="AX494" s="14" t="s">
        <v>86</v>
      </c>
      <c r="AY494" s="250" t="s">
        <v>145</v>
      </c>
    </row>
    <row r="495" s="2" customFormat="1" ht="16.5" customHeight="1">
      <c r="A495" s="42"/>
      <c r="B495" s="43"/>
      <c r="C495" s="209" t="s">
        <v>669</v>
      </c>
      <c r="D495" s="209" t="s">
        <v>147</v>
      </c>
      <c r="E495" s="210" t="s">
        <v>670</v>
      </c>
      <c r="F495" s="211" t="s">
        <v>671</v>
      </c>
      <c r="G495" s="212" t="s">
        <v>273</v>
      </c>
      <c r="H495" s="213">
        <v>92.700000000000003</v>
      </c>
      <c r="I495" s="214"/>
      <c r="J495" s="215">
        <f>ROUND(I495*H495,2)</f>
        <v>0</v>
      </c>
      <c r="K495" s="216"/>
      <c r="L495" s="48"/>
      <c r="M495" s="217" t="s">
        <v>32</v>
      </c>
      <c r="N495" s="218" t="s">
        <v>49</v>
      </c>
      <c r="O495" s="88"/>
      <c r="P495" s="219">
        <f>O495*H495</f>
        <v>0</v>
      </c>
      <c r="Q495" s="219">
        <v>0</v>
      </c>
      <c r="R495" s="219">
        <f>Q495*H495</f>
        <v>0</v>
      </c>
      <c r="S495" s="219">
        <v>0.0040000000000000001</v>
      </c>
      <c r="T495" s="220">
        <f>S495*H495</f>
        <v>0.37080000000000002</v>
      </c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R495" s="221" t="s">
        <v>292</v>
      </c>
      <c r="AT495" s="221" t="s">
        <v>147</v>
      </c>
      <c r="AU495" s="221" t="s">
        <v>88</v>
      </c>
      <c r="AY495" s="20" t="s">
        <v>145</v>
      </c>
      <c r="BE495" s="222">
        <f>IF(N495="základní",J495,0)</f>
        <v>0</v>
      </c>
      <c r="BF495" s="222">
        <f>IF(N495="snížená",J495,0)</f>
        <v>0</v>
      </c>
      <c r="BG495" s="222">
        <f>IF(N495="zákl. přenesená",J495,0)</f>
        <v>0</v>
      </c>
      <c r="BH495" s="222">
        <f>IF(N495="sníž. přenesená",J495,0)</f>
        <v>0</v>
      </c>
      <c r="BI495" s="222">
        <f>IF(N495="nulová",J495,0)</f>
        <v>0</v>
      </c>
      <c r="BJ495" s="20" t="s">
        <v>86</v>
      </c>
      <c r="BK495" s="222">
        <f>ROUND(I495*H495,2)</f>
        <v>0</v>
      </c>
      <c r="BL495" s="20" t="s">
        <v>292</v>
      </c>
      <c r="BM495" s="221" t="s">
        <v>672</v>
      </c>
    </row>
    <row r="496" s="2" customFormat="1">
      <c r="A496" s="42"/>
      <c r="B496" s="43"/>
      <c r="C496" s="44"/>
      <c r="D496" s="223" t="s">
        <v>153</v>
      </c>
      <c r="E496" s="44"/>
      <c r="F496" s="224" t="s">
        <v>673</v>
      </c>
      <c r="G496" s="44"/>
      <c r="H496" s="44"/>
      <c r="I496" s="225"/>
      <c r="J496" s="44"/>
      <c r="K496" s="44"/>
      <c r="L496" s="48"/>
      <c r="M496" s="226"/>
      <c r="N496" s="227"/>
      <c r="O496" s="88"/>
      <c r="P496" s="88"/>
      <c r="Q496" s="88"/>
      <c r="R496" s="88"/>
      <c r="S496" s="88"/>
      <c r="T496" s="89"/>
      <c r="U496" s="42"/>
      <c r="V496" s="42"/>
      <c r="W496" s="42"/>
      <c r="X496" s="42"/>
      <c r="Y496" s="42"/>
      <c r="Z496" s="42"/>
      <c r="AA496" s="42"/>
      <c r="AB496" s="42"/>
      <c r="AC496" s="42"/>
      <c r="AD496" s="42"/>
      <c r="AE496" s="42"/>
      <c r="AT496" s="20" t="s">
        <v>153</v>
      </c>
      <c r="AU496" s="20" t="s">
        <v>88</v>
      </c>
    </row>
    <row r="497" s="2" customFormat="1">
      <c r="A497" s="42"/>
      <c r="B497" s="43"/>
      <c r="C497" s="44"/>
      <c r="D497" s="228" t="s">
        <v>155</v>
      </c>
      <c r="E497" s="44"/>
      <c r="F497" s="229" t="s">
        <v>674</v>
      </c>
      <c r="G497" s="44"/>
      <c r="H497" s="44"/>
      <c r="I497" s="225"/>
      <c r="J497" s="44"/>
      <c r="K497" s="44"/>
      <c r="L497" s="48"/>
      <c r="M497" s="226"/>
      <c r="N497" s="227"/>
      <c r="O497" s="88"/>
      <c r="P497" s="88"/>
      <c r="Q497" s="88"/>
      <c r="R497" s="88"/>
      <c r="S497" s="88"/>
      <c r="T497" s="89"/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T497" s="20" t="s">
        <v>155</v>
      </c>
      <c r="AU497" s="20" t="s">
        <v>88</v>
      </c>
    </row>
    <row r="498" s="13" customFormat="1">
      <c r="A498" s="13"/>
      <c r="B498" s="230"/>
      <c r="C498" s="231"/>
      <c r="D498" s="223" t="s">
        <v>157</v>
      </c>
      <c r="E498" s="232" t="s">
        <v>32</v>
      </c>
      <c r="F498" s="233" t="s">
        <v>158</v>
      </c>
      <c r="G498" s="231"/>
      <c r="H498" s="232" t="s">
        <v>32</v>
      </c>
      <c r="I498" s="234"/>
      <c r="J498" s="231"/>
      <c r="K498" s="231"/>
      <c r="L498" s="235"/>
      <c r="M498" s="236"/>
      <c r="N498" s="237"/>
      <c r="O498" s="237"/>
      <c r="P498" s="237"/>
      <c r="Q498" s="237"/>
      <c r="R498" s="237"/>
      <c r="S498" s="237"/>
      <c r="T498" s="23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9" t="s">
        <v>157</v>
      </c>
      <c r="AU498" s="239" t="s">
        <v>88</v>
      </c>
      <c r="AV498" s="13" t="s">
        <v>86</v>
      </c>
      <c r="AW498" s="13" t="s">
        <v>39</v>
      </c>
      <c r="AX498" s="13" t="s">
        <v>78</v>
      </c>
      <c r="AY498" s="239" t="s">
        <v>145</v>
      </c>
    </row>
    <row r="499" s="14" customFormat="1">
      <c r="A499" s="14"/>
      <c r="B499" s="240"/>
      <c r="C499" s="241"/>
      <c r="D499" s="223" t="s">
        <v>157</v>
      </c>
      <c r="E499" s="242" t="s">
        <v>32</v>
      </c>
      <c r="F499" s="243" t="s">
        <v>675</v>
      </c>
      <c r="G499" s="241"/>
      <c r="H499" s="244">
        <v>92.700000000000003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0" t="s">
        <v>157</v>
      </c>
      <c r="AU499" s="250" t="s">
        <v>88</v>
      </c>
      <c r="AV499" s="14" t="s">
        <v>88</v>
      </c>
      <c r="AW499" s="14" t="s">
        <v>39</v>
      </c>
      <c r="AX499" s="14" t="s">
        <v>86</v>
      </c>
      <c r="AY499" s="250" t="s">
        <v>145</v>
      </c>
    </row>
    <row r="500" s="2" customFormat="1" ht="16.5" customHeight="1">
      <c r="A500" s="42"/>
      <c r="B500" s="43"/>
      <c r="C500" s="209" t="s">
        <v>676</v>
      </c>
      <c r="D500" s="209" t="s">
        <v>147</v>
      </c>
      <c r="E500" s="210" t="s">
        <v>677</v>
      </c>
      <c r="F500" s="211" t="s">
        <v>678</v>
      </c>
      <c r="G500" s="212" t="s">
        <v>273</v>
      </c>
      <c r="H500" s="213">
        <v>185.40000000000001</v>
      </c>
      <c r="I500" s="214"/>
      <c r="J500" s="215">
        <f>ROUND(I500*H500,2)</f>
        <v>0</v>
      </c>
      <c r="K500" s="216"/>
      <c r="L500" s="48"/>
      <c r="M500" s="217" t="s">
        <v>32</v>
      </c>
      <c r="N500" s="218" t="s">
        <v>49</v>
      </c>
      <c r="O500" s="88"/>
      <c r="P500" s="219">
        <f>O500*H500</f>
        <v>0</v>
      </c>
      <c r="Q500" s="219">
        <v>0.00040000000000000002</v>
      </c>
      <c r="R500" s="219">
        <f>Q500*H500</f>
        <v>0.074160000000000004</v>
      </c>
      <c r="S500" s="219">
        <v>0</v>
      </c>
      <c r="T500" s="220">
        <f>S500*H500</f>
        <v>0</v>
      </c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R500" s="221" t="s">
        <v>292</v>
      </c>
      <c r="AT500" s="221" t="s">
        <v>147</v>
      </c>
      <c r="AU500" s="221" t="s">
        <v>88</v>
      </c>
      <c r="AY500" s="20" t="s">
        <v>145</v>
      </c>
      <c r="BE500" s="222">
        <f>IF(N500="základní",J500,0)</f>
        <v>0</v>
      </c>
      <c r="BF500" s="222">
        <f>IF(N500="snížená",J500,0)</f>
        <v>0</v>
      </c>
      <c r="BG500" s="222">
        <f>IF(N500="zákl. přenesená",J500,0)</f>
        <v>0</v>
      </c>
      <c r="BH500" s="222">
        <f>IF(N500="sníž. přenesená",J500,0)</f>
        <v>0</v>
      </c>
      <c r="BI500" s="222">
        <f>IF(N500="nulová",J500,0)</f>
        <v>0</v>
      </c>
      <c r="BJ500" s="20" t="s">
        <v>86</v>
      </c>
      <c r="BK500" s="222">
        <f>ROUND(I500*H500,2)</f>
        <v>0</v>
      </c>
      <c r="BL500" s="20" t="s">
        <v>292</v>
      </c>
      <c r="BM500" s="221" t="s">
        <v>679</v>
      </c>
    </row>
    <row r="501" s="2" customFormat="1">
      <c r="A501" s="42"/>
      <c r="B501" s="43"/>
      <c r="C501" s="44"/>
      <c r="D501" s="223" t="s">
        <v>153</v>
      </c>
      <c r="E501" s="44"/>
      <c r="F501" s="224" t="s">
        <v>680</v>
      </c>
      <c r="G501" s="44"/>
      <c r="H501" s="44"/>
      <c r="I501" s="225"/>
      <c r="J501" s="44"/>
      <c r="K501" s="44"/>
      <c r="L501" s="48"/>
      <c r="M501" s="226"/>
      <c r="N501" s="227"/>
      <c r="O501" s="88"/>
      <c r="P501" s="88"/>
      <c r="Q501" s="88"/>
      <c r="R501" s="88"/>
      <c r="S501" s="88"/>
      <c r="T501" s="89"/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T501" s="20" t="s">
        <v>153</v>
      </c>
      <c r="AU501" s="20" t="s">
        <v>88</v>
      </c>
    </row>
    <row r="502" s="2" customFormat="1">
      <c r="A502" s="42"/>
      <c r="B502" s="43"/>
      <c r="C502" s="44"/>
      <c r="D502" s="228" t="s">
        <v>155</v>
      </c>
      <c r="E502" s="44"/>
      <c r="F502" s="229" t="s">
        <v>681</v>
      </c>
      <c r="G502" s="44"/>
      <c r="H502" s="44"/>
      <c r="I502" s="225"/>
      <c r="J502" s="44"/>
      <c r="K502" s="44"/>
      <c r="L502" s="48"/>
      <c r="M502" s="226"/>
      <c r="N502" s="227"/>
      <c r="O502" s="88"/>
      <c r="P502" s="88"/>
      <c r="Q502" s="88"/>
      <c r="R502" s="88"/>
      <c r="S502" s="88"/>
      <c r="T502" s="89"/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T502" s="20" t="s">
        <v>155</v>
      </c>
      <c r="AU502" s="20" t="s">
        <v>88</v>
      </c>
    </row>
    <row r="503" s="14" customFormat="1">
      <c r="A503" s="14"/>
      <c r="B503" s="240"/>
      <c r="C503" s="241"/>
      <c r="D503" s="223" t="s">
        <v>157</v>
      </c>
      <c r="E503" s="242" t="s">
        <v>32</v>
      </c>
      <c r="F503" s="243" t="s">
        <v>682</v>
      </c>
      <c r="G503" s="241"/>
      <c r="H503" s="244">
        <v>185.40000000000001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0" t="s">
        <v>157</v>
      </c>
      <c r="AU503" s="250" t="s">
        <v>88</v>
      </c>
      <c r="AV503" s="14" t="s">
        <v>88</v>
      </c>
      <c r="AW503" s="14" t="s">
        <v>39</v>
      </c>
      <c r="AX503" s="14" t="s">
        <v>86</v>
      </c>
      <c r="AY503" s="250" t="s">
        <v>145</v>
      </c>
    </row>
    <row r="504" s="2" customFormat="1" ht="16.5" customHeight="1">
      <c r="A504" s="42"/>
      <c r="B504" s="43"/>
      <c r="C504" s="209" t="s">
        <v>683</v>
      </c>
      <c r="D504" s="209" t="s">
        <v>147</v>
      </c>
      <c r="E504" s="210" t="s">
        <v>684</v>
      </c>
      <c r="F504" s="211" t="s">
        <v>685</v>
      </c>
      <c r="G504" s="212" t="s">
        <v>273</v>
      </c>
      <c r="H504" s="213">
        <v>13.154</v>
      </c>
      <c r="I504" s="214"/>
      <c r="J504" s="215">
        <f>ROUND(I504*H504,2)</f>
        <v>0</v>
      </c>
      <c r="K504" s="216"/>
      <c r="L504" s="48"/>
      <c r="M504" s="217" t="s">
        <v>32</v>
      </c>
      <c r="N504" s="218" t="s">
        <v>49</v>
      </c>
      <c r="O504" s="88"/>
      <c r="P504" s="219">
        <f>O504*H504</f>
        <v>0</v>
      </c>
      <c r="Q504" s="219">
        <v>0.00040000000000000002</v>
      </c>
      <c r="R504" s="219">
        <f>Q504*H504</f>
        <v>0.0052616</v>
      </c>
      <c r="S504" s="219">
        <v>0</v>
      </c>
      <c r="T504" s="220">
        <f>S504*H504</f>
        <v>0</v>
      </c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R504" s="221" t="s">
        <v>292</v>
      </c>
      <c r="AT504" s="221" t="s">
        <v>147</v>
      </c>
      <c r="AU504" s="221" t="s">
        <v>88</v>
      </c>
      <c r="AY504" s="20" t="s">
        <v>145</v>
      </c>
      <c r="BE504" s="222">
        <f>IF(N504="základní",J504,0)</f>
        <v>0</v>
      </c>
      <c r="BF504" s="222">
        <f>IF(N504="snížená",J504,0)</f>
        <v>0</v>
      </c>
      <c r="BG504" s="222">
        <f>IF(N504="zákl. přenesená",J504,0)</f>
        <v>0</v>
      </c>
      <c r="BH504" s="222">
        <f>IF(N504="sníž. přenesená",J504,0)</f>
        <v>0</v>
      </c>
      <c r="BI504" s="222">
        <f>IF(N504="nulová",J504,0)</f>
        <v>0</v>
      </c>
      <c r="BJ504" s="20" t="s">
        <v>86</v>
      </c>
      <c r="BK504" s="222">
        <f>ROUND(I504*H504,2)</f>
        <v>0</v>
      </c>
      <c r="BL504" s="20" t="s">
        <v>292</v>
      </c>
      <c r="BM504" s="221" t="s">
        <v>686</v>
      </c>
    </row>
    <row r="505" s="2" customFormat="1">
      <c r="A505" s="42"/>
      <c r="B505" s="43"/>
      <c r="C505" s="44"/>
      <c r="D505" s="223" t="s">
        <v>153</v>
      </c>
      <c r="E505" s="44"/>
      <c r="F505" s="224" t="s">
        <v>687</v>
      </c>
      <c r="G505" s="44"/>
      <c r="H505" s="44"/>
      <c r="I505" s="225"/>
      <c r="J505" s="44"/>
      <c r="K505" s="44"/>
      <c r="L505" s="48"/>
      <c r="M505" s="226"/>
      <c r="N505" s="227"/>
      <c r="O505" s="88"/>
      <c r="P505" s="88"/>
      <c r="Q505" s="88"/>
      <c r="R505" s="88"/>
      <c r="S505" s="88"/>
      <c r="T505" s="89"/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T505" s="20" t="s">
        <v>153</v>
      </c>
      <c r="AU505" s="20" t="s">
        <v>88</v>
      </c>
    </row>
    <row r="506" s="2" customFormat="1">
      <c r="A506" s="42"/>
      <c r="B506" s="43"/>
      <c r="C506" s="44"/>
      <c r="D506" s="228" t="s">
        <v>155</v>
      </c>
      <c r="E506" s="44"/>
      <c r="F506" s="229" t="s">
        <v>688</v>
      </c>
      <c r="G506" s="44"/>
      <c r="H506" s="44"/>
      <c r="I506" s="225"/>
      <c r="J506" s="44"/>
      <c r="K506" s="44"/>
      <c r="L506" s="48"/>
      <c r="M506" s="226"/>
      <c r="N506" s="227"/>
      <c r="O506" s="88"/>
      <c r="P506" s="88"/>
      <c r="Q506" s="88"/>
      <c r="R506" s="88"/>
      <c r="S506" s="88"/>
      <c r="T506" s="89"/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T506" s="20" t="s">
        <v>155</v>
      </c>
      <c r="AU506" s="20" t="s">
        <v>88</v>
      </c>
    </row>
    <row r="507" s="13" customFormat="1">
      <c r="A507" s="13"/>
      <c r="B507" s="230"/>
      <c r="C507" s="231"/>
      <c r="D507" s="223" t="s">
        <v>157</v>
      </c>
      <c r="E507" s="232" t="s">
        <v>32</v>
      </c>
      <c r="F507" s="233" t="s">
        <v>689</v>
      </c>
      <c r="G507" s="231"/>
      <c r="H507" s="232" t="s">
        <v>32</v>
      </c>
      <c r="I507" s="234"/>
      <c r="J507" s="231"/>
      <c r="K507" s="231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157</v>
      </c>
      <c r="AU507" s="239" t="s">
        <v>88</v>
      </c>
      <c r="AV507" s="13" t="s">
        <v>86</v>
      </c>
      <c r="AW507" s="13" t="s">
        <v>39</v>
      </c>
      <c r="AX507" s="13" t="s">
        <v>78</v>
      </c>
      <c r="AY507" s="239" t="s">
        <v>145</v>
      </c>
    </row>
    <row r="508" s="14" customFormat="1">
      <c r="A508" s="14"/>
      <c r="B508" s="240"/>
      <c r="C508" s="241"/>
      <c r="D508" s="223" t="s">
        <v>157</v>
      </c>
      <c r="E508" s="242" t="s">
        <v>32</v>
      </c>
      <c r="F508" s="243" t="s">
        <v>690</v>
      </c>
      <c r="G508" s="241"/>
      <c r="H508" s="244">
        <v>13.154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157</v>
      </c>
      <c r="AU508" s="250" t="s">
        <v>88</v>
      </c>
      <c r="AV508" s="14" t="s">
        <v>88</v>
      </c>
      <c r="AW508" s="14" t="s">
        <v>39</v>
      </c>
      <c r="AX508" s="14" t="s">
        <v>86</v>
      </c>
      <c r="AY508" s="250" t="s">
        <v>145</v>
      </c>
    </row>
    <row r="509" s="2" customFormat="1" ht="24.15" customHeight="1">
      <c r="A509" s="42"/>
      <c r="B509" s="43"/>
      <c r="C509" s="273" t="s">
        <v>691</v>
      </c>
      <c r="D509" s="273" t="s">
        <v>413</v>
      </c>
      <c r="E509" s="274" t="s">
        <v>692</v>
      </c>
      <c r="F509" s="275" t="s">
        <v>693</v>
      </c>
      <c r="G509" s="276" t="s">
        <v>273</v>
      </c>
      <c r="H509" s="277">
        <v>322.887</v>
      </c>
      <c r="I509" s="278"/>
      <c r="J509" s="279">
        <f>ROUND(I509*H509,2)</f>
        <v>0</v>
      </c>
      <c r="K509" s="280"/>
      <c r="L509" s="281"/>
      <c r="M509" s="282" t="s">
        <v>32</v>
      </c>
      <c r="N509" s="283" t="s">
        <v>49</v>
      </c>
      <c r="O509" s="88"/>
      <c r="P509" s="219">
        <f>O509*H509</f>
        <v>0</v>
      </c>
      <c r="Q509" s="219">
        <v>0.0047999999999999996</v>
      </c>
      <c r="R509" s="219">
        <f>Q509*H509</f>
        <v>1.5498576</v>
      </c>
      <c r="S509" s="219">
        <v>0</v>
      </c>
      <c r="T509" s="220">
        <f>S509*H509</f>
        <v>0</v>
      </c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R509" s="221" t="s">
        <v>412</v>
      </c>
      <c r="AT509" s="221" t="s">
        <v>413</v>
      </c>
      <c r="AU509" s="221" t="s">
        <v>88</v>
      </c>
      <c r="AY509" s="20" t="s">
        <v>145</v>
      </c>
      <c r="BE509" s="222">
        <f>IF(N509="základní",J509,0)</f>
        <v>0</v>
      </c>
      <c r="BF509" s="222">
        <f>IF(N509="snížená",J509,0)</f>
        <v>0</v>
      </c>
      <c r="BG509" s="222">
        <f>IF(N509="zákl. přenesená",J509,0)</f>
        <v>0</v>
      </c>
      <c r="BH509" s="222">
        <f>IF(N509="sníž. přenesená",J509,0)</f>
        <v>0</v>
      </c>
      <c r="BI509" s="222">
        <f>IF(N509="nulová",J509,0)</f>
        <v>0</v>
      </c>
      <c r="BJ509" s="20" t="s">
        <v>86</v>
      </c>
      <c r="BK509" s="222">
        <f>ROUND(I509*H509,2)</f>
        <v>0</v>
      </c>
      <c r="BL509" s="20" t="s">
        <v>292</v>
      </c>
      <c r="BM509" s="221" t="s">
        <v>694</v>
      </c>
    </row>
    <row r="510" s="2" customFormat="1">
      <c r="A510" s="42"/>
      <c r="B510" s="43"/>
      <c r="C510" s="44"/>
      <c r="D510" s="223" t="s">
        <v>153</v>
      </c>
      <c r="E510" s="44"/>
      <c r="F510" s="224" t="s">
        <v>693</v>
      </c>
      <c r="G510" s="44"/>
      <c r="H510" s="44"/>
      <c r="I510" s="225"/>
      <c r="J510" s="44"/>
      <c r="K510" s="44"/>
      <c r="L510" s="48"/>
      <c r="M510" s="226"/>
      <c r="N510" s="227"/>
      <c r="O510" s="88"/>
      <c r="P510" s="88"/>
      <c r="Q510" s="88"/>
      <c r="R510" s="88"/>
      <c r="S510" s="88"/>
      <c r="T510" s="89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T510" s="20" t="s">
        <v>153</v>
      </c>
      <c r="AU510" s="20" t="s">
        <v>88</v>
      </c>
    </row>
    <row r="511" s="14" customFormat="1">
      <c r="A511" s="14"/>
      <c r="B511" s="240"/>
      <c r="C511" s="241"/>
      <c r="D511" s="223" t="s">
        <v>157</v>
      </c>
      <c r="E511" s="242" t="s">
        <v>32</v>
      </c>
      <c r="F511" s="243" t="s">
        <v>695</v>
      </c>
      <c r="G511" s="241"/>
      <c r="H511" s="244">
        <v>16.050000000000001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0" t="s">
        <v>157</v>
      </c>
      <c r="AU511" s="250" t="s">
        <v>88</v>
      </c>
      <c r="AV511" s="14" t="s">
        <v>88</v>
      </c>
      <c r="AW511" s="14" t="s">
        <v>39</v>
      </c>
      <c r="AX511" s="14" t="s">
        <v>78</v>
      </c>
      <c r="AY511" s="250" t="s">
        <v>145</v>
      </c>
    </row>
    <row r="512" s="14" customFormat="1">
      <c r="A512" s="14"/>
      <c r="B512" s="240"/>
      <c r="C512" s="241"/>
      <c r="D512" s="223" t="s">
        <v>157</v>
      </c>
      <c r="E512" s="242" t="s">
        <v>32</v>
      </c>
      <c r="F512" s="243" t="s">
        <v>696</v>
      </c>
      <c r="G512" s="241"/>
      <c r="H512" s="244">
        <v>306.83699999999999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157</v>
      </c>
      <c r="AU512" s="250" t="s">
        <v>88</v>
      </c>
      <c r="AV512" s="14" t="s">
        <v>88</v>
      </c>
      <c r="AW512" s="14" t="s">
        <v>39</v>
      </c>
      <c r="AX512" s="14" t="s">
        <v>78</v>
      </c>
      <c r="AY512" s="250" t="s">
        <v>145</v>
      </c>
    </row>
    <row r="513" s="15" customFormat="1">
      <c r="A513" s="15"/>
      <c r="B513" s="251"/>
      <c r="C513" s="252"/>
      <c r="D513" s="223" t="s">
        <v>157</v>
      </c>
      <c r="E513" s="253" t="s">
        <v>32</v>
      </c>
      <c r="F513" s="254" t="s">
        <v>164</v>
      </c>
      <c r="G513" s="252"/>
      <c r="H513" s="255">
        <v>322.887</v>
      </c>
      <c r="I513" s="256"/>
      <c r="J513" s="252"/>
      <c r="K513" s="252"/>
      <c r="L513" s="257"/>
      <c r="M513" s="258"/>
      <c r="N513" s="259"/>
      <c r="O513" s="259"/>
      <c r="P513" s="259"/>
      <c r="Q513" s="259"/>
      <c r="R513" s="259"/>
      <c r="S513" s="259"/>
      <c r="T513" s="260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1" t="s">
        <v>157</v>
      </c>
      <c r="AU513" s="261" t="s">
        <v>88</v>
      </c>
      <c r="AV513" s="15" t="s">
        <v>151</v>
      </c>
      <c r="AW513" s="15" t="s">
        <v>39</v>
      </c>
      <c r="AX513" s="15" t="s">
        <v>86</v>
      </c>
      <c r="AY513" s="261" t="s">
        <v>145</v>
      </c>
    </row>
    <row r="514" s="2" customFormat="1" ht="24.15" customHeight="1">
      <c r="A514" s="42"/>
      <c r="B514" s="43"/>
      <c r="C514" s="209" t="s">
        <v>697</v>
      </c>
      <c r="D514" s="209" t="s">
        <v>147</v>
      </c>
      <c r="E514" s="210" t="s">
        <v>698</v>
      </c>
      <c r="F514" s="211" t="s">
        <v>699</v>
      </c>
      <c r="G514" s="212" t="s">
        <v>273</v>
      </c>
      <c r="H514" s="213">
        <v>75.769999999999996</v>
      </c>
      <c r="I514" s="214"/>
      <c r="J514" s="215">
        <f>ROUND(I514*H514,2)</f>
        <v>0</v>
      </c>
      <c r="K514" s="216"/>
      <c r="L514" s="48"/>
      <c r="M514" s="217" t="s">
        <v>32</v>
      </c>
      <c r="N514" s="218" t="s">
        <v>49</v>
      </c>
      <c r="O514" s="88"/>
      <c r="P514" s="219">
        <f>O514*H514</f>
        <v>0</v>
      </c>
      <c r="Q514" s="219">
        <v>0.095159999999999995</v>
      </c>
      <c r="R514" s="219">
        <f>Q514*H514</f>
        <v>7.2102731999999996</v>
      </c>
      <c r="S514" s="219">
        <v>0</v>
      </c>
      <c r="T514" s="220">
        <f>S514*H514</f>
        <v>0</v>
      </c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R514" s="221" t="s">
        <v>292</v>
      </c>
      <c r="AT514" s="221" t="s">
        <v>147</v>
      </c>
      <c r="AU514" s="221" t="s">
        <v>88</v>
      </c>
      <c r="AY514" s="20" t="s">
        <v>145</v>
      </c>
      <c r="BE514" s="222">
        <f>IF(N514="základní",J514,0)</f>
        <v>0</v>
      </c>
      <c r="BF514" s="222">
        <f>IF(N514="snížená",J514,0)</f>
        <v>0</v>
      </c>
      <c r="BG514" s="222">
        <f>IF(N514="zákl. přenesená",J514,0)</f>
        <v>0</v>
      </c>
      <c r="BH514" s="222">
        <f>IF(N514="sníž. přenesená",J514,0)</f>
        <v>0</v>
      </c>
      <c r="BI514" s="222">
        <f>IF(N514="nulová",J514,0)</f>
        <v>0</v>
      </c>
      <c r="BJ514" s="20" t="s">
        <v>86</v>
      </c>
      <c r="BK514" s="222">
        <f>ROUND(I514*H514,2)</f>
        <v>0</v>
      </c>
      <c r="BL514" s="20" t="s">
        <v>292</v>
      </c>
      <c r="BM514" s="221" t="s">
        <v>700</v>
      </c>
    </row>
    <row r="515" s="2" customFormat="1">
      <c r="A515" s="42"/>
      <c r="B515" s="43"/>
      <c r="C515" s="44"/>
      <c r="D515" s="223" t="s">
        <v>153</v>
      </c>
      <c r="E515" s="44"/>
      <c r="F515" s="224" t="s">
        <v>701</v>
      </c>
      <c r="G515" s="44"/>
      <c r="H515" s="44"/>
      <c r="I515" s="225"/>
      <c r="J515" s="44"/>
      <c r="K515" s="44"/>
      <c r="L515" s="48"/>
      <c r="M515" s="226"/>
      <c r="N515" s="227"/>
      <c r="O515" s="88"/>
      <c r="P515" s="88"/>
      <c r="Q515" s="88"/>
      <c r="R515" s="88"/>
      <c r="S515" s="88"/>
      <c r="T515" s="89"/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T515" s="20" t="s">
        <v>153</v>
      </c>
      <c r="AU515" s="20" t="s">
        <v>88</v>
      </c>
    </row>
    <row r="516" s="2" customFormat="1">
      <c r="A516" s="42"/>
      <c r="B516" s="43"/>
      <c r="C516" s="44"/>
      <c r="D516" s="228" t="s">
        <v>155</v>
      </c>
      <c r="E516" s="44"/>
      <c r="F516" s="229" t="s">
        <v>702</v>
      </c>
      <c r="G516" s="44"/>
      <c r="H516" s="44"/>
      <c r="I516" s="225"/>
      <c r="J516" s="44"/>
      <c r="K516" s="44"/>
      <c r="L516" s="48"/>
      <c r="M516" s="226"/>
      <c r="N516" s="227"/>
      <c r="O516" s="88"/>
      <c r="P516" s="88"/>
      <c r="Q516" s="88"/>
      <c r="R516" s="88"/>
      <c r="S516" s="88"/>
      <c r="T516" s="89"/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T516" s="20" t="s">
        <v>155</v>
      </c>
      <c r="AU516" s="20" t="s">
        <v>88</v>
      </c>
    </row>
    <row r="517" s="13" customFormat="1">
      <c r="A517" s="13"/>
      <c r="B517" s="230"/>
      <c r="C517" s="231"/>
      <c r="D517" s="223" t="s">
        <v>157</v>
      </c>
      <c r="E517" s="232" t="s">
        <v>32</v>
      </c>
      <c r="F517" s="233" t="s">
        <v>258</v>
      </c>
      <c r="G517" s="231"/>
      <c r="H517" s="232" t="s">
        <v>32</v>
      </c>
      <c r="I517" s="234"/>
      <c r="J517" s="231"/>
      <c r="K517" s="231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157</v>
      </c>
      <c r="AU517" s="239" t="s">
        <v>88</v>
      </c>
      <c r="AV517" s="13" t="s">
        <v>86</v>
      </c>
      <c r="AW517" s="13" t="s">
        <v>39</v>
      </c>
      <c r="AX517" s="13" t="s">
        <v>78</v>
      </c>
      <c r="AY517" s="239" t="s">
        <v>145</v>
      </c>
    </row>
    <row r="518" s="14" customFormat="1">
      <c r="A518" s="14"/>
      <c r="B518" s="240"/>
      <c r="C518" s="241"/>
      <c r="D518" s="223" t="s">
        <v>157</v>
      </c>
      <c r="E518" s="242" t="s">
        <v>32</v>
      </c>
      <c r="F518" s="243" t="s">
        <v>675</v>
      </c>
      <c r="G518" s="241"/>
      <c r="H518" s="244">
        <v>92.700000000000003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157</v>
      </c>
      <c r="AU518" s="250" t="s">
        <v>88</v>
      </c>
      <c r="AV518" s="14" t="s">
        <v>88</v>
      </c>
      <c r="AW518" s="14" t="s">
        <v>39</v>
      </c>
      <c r="AX518" s="14" t="s">
        <v>78</v>
      </c>
      <c r="AY518" s="250" t="s">
        <v>145</v>
      </c>
    </row>
    <row r="519" s="13" customFormat="1">
      <c r="A519" s="13"/>
      <c r="B519" s="230"/>
      <c r="C519" s="231"/>
      <c r="D519" s="223" t="s">
        <v>157</v>
      </c>
      <c r="E519" s="232" t="s">
        <v>32</v>
      </c>
      <c r="F519" s="233" t="s">
        <v>425</v>
      </c>
      <c r="G519" s="231"/>
      <c r="H519" s="232" t="s">
        <v>32</v>
      </c>
      <c r="I519" s="234"/>
      <c r="J519" s="231"/>
      <c r="K519" s="231"/>
      <c r="L519" s="235"/>
      <c r="M519" s="236"/>
      <c r="N519" s="237"/>
      <c r="O519" s="237"/>
      <c r="P519" s="237"/>
      <c r="Q519" s="237"/>
      <c r="R519" s="237"/>
      <c r="S519" s="237"/>
      <c r="T519" s="23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9" t="s">
        <v>157</v>
      </c>
      <c r="AU519" s="239" t="s">
        <v>88</v>
      </c>
      <c r="AV519" s="13" t="s">
        <v>86</v>
      </c>
      <c r="AW519" s="13" t="s">
        <v>39</v>
      </c>
      <c r="AX519" s="13" t="s">
        <v>78</v>
      </c>
      <c r="AY519" s="239" t="s">
        <v>145</v>
      </c>
    </row>
    <row r="520" s="14" customFormat="1">
      <c r="A520" s="14"/>
      <c r="B520" s="240"/>
      <c r="C520" s="241"/>
      <c r="D520" s="223" t="s">
        <v>157</v>
      </c>
      <c r="E520" s="242" t="s">
        <v>32</v>
      </c>
      <c r="F520" s="243" t="s">
        <v>703</v>
      </c>
      <c r="G520" s="241"/>
      <c r="H520" s="244">
        <v>-16.93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157</v>
      </c>
      <c r="AU520" s="250" t="s">
        <v>88</v>
      </c>
      <c r="AV520" s="14" t="s">
        <v>88</v>
      </c>
      <c r="AW520" s="14" t="s">
        <v>39</v>
      </c>
      <c r="AX520" s="14" t="s">
        <v>78</v>
      </c>
      <c r="AY520" s="250" t="s">
        <v>145</v>
      </c>
    </row>
    <row r="521" s="15" customFormat="1">
      <c r="A521" s="15"/>
      <c r="B521" s="251"/>
      <c r="C521" s="252"/>
      <c r="D521" s="223" t="s">
        <v>157</v>
      </c>
      <c r="E521" s="253" t="s">
        <v>32</v>
      </c>
      <c r="F521" s="254" t="s">
        <v>164</v>
      </c>
      <c r="G521" s="252"/>
      <c r="H521" s="255">
        <v>75.77000000000001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1" t="s">
        <v>157</v>
      </c>
      <c r="AU521" s="261" t="s">
        <v>88</v>
      </c>
      <c r="AV521" s="15" t="s">
        <v>151</v>
      </c>
      <c r="AW521" s="15" t="s">
        <v>39</v>
      </c>
      <c r="AX521" s="15" t="s">
        <v>86</v>
      </c>
      <c r="AY521" s="261" t="s">
        <v>145</v>
      </c>
    </row>
    <row r="522" s="2" customFormat="1" ht="16.5" customHeight="1">
      <c r="A522" s="42"/>
      <c r="B522" s="43"/>
      <c r="C522" s="209" t="s">
        <v>704</v>
      </c>
      <c r="D522" s="209" t="s">
        <v>147</v>
      </c>
      <c r="E522" s="210" t="s">
        <v>705</v>
      </c>
      <c r="F522" s="211" t="s">
        <v>706</v>
      </c>
      <c r="G522" s="212" t="s">
        <v>199</v>
      </c>
      <c r="H522" s="213">
        <v>9.3399999999999999</v>
      </c>
      <c r="I522" s="214"/>
      <c r="J522" s="215">
        <f>ROUND(I522*H522,2)</f>
        <v>0</v>
      </c>
      <c r="K522" s="216"/>
      <c r="L522" s="48"/>
      <c r="M522" s="217" t="s">
        <v>32</v>
      </c>
      <c r="N522" s="218" t="s">
        <v>49</v>
      </c>
      <c r="O522" s="88"/>
      <c r="P522" s="219">
        <f>O522*H522</f>
        <v>0</v>
      </c>
      <c r="Q522" s="219">
        <v>0</v>
      </c>
      <c r="R522" s="219">
        <f>Q522*H522</f>
        <v>0</v>
      </c>
      <c r="S522" s="219">
        <v>0</v>
      </c>
      <c r="T522" s="220">
        <f>S522*H522</f>
        <v>0</v>
      </c>
      <c r="U522" s="42"/>
      <c r="V522" s="42"/>
      <c r="W522" s="42"/>
      <c r="X522" s="42"/>
      <c r="Y522" s="42"/>
      <c r="Z522" s="42"/>
      <c r="AA522" s="42"/>
      <c r="AB522" s="42"/>
      <c r="AC522" s="42"/>
      <c r="AD522" s="42"/>
      <c r="AE522" s="42"/>
      <c r="AR522" s="221" t="s">
        <v>292</v>
      </c>
      <c r="AT522" s="221" t="s">
        <v>147</v>
      </c>
      <c r="AU522" s="221" t="s">
        <v>88</v>
      </c>
      <c r="AY522" s="20" t="s">
        <v>145</v>
      </c>
      <c r="BE522" s="222">
        <f>IF(N522="základní",J522,0)</f>
        <v>0</v>
      </c>
      <c r="BF522" s="222">
        <f>IF(N522="snížená",J522,0)</f>
        <v>0</v>
      </c>
      <c r="BG522" s="222">
        <f>IF(N522="zákl. přenesená",J522,0)</f>
        <v>0</v>
      </c>
      <c r="BH522" s="222">
        <f>IF(N522="sníž. přenesená",J522,0)</f>
        <v>0</v>
      </c>
      <c r="BI522" s="222">
        <f>IF(N522="nulová",J522,0)</f>
        <v>0</v>
      </c>
      <c r="BJ522" s="20" t="s">
        <v>86</v>
      </c>
      <c r="BK522" s="222">
        <f>ROUND(I522*H522,2)</f>
        <v>0</v>
      </c>
      <c r="BL522" s="20" t="s">
        <v>292</v>
      </c>
      <c r="BM522" s="221" t="s">
        <v>707</v>
      </c>
    </row>
    <row r="523" s="2" customFormat="1">
      <c r="A523" s="42"/>
      <c r="B523" s="43"/>
      <c r="C523" s="44"/>
      <c r="D523" s="223" t="s">
        <v>153</v>
      </c>
      <c r="E523" s="44"/>
      <c r="F523" s="224" t="s">
        <v>708</v>
      </c>
      <c r="G523" s="44"/>
      <c r="H523" s="44"/>
      <c r="I523" s="225"/>
      <c r="J523" s="44"/>
      <c r="K523" s="44"/>
      <c r="L523" s="48"/>
      <c r="M523" s="226"/>
      <c r="N523" s="227"/>
      <c r="O523" s="88"/>
      <c r="P523" s="88"/>
      <c r="Q523" s="88"/>
      <c r="R523" s="88"/>
      <c r="S523" s="88"/>
      <c r="T523" s="89"/>
      <c r="U523" s="42"/>
      <c r="V523" s="42"/>
      <c r="W523" s="42"/>
      <c r="X523" s="42"/>
      <c r="Y523" s="42"/>
      <c r="Z523" s="42"/>
      <c r="AA523" s="42"/>
      <c r="AB523" s="42"/>
      <c r="AC523" s="42"/>
      <c r="AD523" s="42"/>
      <c r="AE523" s="42"/>
      <c r="AT523" s="20" t="s">
        <v>153</v>
      </c>
      <c r="AU523" s="20" t="s">
        <v>88</v>
      </c>
    </row>
    <row r="524" s="2" customFormat="1">
      <c r="A524" s="42"/>
      <c r="B524" s="43"/>
      <c r="C524" s="44"/>
      <c r="D524" s="228" t="s">
        <v>155</v>
      </c>
      <c r="E524" s="44"/>
      <c r="F524" s="229" t="s">
        <v>709</v>
      </c>
      <c r="G524" s="44"/>
      <c r="H524" s="44"/>
      <c r="I524" s="225"/>
      <c r="J524" s="44"/>
      <c r="K524" s="44"/>
      <c r="L524" s="48"/>
      <c r="M524" s="226"/>
      <c r="N524" s="227"/>
      <c r="O524" s="88"/>
      <c r="P524" s="88"/>
      <c r="Q524" s="88"/>
      <c r="R524" s="88"/>
      <c r="S524" s="88"/>
      <c r="T524" s="89"/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T524" s="20" t="s">
        <v>155</v>
      </c>
      <c r="AU524" s="20" t="s">
        <v>88</v>
      </c>
    </row>
    <row r="525" s="2" customFormat="1" ht="16.5" customHeight="1">
      <c r="A525" s="42"/>
      <c r="B525" s="43"/>
      <c r="C525" s="209" t="s">
        <v>710</v>
      </c>
      <c r="D525" s="209" t="s">
        <v>147</v>
      </c>
      <c r="E525" s="210" t="s">
        <v>711</v>
      </c>
      <c r="F525" s="211" t="s">
        <v>712</v>
      </c>
      <c r="G525" s="212" t="s">
        <v>199</v>
      </c>
      <c r="H525" s="213">
        <v>9.3399999999999999</v>
      </c>
      <c r="I525" s="214"/>
      <c r="J525" s="215">
        <f>ROUND(I525*H525,2)</f>
        <v>0</v>
      </c>
      <c r="K525" s="216"/>
      <c r="L525" s="48"/>
      <c r="M525" s="217" t="s">
        <v>32</v>
      </c>
      <c r="N525" s="218" t="s">
        <v>49</v>
      </c>
      <c r="O525" s="88"/>
      <c r="P525" s="219">
        <f>O525*H525</f>
        <v>0</v>
      </c>
      <c r="Q525" s="219">
        <v>0</v>
      </c>
      <c r="R525" s="219">
        <f>Q525*H525</f>
        <v>0</v>
      </c>
      <c r="S525" s="219">
        <v>0</v>
      </c>
      <c r="T525" s="220">
        <f>S525*H525</f>
        <v>0</v>
      </c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R525" s="221" t="s">
        <v>292</v>
      </c>
      <c r="AT525" s="221" t="s">
        <v>147</v>
      </c>
      <c r="AU525" s="221" t="s">
        <v>88</v>
      </c>
      <c r="AY525" s="20" t="s">
        <v>145</v>
      </c>
      <c r="BE525" s="222">
        <f>IF(N525="základní",J525,0)</f>
        <v>0</v>
      </c>
      <c r="BF525" s="222">
        <f>IF(N525="snížená",J525,0)</f>
        <v>0</v>
      </c>
      <c r="BG525" s="222">
        <f>IF(N525="zákl. přenesená",J525,0)</f>
        <v>0</v>
      </c>
      <c r="BH525" s="222">
        <f>IF(N525="sníž. přenesená",J525,0)</f>
        <v>0</v>
      </c>
      <c r="BI525" s="222">
        <f>IF(N525="nulová",J525,0)</f>
        <v>0</v>
      </c>
      <c r="BJ525" s="20" t="s">
        <v>86</v>
      </c>
      <c r="BK525" s="222">
        <f>ROUND(I525*H525,2)</f>
        <v>0</v>
      </c>
      <c r="BL525" s="20" t="s">
        <v>292</v>
      </c>
      <c r="BM525" s="221" t="s">
        <v>713</v>
      </c>
    </row>
    <row r="526" s="2" customFormat="1">
      <c r="A526" s="42"/>
      <c r="B526" s="43"/>
      <c r="C526" s="44"/>
      <c r="D526" s="223" t="s">
        <v>153</v>
      </c>
      <c r="E526" s="44"/>
      <c r="F526" s="224" t="s">
        <v>714</v>
      </c>
      <c r="G526" s="44"/>
      <c r="H526" s="44"/>
      <c r="I526" s="225"/>
      <c r="J526" s="44"/>
      <c r="K526" s="44"/>
      <c r="L526" s="48"/>
      <c r="M526" s="226"/>
      <c r="N526" s="227"/>
      <c r="O526" s="88"/>
      <c r="P526" s="88"/>
      <c r="Q526" s="88"/>
      <c r="R526" s="88"/>
      <c r="S526" s="88"/>
      <c r="T526" s="89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T526" s="20" t="s">
        <v>153</v>
      </c>
      <c r="AU526" s="20" t="s">
        <v>88</v>
      </c>
    </row>
    <row r="527" s="2" customFormat="1">
      <c r="A527" s="42"/>
      <c r="B527" s="43"/>
      <c r="C527" s="44"/>
      <c r="D527" s="228" t="s">
        <v>155</v>
      </c>
      <c r="E527" s="44"/>
      <c r="F527" s="229" t="s">
        <v>715</v>
      </c>
      <c r="G527" s="44"/>
      <c r="H527" s="44"/>
      <c r="I527" s="225"/>
      <c r="J527" s="44"/>
      <c r="K527" s="44"/>
      <c r="L527" s="48"/>
      <c r="M527" s="226"/>
      <c r="N527" s="227"/>
      <c r="O527" s="88"/>
      <c r="P527" s="88"/>
      <c r="Q527" s="88"/>
      <c r="R527" s="88"/>
      <c r="S527" s="88"/>
      <c r="T527" s="89"/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T527" s="20" t="s">
        <v>155</v>
      </c>
      <c r="AU527" s="20" t="s">
        <v>88</v>
      </c>
    </row>
    <row r="528" s="12" customFormat="1" ht="22.8" customHeight="1">
      <c r="A528" s="12"/>
      <c r="B528" s="193"/>
      <c r="C528" s="194"/>
      <c r="D528" s="195" t="s">
        <v>77</v>
      </c>
      <c r="E528" s="207" t="s">
        <v>716</v>
      </c>
      <c r="F528" s="207" t="s">
        <v>717</v>
      </c>
      <c r="G528" s="194"/>
      <c r="H528" s="194"/>
      <c r="I528" s="197"/>
      <c r="J528" s="208">
        <f>BK528</f>
        <v>0</v>
      </c>
      <c r="K528" s="194"/>
      <c r="L528" s="199"/>
      <c r="M528" s="200"/>
      <c r="N528" s="201"/>
      <c r="O528" s="201"/>
      <c r="P528" s="202">
        <f>SUM(P529:P553)</f>
        <v>0</v>
      </c>
      <c r="Q528" s="201"/>
      <c r="R528" s="202">
        <f>SUM(R529:R553)</f>
        <v>0.24602069999999998</v>
      </c>
      <c r="S528" s="201"/>
      <c r="T528" s="203">
        <f>SUM(T529:T553)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04" t="s">
        <v>88</v>
      </c>
      <c r="AT528" s="205" t="s">
        <v>77</v>
      </c>
      <c r="AU528" s="205" t="s">
        <v>86</v>
      </c>
      <c r="AY528" s="204" t="s">
        <v>145</v>
      </c>
      <c r="BK528" s="206">
        <f>SUM(BK529:BK553)</f>
        <v>0</v>
      </c>
    </row>
    <row r="529" s="2" customFormat="1" ht="16.5" customHeight="1">
      <c r="A529" s="42"/>
      <c r="B529" s="43"/>
      <c r="C529" s="209" t="s">
        <v>718</v>
      </c>
      <c r="D529" s="209" t="s">
        <v>147</v>
      </c>
      <c r="E529" s="210" t="s">
        <v>719</v>
      </c>
      <c r="F529" s="211" t="s">
        <v>720</v>
      </c>
      <c r="G529" s="212" t="s">
        <v>273</v>
      </c>
      <c r="H529" s="213">
        <v>92.700000000000003</v>
      </c>
      <c r="I529" s="214"/>
      <c r="J529" s="215">
        <f>ROUND(I529*H529,2)</f>
        <v>0</v>
      </c>
      <c r="K529" s="216"/>
      <c r="L529" s="48"/>
      <c r="M529" s="217" t="s">
        <v>32</v>
      </c>
      <c r="N529" s="218" t="s">
        <v>49</v>
      </c>
      <c r="O529" s="88"/>
      <c r="P529" s="219">
        <f>O529*H529</f>
        <v>0</v>
      </c>
      <c r="Q529" s="219">
        <v>0</v>
      </c>
      <c r="R529" s="219">
        <f>Q529*H529</f>
        <v>0</v>
      </c>
      <c r="S529" s="219">
        <v>0</v>
      </c>
      <c r="T529" s="220">
        <f>S529*H529</f>
        <v>0</v>
      </c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R529" s="221" t="s">
        <v>292</v>
      </c>
      <c r="AT529" s="221" t="s">
        <v>147</v>
      </c>
      <c r="AU529" s="221" t="s">
        <v>88</v>
      </c>
      <c r="AY529" s="20" t="s">
        <v>145</v>
      </c>
      <c r="BE529" s="222">
        <f>IF(N529="základní",J529,0)</f>
        <v>0</v>
      </c>
      <c r="BF529" s="222">
        <f>IF(N529="snížená",J529,0)</f>
        <v>0</v>
      </c>
      <c r="BG529" s="222">
        <f>IF(N529="zákl. přenesená",J529,0)</f>
        <v>0</v>
      </c>
      <c r="BH529" s="222">
        <f>IF(N529="sníž. přenesená",J529,0)</f>
        <v>0</v>
      </c>
      <c r="BI529" s="222">
        <f>IF(N529="nulová",J529,0)</f>
        <v>0</v>
      </c>
      <c r="BJ529" s="20" t="s">
        <v>86</v>
      </c>
      <c r="BK529" s="222">
        <f>ROUND(I529*H529,2)</f>
        <v>0</v>
      </c>
      <c r="BL529" s="20" t="s">
        <v>292</v>
      </c>
      <c r="BM529" s="221" t="s">
        <v>721</v>
      </c>
    </row>
    <row r="530" s="2" customFormat="1">
      <c r="A530" s="42"/>
      <c r="B530" s="43"/>
      <c r="C530" s="44"/>
      <c r="D530" s="223" t="s">
        <v>153</v>
      </c>
      <c r="E530" s="44"/>
      <c r="F530" s="224" t="s">
        <v>722</v>
      </c>
      <c r="G530" s="44"/>
      <c r="H530" s="44"/>
      <c r="I530" s="225"/>
      <c r="J530" s="44"/>
      <c r="K530" s="44"/>
      <c r="L530" s="48"/>
      <c r="M530" s="226"/>
      <c r="N530" s="227"/>
      <c r="O530" s="88"/>
      <c r="P530" s="88"/>
      <c r="Q530" s="88"/>
      <c r="R530" s="88"/>
      <c r="S530" s="88"/>
      <c r="T530" s="89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T530" s="20" t="s">
        <v>153</v>
      </c>
      <c r="AU530" s="20" t="s">
        <v>88</v>
      </c>
    </row>
    <row r="531" s="2" customFormat="1">
      <c r="A531" s="42"/>
      <c r="B531" s="43"/>
      <c r="C531" s="44"/>
      <c r="D531" s="228" t="s">
        <v>155</v>
      </c>
      <c r="E531" s="44"/>
      <c r="F531" s="229" t="s">
        <v>723</v>
      </c>
      <c r="G531" s="44"/>
      <c r="H531" s="44"/>
      <c r="I531" s="225"/>
      <c r="J531" s="44"/>
      <c r="K531" s="44"/>
      <c r="L531" s="48"/>
      <c r="M531" s="226"/>
      <c r="N531" s="227"/>
      <c r="O531" s="88"/>
      <c r="P531" s="88"/>
      <c r="Q531" s="88"/>
      <c r="R531" s="88"/>
      <c r="S531" s="88"/>
      <c r="T531" s="89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T531" s="20" t="s">
        <v>155</v>
      </c>
      <c r="AU531" s="20" t="s">
        <v>88</v>
      </c>
    </row>
    <row r="532" s="13" customFormat="1">
      <c r="A532" s="13"/>
      <c r="B532" s="230"/>
      <c r="C532" s="231"/>
      <c r="D532" s="223" t="s">
        <v>157</v>
      </c>
      <c r="E532" s="232" t="s">
        <v>32</v>
      </c>
      <c r="F532" s="233" t="s">
        <v>441</v>
      </c>
      <c r="G532" s="231"/>
      <c r="H532" s="232" t="s">
        <v>32</v>
      </c>
      <c r="I532" s="234"/>
      <c r="J532" s="231"/>
      <c r="K532" s="231"/>
      <c r="L532" s="235"/>
      <c r="M532" s="236"/>
      <c r="N532" s="237"/>
      <c r="O532" s="237"/>
      <c r="P532" s="237"/>
      <c r="Q532" s="237"/>
      <c r="R532" s="237"/>
      <c r="S532" s="237"/>
      <c r="T532" s="23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9" t="s">
        <v>157</v>
      </c>
      <c r="AU532" s="239" t="s">
        <v>88</v>
      </c>
      <c r="AV532" s="13" t="s">
        <v>86</v>
      </c>
      <c r="AW532" s="13" t="s">
        <v>39</v>
      </c>
      <c r="AX532" s="13" t="s">
        <v>78</v>
      </c>
      <c r="AY532" s="239" t="s">
        <v>145</v>
      </c>
    </row>
    <row r="533" s="14" customFormat="1">
      <c r="A533" s="14"/>
      <c r="B533" s="240"/>
      <c r="C533" s="241"/>
      <c r="D533" s="223" t="s">
        <v>157</v>
      </c>
      <c r="E533" s="242" t="s">
        <v>32</v>
      </c>
      <c r="F533" s="243" t="s">
        <v>675</v>
      </c>
      <c r="G533" s="241"/>
      <c r="H533" s="244">
        <v>92.700000000000003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157</v>
      </c>
      <c r="AU533" s="250" t="s">
        <v>88</v>
      </c>
      <c r="AV533" s="14" t="s">
        <v>88</v>
      </c>
      <c r="AW533" s="14" t="s">
        <v>39</v>
      </c>
      <c r="AX533" s="14" t="s">
        <v>86</v>
      </c>
      <c r="AY533" s="250" t="s">
        <v>145</v>
      </c>
    </row>
    <row r="534" s="2" customFormat="1" ht="16.5" customHeight="1">
      <c r="A534" s="42"/>
      <c r="B534" s="43"/>
      <c r="C534" s="273" t="s">
        <v>724</v>
      </c>
      <c r="D534" s="273" t="s">
        <v>413</v>
      </c>
      <c r="E534" s="274" t="s">
        <v>725</v>
      </c>
      <c r="F534" s="275" t="s">
        <v>726</v>
      </c>
      <c r="G534" s="276" t="s">
        <v>273</v>
      </c>
      <c r="H534" s="277">
        <v>97.334999999999994</v>
      </c>
      <c r="I534" s="278"/>
      <c r="J534" s="279">
        <f>ROUND(I534*H534,2)</f>
        <v>0</v>
      </c>
      <c r="K534" s="280"/>
      <c r="L534" s="281"/>
      <c r="M534" s="282" t="s">
        <v>32</v>
      </c>
      <c r="N534" s="283" t="s">
        <v>49</v>
      </c>
      <c r="O534" s="88"/>
      <c r="P534" s="219">
        <f>O534*H534</f>
        <v>0</v>
      </c>
      <c r="Q534" s="219">
        <v>0.0025000000000000001</v>
      </c>
      <c r="R534" s="219">
        <f>Q534*H534</f>
        <v>0.24333749999999998</v>
      </c>
      <c r="S534" s="219">
        <v>0</v>
      </c>
      <c r="T534" s="220">
        <f>S534*H534</f>
        <v>0</v>
      </c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R534" s="221" t="s">
        <v>412</v>
      </c>
      <c r="AT534" s="221" t="s">
        <v>413</v>
      </c>
      <c r="AU534" s="221" t="s">
        <v>88</v>
      </c>
      <c r="AY534" s="20" t="s">
        <v>145</v>
      </c>
      <c r="BE534" s="222">
        <f>IF(N534="základní",J534,0)</f>
        <v>0</v>
      </c>
      <c r="BF534" s="222">
        <f>IF(N534="snížená",J534,0)</f>
        <v>0</v>
      </c>
      <c r="BG534" s="222">
        <f>IF(N534="zákl. přenesená",J534,0)</f>
        <v>0</v>
      </c>
      <c r="BH534" s="222">
        <f>IF(N534="sníž. přenesená",J534,0)</f>
        <v>0</v>
      </c>
      <c r="BI534" s="222">
        <f>IF(N534="nulová",J534,0)</f>
        <v>0</v>
      </c>
      <c r="BJ534" s="20" t="s">
        <v>86</v>
      </c>
      <c r="BK534" s="222">
        <f>ROUND(I534*H534,2)</f>
        <v>0</v>
      </c>
      <c r="BL534" s="20" t="s">
        <v>292</v>
      </c>
      <c r="BM534" s="221" t="s">
        <v>727</v>
      </c>
    </row>
    <row r="535" s="2" customFormat="1">
      <c r="A535" s="42"/>
      <c r="B535" s="43"/>
      <c r="C535" s="44"/>
      <c r="D535" s="223" t="s">
        <v>153</v>
      </c>
      <c r="E535" s="44"/>
      <c r="F535" s="224" t="s">
        <v>726</v>
      </c>
      <c r="G535" s="44"/>
      <c r="H535" s="44"/>
      <c r="I535" s="225"/>
      <c r="J535" s="44"/>
      <c r="K535" s="44"/>
      <c r="L535" s="48"/>
      <c r="M535" s="226"/>
      <c r="N535" s="227"/>
      <c r="O535" s="88"/>
      <c r="P535" s="88"/>
      <c r="Q535" s="88"/>
      <c r="R535" s="88"/>
      <c r="S535" s="88"/>
      <c r="T535" s="89"/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T535" s="20" t="s">
        <v>153</v>
      </c>
      <c r="AU535" s="20" t="s">
        <v>88</v>
      </c>
    </row>
    <row r="536" s="14" customFormat="1">
      <c r="A536" s="14"/>
      <c r="B536" s="240"/>
      <c r="C536" s="241"/>
      <c r="D536" s="223" t="s">
        <v>157</v>
      </c>
      <c r="E536" s="241"/>
      <c r="F536" s="243" t="s">
        <v>728</v>
      </c>
      <c r="G536" s="241"/>
      <c r="H536" s="244">
        <v>97.334999999999994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0" t="s">
        <v>157</v>
      </c>
      <c r="AU536" s="250" t="s">
        <v>88</v>
      </c>
      <c r="AV536" s="14" t="s">
        <v>88</v>
      </c>
      <c r="AW536" s="14" t="s">
        <v>4</v>
      </c>
      <c r="AX536" s="14" t="s">
        <v>86</v>
      </c>
      <c r="AY536" s="250" t="s">
        <v>145</v>
      </c>
    </row>
    <row r="537" s="2" customFormat="1" ht="16.5" customHeight="1">
      <c r="A537" s="42"/>
      <c r="B537" s="43"/>
      <c r="C537" s="209" t="s">
        <v>729</v>
      </c>
      <c r="D537" s="209" t="s">
        <v>147</v>
      </c>
      <c r="E537" s="210" t="s">
        <v>730</v>
      </c>
      <c r="F537" s="211" t="s">
        <v>731</v>
      </c>
      <c r="G537" s="212" t="s">
        <v>223</v>
      </c>
      <c r="H537" s="213">
        <v>60.848999999999997</v>
      </c>
      <c r="I537" s="214"/>
      <c r="J537" s="215">
        <f>ROUND(I537*H537,2)</f>
        <v>0</v>
      </c>
      <c r="K537" s="216"/>
      <c r="L537" s="48"/>
      <c r="M537" s="217" t="s">
        <v>32</v>
      </c>
      <c r="N537" s="218" t="s">
        <v>49</v>
      </c>
      <c r="O537" s="88"/>
      <c r="P537" s="219">
        <f>O537*H537</f>
        <v>0</v>
      </c>
      <c r="Q537" s="219">
        <v>0</v>
      </c>
      <c r="R537" s="219">
        <f>Q537*H537</f>
        <v>0</v>
      </c>
      <c r="S537" s="219">
        <v>0</v>
      </c>
      <c r="T537" s="220">
        <f>S537*H537</f>
        <v>0</v>
      </c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R537" s="221" t="s">
        <v>292</v>
      </c>
      <c r="AT537" s="221" t="s">
        <v>147</v>
      </c>
      <c r="AU537" s="221" t="s">
        <v>88</v>
      </c>
      <c r="AY537" s="20" t="s">
        <v>145</v>
      </c>
      <c r="BE537" s="222">
        <f>IF(N537="základní",J537,0)</f>
        <v>0</v>
      </c>
      <c r="BF537" s="222">
        <f>IF(N537="snížená",J537,0)</f>
        <v>0</v>
      </c>
      <c r="BG537" s="222">
        <f>IF(N537="zákl. přenesená",J537,0)</f>
        <v>0</v>
      </c>
      <c r="BH537" s="222">
        <f>IF(N537="sníž. přenesená",J537,0)</f>
        <v>0</v>
      </c>
      <c r="BI537" s="222">
        <f>IF(N537="nulová",J537,0)</f>
        <v>0</v>
      </c>
      <c r="BJ537" s="20" t="s">
        <v>86</v>
      </c>
      <c r="BK537" s="222">
        <f>ROUND(I537*H537,2)</f>
        <v>0</v>
      </c>
      <c r="BL537" s="20" t="s">
        <v>292</v>
      </c>
      <c r="BM537" s="221" t="s">
        <v>732</v>
      </c>
    </row>
    <row r="538" s="2" customFormat="1">
      <c r="A538" s="42"/>
      <c r="B538" s="43"/>
      <c r="C538" s="44"/>
      <c r="D538" s="223" t="s">
        <v>153</v>
      </c>
      <c r="E538" s="44"/>
      <c r="F538" s="224" t="s">
        <v>733</v>
      </c>
      <c r="G538" s="44"/>
      <c r="H538" s="44"/>
      <c r="I538" s="225"/>
      <c r="J538" s="44"/>
      <c r="K538" s="44"/>
      <c r="L538" s="48"/>
      <c r="M538" s="226"/>
      <c r="N538" s="227"/>
      <c r="O538" s="88"/>
      <c r="P538" s="88"/>
      <c r="Q538" s="88"/>
      <c r="R538" s="88"/>
      <c r="S538" s="88"/>
      <c r="T538" s="89"/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T538" s="20" t="s">
        <v>153</v>
      </c>
      <c r="AU538" s="20" t="s">
        <v>88</v>
      </c>
    </row>
    <row r="539" s="2" customFormat="1">
      <c r="A539" s="42"/>
      <c r="B539" s="43"/>
      <c r="C539" s="44"/>
      <c r="D539" s="228" t="s">
        <v>155</v>
      </c>
      <c r="E539" s="44"/>
      <c r="F539" s="229" t="s">
        <v>734</v>
      </c>
      <c r="G539" s="44"/>
      <c r="H539" s="44"/>
      <c r="I539" s="225"/>
      <c r="J539" s="44"/>
      <c r="K539" s="44"/>
      <c r="L539" s="48"/>
      <c r="M539" s="226"/>
      <c r="N539" s="227"/>
      <c r="O539" s="88"/>
      <c r="P539" s="88"/>
      <c r="Q539" s="88"/>
      <c r="R539" s="88"/>
      <c r="S539" s="88"/>
      <c r="T539" s="89"/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T539" s="20" t="s">
        <v>155</v>
      </c>
      <c r="AU539" s="20" t="s">
        <v>88</v>
      </c>
    </row>
    <row r="540" s="14" customFormat="1">
      <c r="A540" s="14"/>
      <c r="B540" s="240"/>
      <c r="C540" s="241"/>
      <c r="D540" s="223" t="s">
        <v>157</v>
      </c>
      <c r="E540" s="242" t="s">
        <v>32</v>
      </c>
      <c r="F540" s="243" t="s">
        <v>735</v>
      </c>
      <c r="G540" s="241"/>
      <c r="H540" s="244">
        <v>38.493000000000002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0" t="s">
        <v>157</v>
      </c>
      <c r="AU540" s="250" t="s">
        <v>88</v>
      </c>
      <c r="AV540" s="14" t="s">
        <v>88</v>
      </c>
      <c r="AW540" s="14" t="s">
        <v>39</v>
      </c>
      <c r="AX540" s="14" t="s">
        <v>78</v>
      </c>
      <c r="AY540" s="250" t="s">
        <v>145</v>
      </c>
    </row>
    <row r="541" s="14" customFormat="1">
      <c r="A541" s="14"/>
      <c r="B541" s="240"/>
      <c r="C541" s="241"/>
      <c r="D541" s="223" t="s">
        <v>157</v>
      </c>
      <c r="E541" s="242" t="s">
        <v>32</v>
      </c>
      <c r="F541" s="243" t="s">
        <v>736</v>
      </c>
      <c r="G541" s="241"/>
      <c r="H541" s="244">
        <v>22.356000000000002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157</v>
      </c>
      <c r="AU541" s="250" t="s">
        <v>88</v>
      </c>
      <c r="AV541" s="14" t="s">
        <v>88</v>
      </c>
      <c r="AW541" s="14" t="s">
        <v>39</v>
      </c>
      <c r="AX541" s="14" t="s">
        <v>78</v>
      </c>
      <c r="AY541" s="250" t="s">
        <v>145</v>
      </c>
    </row>
    <row r="542" s="15" customFormat="1">
      <c r="A542" s="15"/>
      <c r="B542" s="251"/>
      <c r="C542" s="252"/>
      <c r="D542" s="223" t="s">
        <v>157</v>
      </c>
      <c r="E542" s="253" t="s">
        <v>32</v>
      </c>
      <c r="F542" s="254" t="s">
        <v>164</v>
      </c>
      <c r="G542" s="252"/>
      <c r="H542" s="255">
        <v>60.849000000000004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1" t="s">
        <v>157</v>
      </c>
      <c r="AU542" s="261" t="s">
        <v>88</v>
      </c>
      <c r="AV542" s="15" t="s">
        <v>151</v>
      </c>
      <c r="AW542" s="15" t="s">
        <v>39</v>
      </c>
      <c r="AX542" s="15" t="s">
        <v>86</v>
      </c>
      <c r="AY542" s="261" t="s">
        <v>145</v>
      </c>
    </row>
    <row r="543" s="2" customFormat="1" ht="16.5" customHeight="1">
      <c r="A543" s="42"/>
      <c r="B543" s="43"/>
      <c r="C543" s="273" t="s">
        <v>737</v>
      </c>
      <c r="D543" s="273" t="s">
        <v>413</v>
      </c>
      <c r="E543" s="274" t="s">
        <v>738</v>
      </c>
      <c r="F543" s="275" t="s">
        <v>739</v>
      </c>
      <c r="G543" s="276" t="s">
        <v>273</v>
      </c>
      <c r="H543" s="277">
        <v>4.4720000000000004</v>
      </c>
      <c r="I543" s="278"/>
      <c r="J543" s="279">
        <f>ROUND(I543*H543,2)</f>
        <v>0</v>
      </c>
      <c r="K543" s="280"/>
      <c r="L543" s="281"/>
      <c r="M543" s="282" t="s">
        <v>32</v>
      </c>
      <c r="N543" s="283" t="s">
        <v>49</v>
      </c>
      <c r="O543" s="88"/>
      <c r="P543" s="219">
        <f>O543*H543</f>
        <v>0</v>
      </c>
      <c r="Q543" s="219">
        <v>0.00059999999999999995</v>
      </c>
      <c r="R543" s="219">
        <f>Q543*H543</f>
        <v>0.0026832000000000002</v>
      </c>
      <c r="S543" s="219">
        <v>0</v>
      </c>
      <c r="T543" s="220">
        <f>S543*H543</f>
        <v>0</v>
      </c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R543" s="221" t="s">
        <v>412</v>
      </c>
      <c r="AT543" s="221" t="s">
        <v>413</v>
      </c>
      <c r="AU543" s="221" t="s">
        <v>88</v>
      </c>
      <c r="AY543" s="20" t="s">
        <v>145</v>
      </c>
      <c r="BE543" s="222">
        <f>IF(N543="základní",J543,0)</f>
        <v>0</v>
      </c>
      <c r="BF543" s="222">
        <f>IF(N543="snížená",J543,0)</f>
        <v>0</v>
      </c>
      <c r="BG543" s="222">
        <f>IF(N543="zákl. přenesená",J543,0)</f>
        <v>0</v>
      </c>
      <c r="BH543" s="222">
        <f>IF(N543="sníž. přenesená",J543,0)</f>
        <v>0</v>
      </c>
      <c r="BI543" s="222">
        <f>IF(N543="nulová",J543,0)</f>
        <v>0</v>
      </c>
      <c r="BJ543" s="20" t="s">
        <v>86</v>
      </c>
      <c r="BK543" s="222">
        <f>ROUND(I543*H543,2)</f>
        <v>0</v>
      </c>
      <c r="BL543" s="20" t="s">
        <v>292</v>
      </c>
      <c r="BM543" s="221" t="s">
        <v>740</v>
      </c>
    </row>
    <row r="544" s="2" customFormat="1">
      <c r="A544" s="42"/>
      <c r="B544" s="43"/>
      <c r="C544" s="44"/>
      <c r="D544" s="223" t="s">
        <v>153</v>
      </c>
      <c r="E544" s="44"/>
      <c r="F544" s="224" t="s">
        <v>739</v>
      </c>
      <c r="G544" s="44"/>
      <c r="H544" s="44"/>
      <c r="I544" s="225"/>
      <c r="J544" s="44"/>
      <c r="K544" s="44"/>
      <c r="L544" s="48"/>
      <c r="M544" s="226"/>
      <c r="N544" s="227"/>
      <c r="O544" s="88"/>
      <c r="P544" s="88"/>
      <c r="Q544" s="88"/>
      <c r="R544" s="88"/>
      <c r="S544" s="88"/>
      <c r="T544" s="89"/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T544" s="20" t="s">
        <v>153</v>
      </c>
      <c r="AU544" s="20" t="s">
        <v>88</v>
      </c>
    </row>
    <row r="545" s="13" customFormat="1">
      <c r="A545" s="13"/>
      <c r="B545" s="230"/>
      <c r="C545" s="231"/>
      <c r="D545" s="223" t="s">
        <v>157</v>
      </c>
      <c r="E545" s="232" t="s">
        <v>32</v>
      </c>
      <c r="F545" s="233" t="s">
        <v>741</v>
      </c>
      <c r="G545" s="231"/>
      <c r="H545" s="232" t="s">
        <v>32</v>
      </c>
      <c r="I545" s="234"/>
      <c r="J545" s="231"/>
      <c r="K545" s="231"/>
      <c r="L545" s="235"/>
      <c r="M545" s="236"/>
      <c r="N545" s="237"/>
      <c r="O545" s="237"/>
      <c r="P545" s="237"/>
      <c r="Q545" s="237"/>
      <c r="R545" s="237"/>
      <c r="S545" s="237"/>
      <c r="T545" s="23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9" t="s">
        <v>157</v>
      </c>
      <c r="AU545" s="239" t="s">
        <v>88</v>
      </c>
      <c r="AV545" s="13" t="s">
        <v>86</v>
      </c>
      <c r="AW545" s="13" t="s">
        <v>39</v>
      </c>
      <c r="AX545" s="13" t="s">
        <v>78</v>
      </c>
      <c r="AY545" s="239" t="s">
        <v>145</v>
      </c>
    </row>
    <row r="546" s="14" customFormat="1">
      <c r="A546" s="14"/>
      <c r="B546" s="240"/>
      <c r="C546" s="241"/>
      <c r="D546" s="223" t="s">
        <v>157</v>
      </c>
      <c r="E546" s="242" t="s">
        <v>32</v>
      </c>
      <c r="F546" s="243" t="s">
        <v>742</v>
      </c>
      <c r="G546" s="241"/>
      <c r="H546" s="244">
        <v>4.2590000000000003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0" t="s">
        <v>157</v>
      </c>
      <c r="AU546" s="250" t="s">
        <v>88</v>
      </c>
      <c r="AV546" s="14" t="s">
        <v>88</v>
      </c>
      <c r="AW546" s="14" t="s">
        <v>39</v>
      </c>
      <c r="AX546" s="14" t="s">
        <v>86</v>
      </c>
      <c r="AY546" s="250" t="s">
        <v>145</v>
      </c>
    </row>
    <row r="547" s="14" customFormat="1">
      <c r="A547" s="14"/>
      <c r="B547" s="240"/>
      <c r="C547" s="241"/>
      <c r="D547" s="223" t="s">
        <v>157</v>
      </c>
      <c r="E547" s="241"/>
      <c r="F547" s="243" t="s">
        <v>743</v>
      </c>
      <c r="G547" s="241"/>
      <c r="H547" s="244">
        <v>4.4720000000000004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157</v>
      </c>
      <c r="AU547" s="250" t="s">
        <v>88</v>
      </c>
      <c r="AV547" s="14" t="s">
        <v>88</v>
      </c>
      <c r="AW547" s="14" t="s">
        <v>4</v>
      </c>
      <c r="AX547" s="14" t="s">
        <v>86</v>
      </c>
      <c r="AY547" s="250" t="s">
        <v>145</v>
      </c>
    </row>
    <row r="548" s="2" customFormat="1" ht="16.5" customHeight="1">
      <c r="A548" s="42"/>
      <c r="B548" s="43"/>
      <c r="C548" s="209" t="s">
        <v>744</v>
      </c>
      <c r="D548" s="209" t="s">
        <v>147</v>
      </c>
      <c r="E548" s="210" t="s">
        <v>745</v>
      </c>
      <c r="F548" s="211" t="s">
        <v>746</v>
      </c>
      <c r="G548" s="212" t="s">
        <v>199</v>
      </c>
      <c r="H548" s="213">
        <v>0.246</v>
      </c>
      <c r="I548" s="214"/>
      <c r="J548" s="215">
        <f>ROUND(I548*H548,2)</f>
        <v>0</v>
      </c>
      <c r="K548" s="216"/>
      <c r="L548" s="48"/>
      <c r="M548" s="217" t="s">
        <v>32</v>
      </c>
      <c r="N548" s="218" t="s">
        <v>49</v>
      </c>
      <c r="O548" s="88"/>
      <c r="P548" s="219">
        <f>O548*H548</f>
        <v>0</v>
      </c>
      <c r="Q548" s="219">
        <v>0</v>
      </c>
      <c r="R548" s="219">
        <f>Q548*H548</f>
        <v>0</v>
      </c>
      <c r="S548" s="219">
        <v>0</v>
      </c>
      <c r="T548" s="220">
        <f>S548*H548</f>
        <v>0</v>
      </c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R548" s="221" t="s">
        <v>292</v>
      </c>
      <c r="AT548" s="221" t="s">
        <v>147</v>
      </c>
      <c r="AU548" s="221" t="s">
        <v>88</v>
      </c>
      <c r="AY548" s="20" t="s">
        <v>145</v>
      </c>
      <c r="BE548" s="222">
        <f>IF(N548="základní",J548,0)</f>
        <v>0</v>
      </c>
      <c r="BF548" s="222">
        <f>IF(N548="snížená",J548,0)</f>
        <v>0</v>
      </c>
      <c r="BG548" s="222">
        <f>IF(N548="zákl. přenesená",J548,0)</f>
        <v>0</v>
      </c>
      <c r="BH548" s="222">
        <f>IF(N548="sníž. přenesená",J548,0)</f>
        <v>0</v>
      </c>
      <c r="BI548" s="222">
        <f>IF(N548="nulová",J548,0)</f>
        <v>0</v>
      </c>
      <c r="BJ548" s="20" t="s">
        <v>86</v>
      </c>
      <c r="BK548" s="222">
        <f>ROUND(I548*H548,2)</f>
        <v>0</v>
      </c>
      <c r="BL548" s="20" t="s">
        <v>292</v>
      </c>
      <c r="BM548" s="221" t="s">
        <v>747</v>
      </c>
    </row>
    <row r="549" s="2" customFormat="1">
      <c r="A549" s="42"/>
      <c r="B549" s="43"/>
      <c r="C549" s="44"/>
      <c r="D549" s="223" t="s">
        <v>153</v>
      </c>
      <c r="E549" s="44"/>
      <c r="F549" s="224" t="s">
        <v>748</v>
      </c>
      <c r="G549" s="44"/>
      <c r="H549" s="44"/>
      <c r="I549" s="225"/>
      <c r="J549" s="44"/>
      <c r="K549" s="44"/>
      <c r="L549" s="48"/>
      <c r="M549" s="226"/>
      <c r="N549" s="227"/>
      <c r="O549" s="88"/>
      <c r="P549" s="88"/>
      <c r="Q549" s="88"/>
      <c r="R549" s="88"/>
      <c r="S549" s="88"/>
      <c r="T549" s="89"/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T549" s="20" t="s">
        <v>153</v>
      </c>
      <c r="AU549" s="20" t="s">
        <v>88</v>
      </c>
    </row>
    <row r="550" s="2" customFormat="1">
      <c r="A550" s="42"/>
      <c r="B550" s="43"/>
      <c r="C550" s="44"/>
      <c r="D550" s="228" t="s">
        <v>155</v>
      </c>
      <c r="E550" s="44"/>
      <c r="F550" s="229" t="s">
        <v>749</v>
      </c>
      <c r="G550" s="44"/>
      <c r="H550" s="44"/>
      <c r="I550" s="225"/>
      <c r="J550" s="44"/>
      <c r="K550" s="44"/>
      <c r="L550" s="48"/>
      <c r="M550" s="226"/>
      <c r="N550" s="227"/>
      <c r="O550" s="88"/>
      <c r="P550" s="88"/>
      <c r="Q550" s="88"/>
      <c r="R550" s="88"/>
      <c r="S550" s="88"/>
      <c r="T550" s="89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T550" s="20" t="s">
        <v>155</v>
      </c>
      <c r="AU550" s="20" t="s">
        <v>88</v>
      </c>
    </row>
    <row r="551" s="2" customFormat="1" ht="16.5" customHeight="1">
      <c r="A551" s="42"/>
      <c r="B551" s="43"/>
      <c r="C551" s="209" t="s">
        <v>750</v>
      </c>
      <c r="D551" s="209" t="s">
        <v>147</v>
      </c>
      <c r="E551" s="210" t="s">
        <v>751</v>
      </c>
      <c r="F551" s="211" t="s">
        <v>752</v>
      </c>
      <c r="G551" s="212" t="s">
        <v>199</v>
      </c>
      <c r="H551" s="213">
        <v>0.246</v>
      </c>
      <c r="I551" s="214"/>
      <c r="J551" s="215">
        <f>ROUND(I551*H551,2)</f>
        <v>0</v>
      </c>
      <c r="K551" s="216"/>
      <c r="L551" s="48"/>
      <c r="M551" s="217" t="s">
        <v>32</v>
      </c>
      <c r="N551" s="218" t="s">
        <v>49</v>
      </c>
      <c r="O551" s="88"/>
      <c r="P551" s="219">
        <f>O551*H551</f>
        <v>0</v>
      </c>
      <c r="Q551" s="219">
        <v>0</v>
      </c>
      <c r="R551" s="219">
        <f>Q551*H551</f>
        <v>0</v>
      </c>
      <c r="S551" s="219">
        <v>0</v>
      </c>
      <c r="T551" s="220">
        <f>S551*H551</f>
        <v>0</v>
      </c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R551" s="221" t="s">
        <v>292</v>
      </c>
      <c r="AT551" s="221" t="s">
        <v>147</v>
      </c>
      <c r="AU551" s="221" t="s">
        <v>88</v>
      </c>
      <c r="AY551" s="20" t="s">
        <v>145</v>
      </c>
      <c r="BE551" s="222">
        <f>IF(N551="základní",J551,0)</f>
        <v>0</v>
      </c>
      <c r="BF551" s="222">
        <f>IF(N551="snížená",J551,0)</f>
        <v>0</v>
      </c>
      <c r="BG551" s="222">
        <f>IF(N551="zákl. přenesená",J551,0)</f>
        <v>0</v>
      </c>
      <c r="BH551" s="222">
        <f>IF(N551="sníž. přenesená",J551,0)</f>
        <v>0</v>
      </c>
      <c r="BI551" s="222">
        <f>IF(N551="nulová",J551,0)</f>
        <v>0</v>
      </c>
      <c r="BJ551" s="20" t="s">
        <v>86</v>
      </c>
      <c r="BK551" s="222">
        <f>ROUND(I551*H551,2)</f>
        <v>0</v>
      </c>
      <c r="BL551" s="20" t="s">
        <v>292</v>
      </c>
      <c r="BM551" s="221" t="s">
        <v>753</v>
      </c>
    </row>
    <row r="552" s="2" customFormat="1">
      <c r="A552" s="42"/>
      <c r="B552" s="43"/>
      <c r="C552" s="44"/>
      <c r="D552" s="223" t="s">
        <v>153</v>
      </c>
      <c r="E552" s="44"/>
      <c r="F552" s="224" t="s">
        <v>754</v>
      </c>
      <c r="G552" s="44"/>
      <c r="H552" s="44"/>
      <c r="I552" s="225"/>
      <c r="J552" s="44"/>
      <c r="K552" s="44"/>
      <c r="L552" s="48"/>
      <c r="M552" s="226"/>
      <c r="N552" s="227"/>
      <c r="O552" s="88"/>
      <c r="P552" s="88"/>
      <c r="Q552" s="88"/>
      <c r="R552" s="88"/>
      <c r="S552" s="88"/>
      <c r="T552" s="89"/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T552" s="20" t="s">
        <v>153</v>
      </c>
      <c r="AU552" s="20" t="s">
        <v>88</v>
      </c>
    </row>
    <row r="553" s="2" customFormat="1">
      <c r="A553" s="42"/>
      <c r="B553" s="43"/>
      <c r="C553" s="44"/>
      <c r="D553" s="228" t="s">
        <v>155</v>
      </c>
      <c r="E553" s="44"/>
      <c r="F553" s="229" t="s">
        <v>755</v>
      </c>
      <c r="G553" s="44"/>
      <c r="H553" s="44"/>
      <c r="I553" s="225"/>
      <c r="J553" s="44"/>
      <c r="K553" s="44"/>
      <c r="L553" s="48"/>
      <c r="M553" s="226"/>
      <c r="N553" s="227"/>
      <c r="O553" s="88"/>
      <c r="P553" s="88"/>
      <c r="Q553" s="88"/>
      <c r="R553" s="88"/>
      <c r="S553" s="88"/>
      <c r="T553" s="89"/>
      <c r="U553" s="42"/>
      <c r="V553" s="42"/>
      <c r="W553" s="42"/>
      <c r="X553" s="42"/>
      <c r="Y553" s="42"/>
      <c r="Z553" s="42"/>
      <c r="AA553" s="42"/>
      <c r="AB553" s="42"/>
      <c r="AC553" s="42"/>
      <c r="AD553" s="42"/>
      <c r="AE553" s="42"/>
      <c r="AT553" s="20" t="s">
        <v>155</v>
      </c>
      <c r="AU553" s="20" t="s">
        <v>88</v>
      </c>
    </row>
    <row r="554" s="12" customFormat="1" ht="22.8" customHeight="1">
      <c r="A554" s="12"/>
      <c r="B554" s="193"/>
      <c r="C554" s="194"/>
      <c r="D554" s="195" t="s">
        <v>77</v>
      </c>
      <c r="E554" s="207" t="s">
        <v>756</v>
      </c>
      <c r="F554" s="207" t="s">
        <v>757</v>
      </c>
      <c r="G554" s="194"/>
      <c r="H554" s="194"/>
      <c r="I554" s="197"/>
      <c r="J554" s="208">
        <f>BK554</f>
        <v>0</v>
      </c>
      <c r="K554" s="194"/>
      <c r="L554" s="199"/>
      <c r="M554" s="200"/>
      <c r="N554" s="201"/>
      <c r="O554" s="201"/>
      <c r="P554" s="202">
        <f>SUM(P555:P613)</f>
        <v>0</v>
      </c>
      <c r="Q554" s="201"/>
      <c r="R554" s="202">
        <f>SUM(R555:R613)</f>
        <v>0.13375600000000001</v>
      </c>
      <c r="S554" s="201"/>
      <c r="T554" s="203">
        <f>SUM(T555:T613)</f>
        <v>0.076800000000000007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04" t="s">
        <v>88</v>
      </c>
      <c r="AT554" s="205" t="s">
        <v>77</v>
      </c>
      <c r="AU554" s="205" t="s">
        <v>86</v>
      </c>
      <c r="AY554" s="204" t="s">
        <v>145</v>
      </c>
      <c r="BK554" s="206">
        <f>SUM(BK555:BK613)</f>
        <v>0</v>
      </c>
    </row>
    <row r="555" s="2" customFormat="1" ht="16.5" customHeight="1">
      <c r="A555" s="42"/>
      <c r="B555" s="43"/>
      <c r="C555" s="209" t="s">
        <v>758</v>
      </c>
      <c r="D555" s="209" t="s">
        <v>147</v>
      </c>
      <c r="E555" s="210" t="s">
        <v>759</v>
      </c>
      <c r="F555" s="211" t="s">
        <v>760</v>
      </c>
      <c r="G555" s="212" t="s">
        <v>223</v>
      </c>
      <c r="H555" s="213">
        <v>3.54</v>
      </c>
      <c r="I555" s="214"/>
      <c r="J555" s="215">
        <f>ROUND(I555*H555,2)</f>
        <v>0</v>
      </c>
      <c r="K555" s="216"/>
      <c r="L555" s="48"/>
      <c r="M555" s="217" t="s">
        <v>32</v>
      </c>
      <c r="N555" s="218" t="s">
        <v>49</v>
      </c>
      <c r="O555" s="88"/>
      <c r="P555" s="219">
        <f>O555*H555</f>
        <v>0</v>
      </c>
      <c r="Q555" s="219">
        <v>0</v>
      </c>
      <c r="R555" s="219">
        <f>Q555*H555</f>
        <v>0</v>
      </c>
      <c r="S555" s="219">
        <v>0</v>
      </c>
      <c r="T555" s="220">
        <f>S555*H555</f>
        <v>0</v>
      </c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R555" s="221" t="s">
        <v>292</v>
      </c>
      <c r="AT555" s="221" t="s">
        <v>147</v>
      </c>
      <c r="AU555" s="221" t="s">
        <v>88</v>
      </c>
      <c r="AY555" s="20" t="s">
        <v>145</v>
      </c>
      <c r="BE555" s="222">
        <f>IF(N555="základní",J555,0)</f>
        <v>0</v>
      </c>
      <c r="BF555" s="222">
        <f>IF(N555="snížená",J555,0)</f>
        <v>0</v>
      </c>
      <c r="BG555" s="222">
        <f>IF(N555="zákl. přenesená",J555,0)</f>
        <v>0</v>
      </c>
      <c r="BH555" s="222">
        <f>IF(N555="sníž. přenesená",J555,0)</f>
        <v>0</v>
      </c>
      <c r="BI555" s="222">
        <f>IF(N555="nulová",J555,0)</f>
        <v>0</v>
      </c>
      <c r="BJ555" s="20" t="s">
        <v>86</v>
      </c>
      <c r="BK555" s="222">
        <f>ROUND(I555*H555,2)</f>
        <v>0</v>
      </c>
      <c r="BL555" s="20" t="s">
        <v>292</v>
      </c>
      <c r="BM555" s="221" t="s">
        <v>761</v>
      </c>
    </row>
    <row r="556" s="2" customFormat="1">
      <c r="A556" s="42"/>
      <c r="B556" s="43"/>
      <c r="C556" s="44"/>
      <c r="D556" s="223" t="s">
        <v>153</v>
      </c>
      <c r="E556" s="44"/>
      <c r="F556" s="224" t="s">
        <v>762</v>
      </c>
      <c r="G556" s="44"/>
      <c r="H556" s="44"/>
      <c r="I556" s="225"/>
      <c r="J556" s="44"/>
      <c r="K556" s="44"/>
      <c r="L556" s="48"/>
      <c r="M556" s="226"/>
      <c r="N556" s="227"/>
      <c r="O556" s="88"/>
      <c r="P556" s="88"/>
      <c r="Q556" s="88"/>
      <c r="R556" s="88"/>
      <c r="S556" s="88"/>
      <c r="T556" s="89"/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T556" s="20" t="s">
        <v>153</v>
      </c>
      <c r="AU556" s="20" t="s">
        <v>88</v>
      </c>
    </row>
    <row r="557" s="2" customFormat="1">
      <c r="A557" s="42"/>
      <c r="B557" s="43"/>
      <c r="C557" s="44"/>
      <c r="D557" s="228" t="s">
        <v>155</v>
      </c>
      <c r="E557" s="44"/>
      <c r="F557" s="229" t="s">
        <v>763</v>
      </c>
      <c r="G557" s="44"/>
      <c r="H557" s="44"/>
      <c r="I557" s="225"/>
      <c r="J557" s="44"/>
      <c r="K557" s="44"/>
      <c r="L557" s="48"/>
      <c r="M557" s="226"/>
      <c r="N557" s="227"/>
      <c r="O557" s="88"/>
      <c r="P557" s="88"/>
      <c r="Q557" s="88"/>
      <c r="R557" s="88"/>
      <c r="S557" s="88"/>
      <c r="T557" s="89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T557" s="20" t="s">
        <v>155</v>
      </c>
      <c r="AU557" s="20" t="s">
        <v>88</v>
      </c>
    </row>
    <row r="558" s="13" customFormat="1">
      <c r="A558" s="13"/>
      <c r="B558" s="230"/>
      <c r="C558" s="231"/>
      <c r="D558" s="223" t="s">
        <v>157</v>
      </c>
      <c r="E558" s="232" t="s">
        <v>32</v>
      </c>
      <c r="F558" s="233" t="s">
        <v>764</v>
      </c>
      <c r="G558" s="231"/>
      <c r="H558" s="232" t="s">
        <v>32</v>
      </c>
      <c r="I558" s="234"/>
      <c r="J558" s="231"/>
      <c r="K558" s="231"/>
      <c r="L558" s="235"/>
      <c r="M558" s="236"/>
      <c r="N558" s="237"/>
      <c r="O558" s="237"/>
      <c r="P558" s="237"/>
      <c r="Q558" s="237"/>
      <c r="R558" s="237"/>
      <c r="S558" s="237"/>
      <c r="T558" s="23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9" t="s">
        <v>157</v>
      </c>
      <c r="AU558" s="239" t="s">
        <v>88</v>
      </c>
      <c r="AV558" s="13" t="s">
        <v>86</v>
      </c>
      <c r="AW558" s="13" t="s">
        <v>39</v>
      </c>
      <c r="AX558" s="13" t="s">
        <v>78</v>
      </c>
      <c r="AY558" s="239" t="s">
        <v>145</v>
      </c>
    </row>
    <row r="559" s="14" customFormat="1">
      <c r="A559" s="14"/>
      <c r="B559" s="240"/>
      <c r="C559" s="241"/>
      <c r="D559" s="223" t="s">
        <v>157</v>
      </c>
      <c r="E559" s="242" t="s">
        <v>32</v>
      </c>
      <c r="F559" s="243" t="s">
        <v>765</v>
      </c>
      <c r="G559" s="241"/>
      <c r="H559" s="244">
        <v>3.54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157</v>
      </c>
      <c r="AU559" s="250" t="s">
        <v>88</v>
      </c>
      <c r="AV559" s="14" t="s">
        <v>88</v>
      </c>
      <c r="AW559" s="14" t="s">
        <v>39</v>
      </c>
      <c r="AX559" s="14" t="s">
        <v>86</v>
      </c>
      <c r="AY559" s="250" t="s">
        <v>145</v>
      </c>
    </row>
    <row r="560" s="2" customFormat="1" ht="16.5" customHeight="1">
      <c r="A560" s="42"/>
      <c r="B560" s="43"/>
      <c r="C560" s="273" t="s">
        <v>766</v>
      </c>
      <c r="D560" s="273" t="s">
        <v>413</v>
      </c>
      <c r="E560" s="274" t="s">
        <v>767</v>
      </c>
      <c r="F560" s="275" t="s">
        <v>768</v>
      </c>
      <c r="G560" s="276" t="s">
        <v>150</v>
      </c>
      <c r="H560" s="277">
        <v>0.0089999999999999993</v>
      </c>
      <c r="I560" s="278"/>
      <c r="J560" s="279">
        <f>ROUND(I560*H560,2)</f>
        <v>0</v>
      </c>
      <c r="K560" s="280"/>
      <c r="L560" s="281"/>
      <c r="M560" s="282" t="s">
        <v>32</v>
      </c>
      <c r="N560" s="283" t="s">
        <v>49</v>
      </c>
      <c r="O560" s="88"/>
      <c r="P560" s="219">
        <f>O560*H560</f>
        <v>0</v>
      </c>
      <c r="Q560" s="219">
        <v>0.55000000000000004</v>
      </c>
      <c r="R560" s="219">
        <f>Q560*H560</f>
        <v>0.0049500000000000004</v>
      </c>
      <c r="S560" s="219">
        <v>0</v>
      </c>
      <c r="T560" s="220">
        <f>S560*H560</f>
        <v>0</v>
      </c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R560" s="221" t="s">
        <v>412</v>
      </c>
      <c r="AT560" s="221" t="s">
        <v>413</v>
      </c>
      <c r="AU560" s="221" t="s">
        <v>88</v>
      </c>
      <c r="AY560" s="20" t="s">
        <v>145</v>
      </c>
      <c r="BE560" s="222">
        <f>IF(N560="základní",J560,0)</f>
        <v>0</v>
      </c>
      <c r="BF560" s="222">
        <f>IF(N560="snížená",J560,0)</f>
        <v>0</v>
      </c>
      <c r="BG560" s="222">
        <f>IF(N560="zákl. přenesená",J560,0)</f>
        <v>0</v>
      </c>
      <c r="BH560" s="222">
        <f>IF(N560="sníž. přenesená",J560,0)</f>
        <v>0</v>
      </c>
      <c r="BI560" s="222">
        <f>IF(N560="nulová",J560,0)</f>
        <v>0</v>
      </c>
      <c r="BJ560" s="20" t="s">
        <v>86</v>
      </c>
      <c r="BK560" s="222">
        <f>ROUND(I560*H560,2)</f>
        <v>0</v>
      </c>
      <c r="BL560" s="20" t="s">
        <v>292</v>
      </c>
      <c r="BM560" s="221" t="s">
        <v>769</v>
      </c>
    </row>
    <row r="561" s="2" customFormat="1">
      <c r="A561" s="42"/>
      <c r="B561" s="43"/>
      <c r="C561" s="44"/>
      <c r="D561" s="223" t="s">
        <v>153</v>
      </c>
      <c r="E561" s="44"/>
      <c r="F561" s="224" t="s">
        <v>768</v>
      </c>
      <c r="G561" s="44"/>
      <c r="H561" s="44"/>
      <c r="I561" s="225"/>
      <c r="J561" s="44"/>
      <c r="K561" s="44"/>
      <c r="L561" s="48"/>
      <c r="M561" s="226"/>
      <c r="N561" s="227"/>
      <c r="O561" s="88"/>
      <c r="P561" s="88"/>
      <c r="Q561" s="88"/>
      <c r="R561" s="88"/>
      <c r="S561" s="88"/>
      <c r="T561" s="89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T561" s="20" t="s">
        <v>153</v>
      </c>
      <c r="AU561" s="20" t="s">
        <v>88</v>
      </c>
    </row>
    <row r="562" s="14" customFormat="1">
      <c r="A562" s="14"/>
      <c r="B562" s="240"/>
      <c r="C562" s="241"/>
      <c r="D562" s="223" t="s">
        <v>157</v>
      </c>
      <c r="E562" s="242" t="s">
        <v>32</v>
      </c>
      <c r="F562" s="243" t="s">
        <v>770</v>
      </c>
      <c r="G562" s="241"/>
      <c r="H562" s="244">
        <v>0.0080000000000000002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0" t="s">
        <v>157</v>
      </c>
      <c r="AU562" s="250" t="s">
        <v>88</v>
      </c>
      <c r="AV562" s="14" t="s">
        <v>88</v>
      </c>
      <c r="AW562" s="14" t="s">
        <v>39</v>
      </c>
      <c r="AX562" s="14" t="s">
        <v>86</v>
      </c>
      <c r="AY562" s="250" t="s">
        <v>145</v>
      </c>
    </row>
    <row r="563" s="14" customFormat="1">
      <c r="A563" s="14"/>
      <c r="B563" s="240"/>
      <c r="C563" s="241"/>
      <c r="D563" s="223" t="s">
        <v>157</v>
      </c>
      <c r="E563" s="241"/>
      <c r="F563" s="243" t="s">
        <v>771</v>
      </c>
      <c r="G563" s="241"/>
      <c r="H563" s="244">
        <v>0.0089999999999999993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157</v>
      </c>
      <c r="AU563" s="250" t="s">
        <v>88</v>
      </c>
      <c r="AV563" s="14" t="s">
        <v>88</v>
      </c>
      <c r="AW563" s="14" t="s">
        <v>4</v>
      </c>
      <c r="AX563" s="14" t="s">
        <v>86</v>
      </c>
      <c r="AY563" s="250" t="s">
        <v>145</v>
      </c>
    </row>
    <row r="564" s="2" customFormat="1" ht="16.5" customHeight="1">
      <c r="A564" s="42"/>
      <c r="B564" s="43"/>
      <c r="C564" s="273" t="s">
        <v>772</v>
      </c>
      <c r="D564" s="273" t="s">
        <v>413</v>
      </c>
      <c r="E564" s="274" t="s">
        <v>773</v>
      </c>
      <c r="F564" s="275" t="s">
        <v>774</v>
      </c>
      <c r="G564" s="276" t="s">
        <v>273</v>
      </c>
      <c r="H564" s="277">
        <v>0.88</v>
      </c>
      <c r="I564" s="278"/>
      <c r="J564" s="279">
        <f>ROUND(I564*H564,2)</f>
        <v>0</v>
      </c>
      <c r="K564" s="280"/>
      <c r="L564" s="281"/>
      <c r="M564" s="282" t="s">
        <v>32</v>
      </c>
      <c r="N564" s="283" t="s">
        <v>49</v>
      </c>
      <c r="O564" s="88"/>
      <c r="P564" s="219">
        <f>O564*H564</f>
        <v>0</v>
      </c>
      <c r="Q564" s="219">
        <v>0.0061999999999999998</v>
      </c>
      <c r="R564" s="219">
        <f>Q564*H564</f>
        <v>0.0054559999999999999</v>
      </c>
      <c r="S564" s="219">
        <v>0</v>
      </c>
      <c r="T564" s="220">
        <f>S564*H564</f>
        <v>0</v>
      </c>
      <c r="U564" s="42"/>
      <c r="V564" s="42"/>
      <c r="W564" s="42"/>
      <c r="X564" s="42"/>
      <c r="Y564" s="42"/>
      <c r="Z564" s="42"/>
      <c r="AA564" s="42"/>
      <c r="AB564" s="42"/>
      <c r="AC564" s="42"/>
      <c r="AD564" s="42"/>
      <c r="AE564" s="42"/>
      <c r="AR564" s="221" t="s">
        <v>412</v>
      </c>
      <c r="AT564" s="221" t="s">
        <v>413</v>
      </c>
      <c r="AU564" s="221" t="s">
        <v>88</v>
      </c>
      <c r="AY564" s="20" t="s">
        <v>145</v>
      </c>
      <c r="BE564" s="222">
        <f>IF(N564="základní",J564,0)</f>
        <v>0</v>
      </c>
      <c r="BF564" s="222">
        <f>IF(N564="snížená",J564,0)</f>
        <v>0</v>
      </c>
      <c r="BG564" s="222">
        <f>IF(N564="zákl. přenesená",J564,0)</f>
        <v>0</v>
      </c>
      <c r="BH564" s="222">
        <f>IF(N564="sníž. přenesená",J564,0)</f>
        <v>0</v>
      </c>
      <c r="BI564" s="222">
        <f>IF(N564="nulová",J564,0)</f>
        <v>0</v>
      </c>
      <c r="BJ564" s="20" t="s">
        <v>86</v>
      </c>
      <c r="BK564" s="222">
        <f>ROUND(I564*H564,2)</f>
        <v>0</v>
      </c>
      <c r="BL564" s="20" t="s">
        <v>292</v>
      </c>
      <c r="BM564" s="221" t="s">
        <v>775</v>
      </c>
    </row>
    <row r="565" s="2" customFormat="1">
      <c r="A565" s="42"/>
      <c r="B565" s="43"/>
      <c r="C565" s="44"/>
      <c r="D565" s="223" t="s">
        <v>153</v>
      </c>
      <c r="E565" s="44"/>
      <c r="F565" s="224" t="s">
        <v>774</v>
      </c>
      <c r="G565" s="44"/>
      <c r="H565" s="44"/>
      <c r="I565" s="225"/>
      <c r="J565" s="44"/>
      <c r="K565" s="44"/>
      <c r="L565" s="48"/>
      <c r="M565" s="226"/>
      <c r="N565" s="227"/>
      <c r="O565" s="88"/>
      <c r="P565" s="88"/>
      <c r="Q565" s="88"/>
      <c r="R565" s="88"/>
      <c r="S565" s="88"/>
      <c r="T565" s="89"/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T565" s="20" t="s">
        <v>153</v>
      </c>
      <c r="AU565" s="20" t="s">
        <v>88</v>
      </c>
    </row>
    <row r="566" s="14" customFormat="1">
      <c r="A566" s="14"/>
      <c r="B566" s="240"/>
      <c r="C566" s="241"/>
      <c r="D566" s="223" t="s">
        <v>157</v>
      </c>
      <c r="E566" s="242" t="s">
        <v>32</v>
      </c>
      <c r="F566" s="243" t="s">
        <v>776</v>
      </c>
      <c r="G566" s="241"/>
      <c r="H566" s="244">
        <v>0.88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157</v>
      </c>
      <c r="AU566" s="250" t="s">
        <v>88</v>
      </c>
      <c r="AV566" s="14" t="s">
        <v>88</v>
      </c>
      <c r="AW566" s="14" t="s">
        <v>39</v>
      </c>
      <c r="AX566" s="14" t="s">
        <v>86</v>
      </c>
      <c r="AY566" s="250" t="s">
        <v>145</v>
      </c>
    </row>
    <row r="567" s="2" customFormat="1" ht="16.5" customHeight="1">
      <c r="A567" s="42"/>
      <c r="B567" s="43"/>
      <c r="C567" s="209" t="s">
        <v>777</v>
      </c>
      <c r="D567" s="209" t="s">
        <v>147</v>
      </c>
      <c r="E567" s="210" t="s">
        <v>778</v>
      </c>
      <c r="F567" s="211" t="s">
        <v>779</v>
      </c>
      <c r="G567" s="212" t="s">
        <v>466</v>
      </c>
      <c r="H567" s="213">
        <v>1</v>
      </c>
      <c r="I567" s="214"/>
      <c r="J567" s="215">
        <f>ROUND(I567*H567,2)</f>
        <v>0</v>
      </c>
      <c r="K567" s="216"/>
      <c r="L567" s="48"/>
      <c r="M567" s="217" t="s">
        <v>32</v>
      </c>
      <c r="N567" s="218" t="s">
        <v>49</v>
      </c>
      <c r="O567" s="88"/>
      <c r="P567" s="219">
        <f>O567*H567</f>
        <v>0</v>
      </c>
      <c r="Q567" s="219">
        <v>0</v>
      </c>
      <c r="R567" s="219">
        <f>Q567*H567</f>
        <v>0</v>
      </c>
      <c r="S567" s="219">
        <v>0</v>
      </c>
      <c r="T567" s="220">
        <f>S567*H567</f>
        <v>0</v>
      </c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R567" s="221" t="s">
        <v>292</v>
      </c>
      <c r="AT567" s="221" t="s">
        <v>147</v>
      </c>
      <c r="AU567" s="221" t="s">
        <v>88</v>
      </c>
      <c r="AY567" s="20" t="s">
        <v>145</v>
      </c>
      <c r="BE567" s="222">
        <f>IF(N567="základní",J567,0)</f>
        <v>0</v>
      </c>
      <c r="BF567" s="222">
        <f>IF(N567="snížená",J567,0)</f>
        <v>0</v>
      </c>
      <c r="BG567" s="222">
        <f>IF(N567="zákl. přenesená",J567,0)</f>
        <v>0</v>
      </c>
      <c r="BH567" s="222">
        <f>IF(N567="sníž. přenesená",J567,0)</f>
        <v>0</v>
      </c>
      <c r="BI567" s="222">
        <f>IF(N567="nulová",J567,0)</f>
        <v>0</v>
      </c>
      <c r="BJ567" s="20" t="s">
        <v>86</v>
      </c>
      <c r="BK567" s="222">
        <f>ROUND(I567*H567,2)</f>
        <v>0</v>
      </c>
      <c r="BL567" s="20" t="s">
        <v>292</v>
      </c>
      <c r="BM567" s="221" t="s">
        <v>780</v>
      </c>
    </row>
    <row r="568" s="2" customFormat="1">
      <c r="A568" s="42"/>
      <c r="B568" s="43"/>
      <c r="C568" s="44"/>
      <c r="D568" s="223" t="s">
        <v>153</v>
      </c>
      <c r="E568" s="44"/>
      <c r="F568" s="224" t="s">
        <v>781</v>
      </c>
      <c r="G568" s="44"/>
      <c r="H568" s="44"/>
      <c r="I568" s="225"/>
      <c r="J568" s="44"/>
      <c r="K568" s="44"/>
      <c r="L568" s="48"/>
      <c r="M568" s="226"/>
      <c r="N568" s="227"/>
      <c r="O568" s="88"/>
      <c r="P568" s="88"/>
      <c r="Q568" s="88"/>
      <c r="R568" s="88"/>
      <c r="S568" s="88"/>
      <c r="T568" s="89"/>
      <c r="U568" s="42"/>
      <c r="V568" s="42"/>
      <c r="W568" s="42"/>
      <c r="X568" s="42"/>
      <c r="Y568" s="42"/>
      <c r="Z568" s="42"/>
      <c r="AA568" s="42"/>
      <c r="AB568" s="42"/>
      <c r="AC568" s="42"/>
      <c r="AD568" s="42"/>
      <c r="AE568" s="42"/>
      <c r="AT568" s="20" t="s">
        <v>153</v>
      </c>
      <c r="AU568" s="20" t="s">
        <v>88</v>
      </c>
    </row>
    <row r="569" s="2" customFormat="1">
      <c r="A569" s="42"/>
      <c r="B569" s="43"/>
      <c r="C569" s="44"/>
      <c r="D569" s="228" t="s">
        <v>155</v>
      </c>
      <c r="E569" s="44"/>
      <c r="F569" s="229" t="s">
        <v>782</v>
      </c>
      <c r="G569" s="44"/>
      <c r="H569" s="44"/>
      <c r="I569" s="225"/>
      <c r="J569" s="44"/>
      <c r="K569" s="44"/>
      <c r="L569" s="48"/>
      <c r="M569" s="226"/>
      <c r="N569" s="227"/>
      <c r="O569" s="88"/>
      <c r="P569" s="88"/>
      <c r="Q569" s="88"/>
      <c r="R569" s="88"/>
      <c r="S569" s="88"/>
      <c r="T569" s="89"/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T569" s="20" t="s">
        <v>155</v>
      </c>
      <c r="AU569" s="20" t="s">
        <v>88</v>
      </c>
    </row>
    <row r="570" s="2" customFormat="1" ht="16.5" customHeight="1">
      <c r="A570" s="42"/>
      <c r="B570" s="43"/>
      <c r="C570" s="273" t="s">
        <v>783</v>
      </c>
      <c r="D570" s="273" t="s">
        <v>413</v>
      </c>
      <c r="E570" s="274" t="s">
        <v>784</v>
      </c>
      <c r="F570" s="275" t="s">
        <v>32</v>
      </c>
      <c r="G570" s="276" t="s">
        <v>466</v>
      </c>
      <c r="H570" s="277">
        <v>1</v>
      </c>
      <c r="I570" s="278"/>
      <c r="J570" s="279">
        <f>ROUND(I570*H570,2)</f>
        <v>0</v>
      </c>
      <c r="K570" s="280"/>
      <c r="L570" s="281"/>
      <c r="M570" s="282" t="s">
        <v>32</v>
      </c>
      <c r="N570" s="283" t="s">
        <v>49</v>
      </c>
      <c r="O570" s="88"/>
      <c r="P570" s="219">
        <f>O570*H570</f>
        <v>0</v>
      </c>
      <c r="Q570" s="219">
        <v>0.050000000000000003</v>
      </c>
      <c r="R570" s="219">
        <f>Q570*H570</f>
        <v>0.050000000000000003</v>
      </c>
      <c r="S570" s="219">
        <v>0</v>
      </c>
      <c r="T570" s="220">
        <f>S570*H570</f>
        <v>0</v>
      </c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R570" s="221" t="s">
        <v>204</v>
      </c>
      <c r="AT570" s="221" t="s">
        <v>413</v>
      </c>
      <c r="AU570" s="221" t="s">
        <v>88</v>
      </c>
      <c r="AY570" s="20" t="s">
        <v>145</v>
      </c>
      <c r="BE570" s="222">
        <f>IF(N570="základní",J570,0)</f>
        <v>0</v>
      </c>
      <c r="BF570" s="222">
        <f>IF(N570="snížená",J570,0)</f>
        <v>0</v>
      </c>
      <c r="BG570" s="222">
        <f>IF(N570="zákl. přenesená",J570,0)</f>
        <v>0</v>
      </c>
      <c r="BH570" s="222">
        <f>IF(N570="sníž. přenesená",J570,0)</f>
        <v>0</v>
      </c>
      <c r="BI570" s="222">
        <f>IF(N570="nulová",J570,0)</f>
        <v>0</v>
      </c>
      <c r="BJ570" s="20" t="s">
        <v>86</v>
      </c>
      <c r="BK570" s="222">
        <f>ROUND(I570*H570,2)</f>
        <v>0</v>
      </c>
      <c r="BL570" s="20" t="s">
        <v>151</v>
      </c>
      <c r="BM570" s="221" t="s">
        <v>785</v>
      </c>
    </row>
    <row r="571" s="2" customFormat="1">
      <c r="A571" s="42"/>
      <c r="B571" s="43"/>
      <c r="C571" s="44"/>
      <c r="D571" s="223" t="s">
        <v>153</v>
      </c>
      <c r="E571" s="44"/>
      <c r="F571" s="224" t="s">
        <v>786</v>
      </c>
      <c r="G571" s="44"/>
      <c r="H571" s="44"/>
      <c r="I571" s="225"/>
      <c r="J571" s="44"/>
      <c r="K571" s="44"/>
      <c r="L571" s="48"/>
      <c r="M571" s="226"/>
      <c r="N571" s="227"/>
      <c r="O571" s="88"/>
      <c r="P571" s="88"/>
      <c r="Q571" s="88"/>
      <c r="R571" s="88"/>
      <c r="S571" s="88"/>
      <c r="T571" s="89"/>
      <c r="U571" s="42"/>
      <c r="V571" s="42"/>
      <c r="W571" s="42"/>
      <c r="X571" s="42"/>
      <c r="Y571" s="42"/>
      <c r="Z571" s="42"/>
      <c r="AA571" s="42"/>
      <c r="AB571" s="42"/>
      <c r="AC571" s="42"/>
      <c r="AD571" s="42"/>
      <c r="AE571" s="42"/>
      <c r="AT571" s="20" t="s">
        <v>153</v>
      </c>
      <c r="AU571" s="20" t="s">
        <v>88</v>
      </c>
    </row>
    <row r="572" s="2" customFormat="1" ht="16.5" customHeight="1">
      <c r="A572" s="42"/>
      <c r="B572" s="43"/>
      <c r="C572" s="209" t="s">
        <v>787</v>
      </c>
      <c r="D572" s="209" t="s">
        <v>147</v>
      </c>
      <c r="E572" s="210" t="s">
        <v>788</v>
      </c>
      <c r="F572" s="211" t="s">
        <v>789</v>
      </c>
      <c r="G572" s="212" t="s">
        <v>466</v>
      </c>
      <c r="H572" s="213">
        <v>1</v>
      </c>
      <c r="I572" s="214"/>
      <c r="J572" s="215">
        <f>ROUND(I572*H572,2)</f>
        <v>0</v>
      </c>
      <c r="K572" s="216"/>
      <c r="L572" s="48"/>
      <c r="M572" s="217" t="s">
        <v>32</v>
      </c>
      <c r="N572" s="218" t="s">
        <v>49</v>
      </c>
      <c r="O572" s="88"/>
      <c r="P572" s="219">
        <f>O572*H572</f>
        <v>0</v>
      </c>
      <c r="Q572" s="219">
        <v>0</v>
      </c>
      <c r="R572" s="219">
        <f>Q572*H572</f>
        <v>0</v>
      </c>
      <c r="S572" s="219">
        <v>0</v>
      </c>
      <c r="T572" s="220">
        <f>S572*H572</f>
        <v>0</v>
      </c>
      <c r="U572" s="42"/>
      <c r="V572" s="42"/>
      <c r="W572" s="42"/>
      <c r="X572" s="42"/>
      <c r="Y572" s="42"/>
      <c r="Z572" s="42"/>
      <c r="AA572" s="42"/>
      <c r="AB572" s="42"/>
      <c r="AC572" s="42"/>
      <c r="AD572" s="42"/>
      <c r="AE572" s="42"/>
      <c r="AR572" s="221" t="s">
        <v>292</v>
      </c>
      <c r="AT572" s="221" t="s">
        <v>147</v>
      </c>
      <c r="AU572" s="221" t="s">
        <v>88</v>
      </c>
      <c r="AY572" s="20" t="s">
        <v>145</v>
      </c>
      <c r="BE572" s="222">
        <f>IF(N572="základní",J572,0)</f>
        <v>0</v>
      </c>
      <c r="BF572" s="222">
        <f>IF(N572="snížená",J572,0)</f>
        <v>0</v>
      </c>
      <c r="BG572" s="222">
        <f>IF(N572="zákl. přenesená",J572,0)</f>
        <v>0</v>
      </c>
      <c r="BH572" s="222">
        <f>IF(N572="sníž. přenesená",J572,0)</f>
        <v>0</v>
      </c>
      <c r="BI572" s="222">
        <f>IF(N572="nulová",J572,0)</f>
        <v>0</v>
      </c>
      <c r="BJ572" s="20" t="s">
        <v>86</v>
      </c>
      <c r="BK572" s="222">
        <f>ROUND(I572*H572,2)</f>
        <v>0</v>
      </c>
      <c r="BL572" s="20" t="s">
        <v>292</v>
      </c>
      <c r="BM572" s="221" t="s">
        <v>790</v>
      </c>
    </row>
    <row r="573" s="2" customFormat="1">
      <c r="A573" s="42"/>
      <c r="B573" s="43"/>
      <c r="C573" s="44"/>
      <c r="D573" s="223" t="s">
        <v>153</v>
      </c>
      <c r="E573" s="44"/>
      <c r="F573" s="224" t="s">
        <v>791</v>
      </c>
      <c r="G573" s="44"/>
      <c r="H573" s="44"/>
      <c r="I573" s="225"/>
      <c r="J573" s="44"/>
      <c r="K573" s="44"/>
      <c r="L573" s="48"/>
      <c r="M573" s="226"/>
      <c r="N573" s="227"/>
      <c r="O573" s="88"/>
      <c r="P573" s="88"/>
      <c r="Q573" s="88"/>
      <c r="R573" s="88"/>
      <c r="S573" s="88"/>
      <c r="T573" s="89"/>
      <c r="U573" s="42"/>
      <c r="V573" s="42"/>
      <c r="W573" s="42"/>
      <c r="X573" s="42"/>
      <c r="Y573" s="42"/>
      <c r="Z573" s="42"/>
      <c r="AA573" s="42"/>
      <c r="AB573" s="42"/>
      <c r="AC573" s="42"/>
      <c r="AD573" s="42"/>
      <c r="AE573" s="42"/>
      <c r="AT573" s="20" t="s">
        <v>153</v>
      </c>
      <c r="AU573" s="20" t="s">
        <v>88</v>
      </c>
    </row>
    <row r="574" s="2" customFormat="1">
      <c r="A574" s="42"/>
      <c r="B574" s="43"/>
      <c r="C574" s="44"/>
      <c r="D574" s="228" t="s">
        <v>155</v>
      </c>
      <c r="E574" s="44"/>
      <c r="F574" s="229" t="s">
        <v>792</v>
      </c>
      <c r="G574" s="44"/>
      <c r="H574" s="44"/>
      <c r="I574" s="225"/>
      <c r="J574" s="44"/>
      <c r="K574" s="44"/>
      <c r="L574" s="48"/>
      <c r="M574" s="226"/>
      <c r="N574" s="227"/>
      <c r="O574" s="88"/>
      <c r="P574" s="88"/>
      <c r="Q574" s="88"/>
      <c r="R574" s="88"/>
      <c r="S574" s="88"/>
      <c r="T574" s="89"/>
      <c r="U574" s="42"/>
      <c r="V574" s="42"/>
      <c r="W574" s="42"/>
      <c r="X574" s="42"/>
      <c r="Y574" s="42"/>
      <c r="Z574" s="42"/>
      <c r="AA574" s="42"/>
      <c r="AB574" s="42"/>
      <c r="AC574" s="42"/>
      <c r="AD574" s="42"/>
      <c r="AE574" s="42"/>
      <c r="AT574" s="20" t="s">
        <v>155</v>
      </c>
      <c r="AU574" s="20" t="s">
        <v>88</v>
      </c>
    </row>
    <row r="575" s="2" customFormat="1" ht="16.5" customHeight="1">
      <c r="A575" s="42"/>
      <c r="B575" s="43"/>
      <c r="C575" s="273" t="s">
        <v>793</v>
      </c>
      <c r="D575" s="273" t="s">
        <v>413</v>
      </c>
      <c r="E575" s="274" t="s">
        <v>794</v>
      </c>
      <c r="F575" s="275" t="s">
        <v>795</v>
      </c>
      <c r="G575" s="276" t="s">
        <v>466</v>
      </c>
      <c r="H575" s="277">
        <v>1</v>
      </c>
      <c r="I575" s="278"/>
      <c r="J575" s="279">
        <f>ROUND(I575*H575,2)</f>
        <v>0</v>
      </c>
      <c r="K575" s="280"/>
      <c r="L575" s="281"/>
      <c r="M575" s="282" t="s">
        <v>32</v>
      </c>
      <c r="N575" s="283" t="s">
        <v>49</v>
      </c>
      <c r="O575" s="88"/>
      <c r="P575" s="219">
        <f>O575*H575</f>
        <v>0</v>
      </c>
      <c r="Q575" s="219">
        <v>0.0023999999999999998</v>
      </c>
      <c r="R575" s="219">
        <f>Q575*H575</f>
        <v>0.0023999999999999998</v>
      </c>
      <c r="S575" s="219">
        <v>0</v>
      </c>
      <c r="T575" s="220">
        <f>S575*H575</f>
        <v>0</v>
      </c>
      <c r="U575" s="42"/>
      <c r="V575" s="42"/>
      <c r="W575" s="42"/>
      <c r="X575" s="42"/>
      <c r="Y575" s="42"/>
      <c r="Z575" s="42"/>
      <c r="AA575" s="42"/>
      <c r="AB575" s="42"/>
      <c r="AC575" s="42"/>
      <c r="AD575" s="42"/>
      <c r="AE575" s="42"/>
      <c r="AR575" s="221" t="s">
        <v>412</v>
      </c>
      <c r="AT575" s="221" t="s">
        <v>413</v>
      </c>
      <c r="AU575" s="221" t="s">
        <v>88</v>
      </c>
      <c r="AY575" s="20" t="s">
        <v>145</v>
      </c>
      <c r="BE575" s="222">
        <f>IF(N575="základní",J575,0)</f>
        <v>0</v>
      </c>
      <c r="BF575" s="222">
        <f>IF(N575="snížená",J575,0)</f>
        <v>0</v>
      </c>
      <c r="BG575" s="222">
        <f>IF(N575="zákl. přenesená",J575,0)</f>
        <v>0</v>
      </c>
      <c r="BH575" s="222">
        <f>IF(N575="sníž. přenesená",J575,0)</f>
        <v>0</v>
      </c>
      <c r="BI575" s="222">
        <f>IF(N575="nulová",J575,0)</f>
        <v>0</v>
      </c>
      <c r="BJ575" s="20" t="s">
        <v>86</v>
      </c>
      <c r="BK575" s="222">
        <f>ROUND(I575*H575,2)</f>
        <v>0</v>
      </c>
      <c r="BL575" s="20" t="s">
        <v>292</v>
      </c>
      <c r="BM575" s="221" t="s">
        <v>796</v>
      </c>
    </row>
    <row r="576" s="2" customFormat="1">
      <c r="A576" s="42"/>
      <c r="B576" s="43"/>
      <c r="C576" s="44"/>
      <c r="D576" s="223" t="s">
        <v>153</v>
      </c>
      <c r="E576" s="44"/>
      <c r="F576" s="224" t="s">
        <v>795</v>
      </c>
      <c r="G576" s="44"/>
      <c r="H576" s="44"/>
      <c r="I576" s="225"/>
      <c r="J576" s="44"/>
      <c r="K576" s="44"/>
      <c r="L576" s="48"/>
      <c r="M576" s="226"/>
      <c r="N576" s="227"/>
      <c r="O576" s="88"/>
      <c r="P576" s="88"/>
      <c r="Q576" s="88"/>
      <c r="R576" s="88"/>
      <c r="S576" s="88"/>
      <c r="T576" s="89"/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T576" s="20" t="s">
        <v>153</v>
      </c>
      <c r="AU576" s="20" t="s">
        <v>88</v>
      </c>
    </row>
    <row r="577" s="2" customFormat="1" ht="16.5" customHeight="1">
      <c r="A577" s="42"/>
      <c r="B577" s="43"/>
      <c r="C577" s="209" t="s">
        <v>797</v>
      </c>
      <c r="D577" s="209" t="s">
        <v>147</v>
      </c>
      <c r="E577" s="210" t="s">
        <v>798</v>
      </c>
      <c r="F577" s="211" t="s">
        <v>799</v>
      </c>
      <c r="G577" s="212" t="s">
        <v>466</v>
      </c>
      <c r="H577" s="213">
        <v>1</v>
      </c>
      <c r="I577" s="214"/>
      <c r="J577" s="215">
        <f>ROUND(I577*H577,2)</f>
        <v>0</v>
      </c>
      <c r="K577" s="216"/>
      <c r="L577" s="48"/>
      <c r="M577" s="217" t="s">
        <v>32</v>
      </c>
      <c r="N577" s="218" t="s">
        <v>49</v>
      </c>
      <c r="O577" s="88"/>
      <c r="P577" s="219">
        <f>O577*H577</f>
        <v>0</v>
      </c>
      <c r="Q577" s="219">
        <v>0</v>
      </c>
      <c r="R577" s="219">
        <f>Q577*H577</f>
        <v>0</v>
      </c>
      <c r="S577" s="219">
        <v>0</v>
      </c>
      <c r="T577" s="220">
        <f>S577*H577</f>
        <v>0</v>
      </c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R577" s="221" t="s">
        <v>292</v>
      </c>
      <c r="AT577" s="221" t="s">
        <v>147</v>
      </c>
      <c r="AU577" s="221" t="s">
        <v>88</v>
      </c>
      <c r="AY577" s="20" t="s">
        <v>145</v>
      </c>
      <c r="BE577" s="222">
        <f>IF(N577="základní",J577,0)</f>
        <v>0</v>
      </c>
      <c r="BF577" s="222">
        <f>IF(N577="snížená",J577,0)</f>
        <v>0</v>
      </c>
      <c r="BG577" s="222">
        <f>IF(N577="zákl. přenesená",J577,0)</f>
        <v>0</v>
      </c>
      <c r="BH577" s="222">
        <f>IF(N577="sníž. přenesená",J577,0)</f>
        <v>0</v>
      </c>
      <c r="BI577" s="222">
        <f>IF(N577="nulová",J577,0)</f>
        <v>0</v>
      </c>
      <c r="BJ577" s="20" t="s">
        <v>86</v>
      </c>
      <c r="BK577" s="222">
        <f>ROUND(I577*H577,2)</f>
        <v>0</v>
      </c>
      <c r="BL577" s="20" t="s">
        <v>292</v>
      </c>
      <c r="BM577" s="221" t="s">
        <v>800</v>
      </c>
    </row>
    <row r="578" s="2" customFormat="1">
      <c r="A578" s="42"/>
      <c r="B578" s="43"/>
      <c r="C578" s="44"/>
      <c r="D578" s="223" t="s">
        <v>153</v>
      </c>
      <c r="E578" s="44"/>
      <c r="F578" s="224" t="s">
        <v>801</v>
      </c>
      <c r="G578" s="44"/>
      <c r="H578" s="44"/>
      <c r="I578" s="225"/>
      <c r="J578" s="44"/>
      <c r="K578" s="44"/>
      <c r="L578" s="48"/>
      <c r="M578" s="226"/>
      <c r="N578" s="227"/>
      <c r="O578" s="88"/>
      <c r="P578" s="88"/>
      <c r="Q578" s="88"/>
      <c r="R578" s="88"/>
      <c r="S578" s="88"/>
      <c r="T578" s="89"/>
      <c r="U578" s="42"/>
      <c r="V578" s="42"/>
      <c r="W578" s="42"/>
      <c r="X578" s="42"/>
      <c r="Y578" s="42"/>
      <c r="Z578" s="42"/>
      <c r="AA578" s="42"/>
      <c r="AB578" s="42"/>
      <c r="AC578" s="42"/>
      <c r="AD578" s="42"/>
      <c r="AE578" s="42"/>
      <c r="AT578" s="20" t="s">
        <v>153</v>
      </c>
      <c r="AU578" s="20" t="s">
        <v>88</v>
      </c>
    </row>
    <row r="579" s="2" customFormat="1">
      <c r="A579" s="42"/>
      <c r="B579" s="43"/>
      <c r="C579" s="44"/>
      <c r="D579" s="228" t="s">
        <v>155</v>
      </c>
      <c r="E579" s="44"/>
      <c r="F579" s="229" t="s">
        <v>802</v>
      </c>
      <c r="G579" s="44"/>
      <c r="H579" s="44"/>
      <c r="I579" s="225"/>
      <c r="J579" s="44"/>
      <c r="K579" s="44"/>
      <c r="L579" s="48"/>
      <c r="M579" s="226"/>
      <c r="N579" s="227"/>
      <c r="O579" s="88"/>
      <c r="P579" s="88"/>
      <c r="Q579" s="88"/>
      <c r="R579" s="88"/>
      <c r="S579" s="88"/>
      <c r="T579" s="89"/>
      <c r="U579" s="42"/>
      <c r="V579" s="42"/>
      <c r="W579" s="42"/>
      <c r="X579" s="42"/>
      <c r="Y579" s="42"/>
      <c r="Z579" s="42"/>
      <c r="AA579" s="42"/>
      <c r="AB579" s="42"/>
      <c r="AC579" s="42"/>
      <c r="AD579" s="42"/>
      <c r="AE579" s="42"/>
      <c r="AT579" s="20" t="s">
        <v>155</v>
      </c>
      <c r="AU579" s="20" t="s">
        <v>88</v>
      </c>
    </row>
    <row r="580" s="2" customFormat="1" ht="16.5" customHeight="1">
      <c r="A580" s="42"/>
      <c r="B580" s="43"/>
      <c r="C580" s="273" t="s">
        <v>803</v>
      </c>
      <c r="D580" s="273" t="s">
        <v>413</v>
      </c>
      <c r="E580" s="274" t="s">
        <v>804</v>
      </c>
      <c r="F580" s="275" t="s">
        <v>805</v>
      </c>
      <c r="G580" s="276" t="s">
        <v>466</v>
      </c>
      <c r="H580" s="277">
        <v>1</v>
      </c>
      <c r="I580" s="278"/>
      <c r="J580" s="279">
        <f>ROUND(I580*H580,2)</f>
        <v>0</v>
      </c>
      <c r="K580" s="280"/>
      <c r="L580" s="281"/>
      <c r="M580" s="282" t="s">
        <v>32</v>
      </c>
      <c r="N580" s="283" t="s">
        <v>49</v>
      </c>
      <c r="O580" s="88"/>
      <c r="P580" s="219">
        <f>O580*H580</f>
        <v>0</v>
      </c>
      <c r="Q580" s="219">
        <v>0.00014999999999999999</v>
      </c>
      <c r="R580" s="219">
        <f>Q580*H580</f>
        <v>0.00014999999999999999</v>
      </c>
      <c r="S580" s="219">
        <v>0</v>
      </c>
      <c r="T580" s="220">
        <f>S580*H580</f>
        <v>0</v>
      </c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R580" s="221" t="s">
        <v>412</v>
      </c>
      <c r="AT580" s="221" t="s">
        <v>413</v>
      </c>
      <c r="AU580" s="221" t="s">
        <v>88</v>
      </c>
      <c r="AY580" s="20" t="s">
        <v>145</v>
      </c>
      <c r="BE580" s="222">
        <f>IF(N580="základní",J580,0)</f>
        <v>0</v>
      </c>
      <c r="BF580" s="222">
        <f>IF(N580="snížená",J580,0)</f>
        <v>0</v>
      </c>
      <c r="BG580" s="222">
        <f>IF(N580="zákl. přenesená",J580,0)</f>
        <v>0</v>
      </c>
      <c r="BH580" s="222">
        <f>IF(N580="sníž. přenesená",J580,0)</f>
        <v>0</v>
      </c>
      <c r="BI580" s="222">
        <f>IF(N580="nulová",J580,0)</f>
        <v>0</v>
      </c>
      <c r="BJ580" s="20" t="s">
        <v>86</v>
      </c>
      <c r="BK580" s="222">
        <f>ROUND(I580*H580,2)</f>
        <v>0</v>
      </c>
      <c r="BL580" s="20" t="s">
        <v>292</v>
      </c>
      <c r="BM580" s="221" t="s">
        <v>806</v>
      </c>
    </row>
    <row r="581" s="2" customFormat="1">
      <c r="A581" s="42"/>
      <c r="B581" s="43"/>
      <c r="C581" s="44"/>
      <c r="D581" s="223" t="s">
        <v>153</v>
      </c>
      <c r="E581" s="44"/>
      <c r="F581" s="224" t="s">
        <v>805</v>
      </c>
      <c r="G581" s="44"/>
      <c r="H581" s="44"/>
      <c r="I581" s="225"/>
      <c r="J581" s="44"/>
      <c r="K581" s="44"/>
      <c r="L581" s="48"/>
      <c r="M581" s="226"/>
      <c r="N581" s="227"/>
      <c r="O581" s="88"/>
      <c r="P581" s="88"/>
      <c r="Q581" s="88"/>
      <c r="R581" s="88"/>
      <c r="S581" s="88"/>
      <c r="T581" s="89"/>
      <c r="U581" s="42"/>
      <c r="V581" s="42"/>
      <c r="W581" s="42"/>
      <c r="X581" s="42"/>
      <c r="Y581" s="42"/>
      <c r="Z581" s="42"/>
      <c r="AA581" s="42"/>
      <c r="AB581" s="42"/>
      <c r="AC581" s="42"/>
      <c r="AD581" s="42"/>
      <c r="AE581" s="42"/>
      <c r="AT581" s="20" t="s">
        <v>153</v>
      </c>
      <c r="AU581" s="20" t="s">
        <v>88</v>
      </c>
    </row>
    <row r="582" s="2" customFormat="1" ht="16.5" customHeight="1">
      <c r="A582" s="42"/>
      <c r="B582" s="43"/>
      <c r="C582" s="209" t="s">
        <v>807</v>
      </c>
      <c r="D582" s="209" t="s">
        <v>147</v>
      </c>
      <c r="E582" s="210" t="s">
        <v>808</v>
      </c>
      <c r="F582" s="211" t="s">
        <v>809</v>
      </c>
      <c r="G582" s="212" t="s">
        <v>466</v>
      </c>
      <c r="H582" s="213">
        <v>1</v>
      </c>
      <c r="I582" s="214"/>
      <c r="J582" s="215">
        <f>ROUND(I582*H582,2)</f>
        <v>0</v>
      </c>
      <c r="K582" s="216"/>
      <c r="L582" s="48"/>
      <c r="M582" s="217" t="s">
        <v>32</v>
      </c>
      <c r="N582" s="218" t="s">
        <v>49</v>
      </c>
      <c r="O582" s="88"/>
      <c r="P582" s="219">
        <f>O582*H582</f>
        <v>0</v>
      </c>
      <c r="Q582" s="219">
        <v>0</v>
      </c>
      <c r="R582" s="219">
        <f>Q582*H582</f>
        <v>0</v>
      </c>
      <c r="S582" s="219">
        <v>0</v>
      </c>
      <c r="T582" s="220">
        <f>S582*H582</f>
        <v>0</v>
      </c>
      <c r="U582" s="42"/>
      <c r="V582" s="42"/>
      <c r="W582" s="42"/>
      <c r="X582" s="42"/>
      <c r="Y582" s="42"/>
      <c r="Z582" s="42"/>
      <c r="AA582" s="42"/>
      <c r="AB582" s="42"/>
      <c r="AC582" s="42"/>
      <c r="AD582" s="42"/>
      <c r="AE582" s="42"/>
      <c r="AR582" s="221" t="s">
        <v>292</v>
      </c>
      <c r="AT582" s="221" t="s">
        <v>147</v>
      </c>
      <c r="AU582" s="221" t="s">
        <v>88</v>
      </c>
      <c r="AY582" s="20" t="s">
        <v>145</v>
      </c>
      <c r="BE582" s="222">
        <f>IF(N582="základní",J582,0)</f>
        <v>0</v>
      </c>
      <c r="BF582" s="222">
        <f>IF(N582="snížená",J582,0)</f>
        <v>0</v>
      </c>
      <c r="BG582" s="222">
        <f>IF(N582="zákl. přenesená",J582,0)</f>
        <v>0</v>
      </c>
      <c r="BH582" s="222">
        <f>IF(N582="sníž. přenesená",J582,0)</f>
        <v>0</v>
      </c>
      <c r="BI582" s="222">
        <f>IF(N582="nulová",J582,0)</f>
        <v>0</v>
      </c>
      <c r="BJ582" s="20" t="s">
        <v>86</v>
      </c>
      <c r="BK582" s="222">
        <f>ROUND(I582*H582,2)</f>
        <v>0</v>
      </c>
      <c r="BL582" s="20" t="s">
        <v>292</v>
      </c>
      <c r="BM582" s="221" t="s">
        <v>810</v>
      </c>
    </row>
    <row r="583" s="2" customFormat="1">
      <c r="A583" s="42"/>
      <c r="B583" s="43"/>
      <c r="C583" s="44"/>
      <c r="D583" s="223" t="s">
        <v>153</v>
      </c>
      <c r="E583" s="44"/>
      <c r="F583" s="224" t="s">
        <v>811</v>
      </c>
      <c r="G583" s="44"/>
      <c r="H583" s="44"/>
      <c r="I583" s="225"/>
      <c r="J583" s="44"/>
      <c r="K583" s="44"/>
      <c r="L583" s="48"/>
      <c r="M583" s="226"/>
      <c r="N583" s="227"/>
      <c r="O583" s="88"/>
      <c r="P583" s="88"/>
      <c r="Q583" s="88"/>
      <c r="R583" s="88"/>
      <c r="S583" s="88"/>
      <c r="T583" s="89"/>
      <c r="U583" s="42"/>
      <c r="V583" s="42"/>
      <c r="W583" s="42"/>
      <c r="X583" s="42"/>
      <c r="Y583" s="42"/>
      <c r="Z583" s="42"/>
      <c r="AA583" s="42"/>
      <c r="AB583" s="42"/>
      <c r="AC583" s="42"/>
      <c r="AD583" s="42"/>
      <c r="AE583" s="42"/>
      <c r="AT583" s="20" t="s">
        <v>153</v>
      </c>
      <c r="AU583" s="20" t="s">
        <v>88</v>
      </c>
    </row>
    <row r="584" s="2" customFormat="1">
      <c r="A584" s="42"/>
      <c r="B584" s="43"/>
      <c r="C584" s="44"/>
      <c r="D584" s="228" t="s">
        <v>155</v>
      </c>
      <c r="E584" s="44"/>
      <c r="F584" s="229" t="s">
        <v>812</v>
      </c>
      <c r="G584" s="44"/>
      <c r="H584" s="44"/>
      <c r="I584" s="225"/>
      <c r="J584" s="44"/>
      <c r="K584" s="44"/>
      <c r="L584" s="48"/>
      <c r="M584" s="226"/>
      <c r="N584" s="227"/>
      <c r="O584" s="88"/>
      <c r="P584" s="88"/>
      <c r="Q584" s="88"/>
      <c r="R584" s="88"/>
      <c r="S584" s="88"/>
      <c r="T584" s="89"/>
      <c r="U584" s="42"/>
      <c r="V584" s="42"/>
      <c r="W584" s="42"/>
      <c r="X584" s="42"/>
      <c r="Y584" s="42"/>
      <c r="Z584" s="42"/>
      <c r="AA584" s="42"/>
      <c r="AB584" s="42"/>
      <c r="AC584" s="42"/>
      <c r="AD584" s="42"/>
      <c r="AE584" s="42"/>
      <c r="AT584" s="20" t="s">
        <v>155</v>
      </c>
      <c r="AU584" s="20" t="s">
        <v>88</v>
      </c>
    </row>
    <row r="585" s="2" customFormat="1" ht="16.5" customHeight="1">
      <c r="A585" s="42"/>
      <c r="B585" s="43"/>
      <c r="C585" s="273" t="s">
        <v>813</v>
      </c>
      <c r="D585" s="273" t="s">
        <v>413</v>
      </c>
      <c r="E585" s="274" t="s">
        <v>814</v>
      </c>
      <c r="F585" s="275" t="s">
        <v>32</v>
      </c>
      <c r="G585" s="276" t="s">
        <v>466</v>
      </c>
      <c r="H585" s="277">
        <v>1</v>
      </c>
      <c r="I585" s="278"/>
      <c r="J585" s="279">
        <f>ROUND(I585*H585,2)</f>
        <v>0</v>
      </c>
      <c r="K585" s="280"/>
      <c r="L585" s="281"/>
      <c r="M585" s="282" t="s">
        <v>32</v>
      </c>
      <c r="N585" s="283" t="s">
        <v>49</v>
      </c>
      <c r="O585" s="88"/>
      <c r="P585" s="219">
        <f>O585*H585</f>
        <v>0</v>
      </c>
      <c r="Q585" s="219">
        <v>0.050000000000000003</v>
      </c>
      <c r="R585" s="219">
        <f>Q585*H585</f>
        <v>0.050000000000000003</v>
      </c>
      <c r="S585" s="219">
        <v>0</v>
      </c>
      <c r="T585" s="220">
        <f>S585*H585</f>
        <v>0</v>
      </c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R585" s="221" t="s">
        <v>204</v>
      </c>
      <c r="AT585" s="221" t="s">
        <v>413</v>
      </c>
      <c r="AU585" s="221" t="s">
        <v>88</v>
      </c>
      <c r="AY585" s="20" t="s">
        <v>145</v>
      </c>
      <c r="BE585" s="222">
        <f>IF(N585="základní",J585,0)</f>
        <v>0</v>
      </c>
      <c r="BF585" s="222">
        <f>IF(N585="snížená",J585,0)</f>
        <v>0</v>
      </c>
      <c r="BG585" s="222">
        <f>IF(N585="zákl. přenesená",J585,0)</f>
        <v>0</v>
      </c>
      <c r="BH585" s="222">
        <f>IF(N585="sníž. přenesená",J585,0)</f>
        <v>0</v>
      </c>
      <c r="BI585" s="222">
        <f>IF(N585="nulová",J585,0)</f>
        <v>0</v>
      </c>
      <c r="BJ585" s="20" t="s">
        <v>86</v>
      </c>
      <c r="BK585" s="222">
        <f>ROUND(I585*H585,2)</f>
        <v>0</v>
      </c>
      <c r="BL585" s="20" t="s">
        <v>151</v>
      </c>
      <c r="BM585" s="221" t="s">
        <v>815</v>
      </c>
    </row>
    <row r="586" s="2" customFormat="1">
      <c r="A586" s="42"/>
      <c r="B586" s="43"/>
      <c r="C586" s="44"/>
      <c r="D586" s="223" t="s">
        <v>153</v>
      </c>
      <c r="E586" s="44"/>
      <c r="F586" s="224" t="s">
        <v>816</v>
      </c>
      <c r="G586" s="44"/>
      <c r="H586" s="44"/>
      <c r="I586" s="225"/>
      <c r="J586" s="44"/>
      <c r="K586" s="44"/>
      <c r="L586" s="48"/>
      <c r="M586" s="226"/>
      <c r="N586" s="227"/>
      <c r="O586" s="88"/>
      <c r="P586" s="88"/>
      <c r="Q586" s="88"/>
      <c r="R586" s="88"/>
      <c r="S586" s="88"/>
      <c r="T586" s="89"/>
      <c r="U586" s="42"/>
      <c r="V586" s="42"/>
      <c r="W586" s="42"/>
      <c r="X586" s="42"/>
      <c r="Y586" s="42"/>
      <c r="Z586" s="42"/>
      <c r="AA586" s="42"/>
      <c r="AB586" s="42"/>
      <c r="AC586" s="42"/>
      <c r="AD586" s="42"/>
      <c r="AE586" s="42"/>
      <c r="AT586" s="20" t="s">
        <v>153</v>
      </c>
      <c r="AU586" s="20" t="s">
        <v>88</v>
      </c>
    </row>
    <row r="587" s="2" customFormat="1" ht="16.5" customHeight="1">
      <c r="A587" s="42"/>
      <c r="B587" s="43"/>
      <c r="C587" s="209" t="s">
        <v>817</v>
      </c>
      <c r="D587" s="209" t="s">
        <v>147</v>
      </c>
      <c r="E587" s="210" t="s">
        <v>818</v>
      </c>
      <c r="F587" s="211" t="s">
        <v>819</v>
      </c>
      <c r="G587" s="212" t="s">
        <v>466</v>
      </c>
      <c r="H587" s="213">
        <v>1</v>
      </c>
      <c r="I587" s="214"/>
      <c r="J587" s="215">
        <f>ROUND(I587*H587,2)</f>
        <v>0</v>
      </c>
      <c r="K587" s="216"/>
      <c r="L587" s="48"/>
      <c r="M587" s="217" t="s">
        <v>32</v>
      </c>
      <c r="N587" s="218" t="s">
        <v>49</v>
      </c>
      <c r="O587" s="88"/>
      <c r="P587" s="219">
        <f>O587*H587</f>
        <v>0</v>
      </c>
      <c r="Q587" s="219">
        <v>0.00040000000000000002</v>
      </c>
      <c r="R587" s="219">
        <f>Q587*H587</f>
        <v>0.00040000000000000002</v>
      </c>
      <c r="S587" s="219">
        <v>0</v>
      </c>
      <c r="T587" s="220">
        <f>S587*H587</f>
        <v>0</v>
      </c>
      <c r="U587" s="42"/>
      <c r="V587" s="42"/>
      <c r="W587" s="42"/>
      <c r="X587" s="42"/>
      <c r="Y587" s="42"/>
      <c r="Z587" s="42"/>
      <c r="AA587" s="42"/>
      <c r="AB587" s="42"/>
      <c r="AC587" s="42"/>
      <c r="AD587" s="42"/>
      <c r="AE587" s="42"/>
      <c r="AR587" s="221" t="s">
        <v>292</v>
      </c>
      <c r="AT587" s="221" t="s">
        <v>147</v>
      </c>
      <c r="AU587" s="221" t="s">
        <v>88</v>
      </c>
      <c r="AY587" s="20" t="s">
        <v>145</v>
      </c>
      <c r="BE587" s="222">
        <f>IF(N587="základní",J587,0)</f>
        <v>0</v>
      </c>
      <c r="BF587" s="222">
        <f>IF(N587="snížená",J587,0)</f>
        <v>0</v>
      </c>
      <c r="BG587" s="222">
        <f>IF(N587="zákl. přenesená",J587,0)</f>
        <v>0</v>
      </c>
      <c r="BH587" s="222">
        <f>IF(N587="sníž. přenesená",J587,0)</f>
        <v>0</v>
      </c>
      <c r="BI587" s="222">
        <f>IF(N587="nulová",J587,0)</f>
        <v>0</v>
      </c>
      <c r="BJ587" s="20" t="s">
        <v>86</v>
      </c>
      <c r="BK587" s="222">
        <f>ROUND(I587*H587,2)</f>
        <v>0</v>
      </c>
      <c r="BL587" s="20" t="s">
        <v>292</v>
      </c>
      <c r="BM587" s="221" t="s">
        <v>820</v>
      </c>
    </row>
    <row r="588" s="2" customFormat="1">
      <c r="A588" s="42"/>
      <c r="B588" s="43"/>
      <c r="C588" s="44"/>
      <c r="D588" s="223" t="s">
        <v>153</v>
      </c>
      <c r="E588" s="44"/>
      <c r="F588" s="224" t="s">
        <v>821</v>
      </c>
      <c r="G588" s="44"/>
      <c r="H588" s="44"/>
      <c r="I588" s="225"/>
      <c r="J588" s="44"/>
      <c r="K588" s="44"/>
      <c r="L588" s="48"/>
      <c r="M588" s="226"/>
      <c r="N588" s="227"/>
      <c r="O588" s="88"/>
      <c r="P588" s="88"/>
      <c r="Q588" s="88"/>
      <c r="R588" s="88"/>
      <c r="S588" s="88"/>
      <c r="T588" s="89"/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T588" s="20" t="s">
        <v>153</v>
      </c>
      <c r="AU588" s="20" t="s">
        <v>88</v>
      </c>
    </row>
    <row r="589" s="2" customFormat="1">
      <c r="A589" s="42"/>
      <c r="B589" s="43"/>
      <c r="C589" s="44"/>
      <c r="D589" s="228" t="s">
        <v>155</v>
      </c>
      <c r="E589" s="44"/>
      <c r="F589" s="229" t="s">
        <v>822</v>
      </c>
      <c r="G589" s="44"/>
      <c r="H589" s="44"/>
      <c r="I589" s="225"/>
      <c r="J589" s="44"/>
      <c r="K589" s="44"/>
      <c r="L589" s="48"/>
      <c r="M589" s="226"/>
      <c r="N589" s="227"/>
      <c r="O589" s="88"/>
      <c r="P589" s="88"/>
      <c r="Q589" s="88"/>
      <c r="R589" s="88"/>
      <c r="S589" s="88"/>
      <c r="T589" s="89"/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T589" s="20" t="s">
        <v>155</v>
      </c>
      <c r="AU589" s="20" t="s">
        <v>88</v>
      </c>
    </row>
    <row r="590" s="2" customFormat="1" ht="16.5" customHeight="1">
      <c r="A590" s="42"/>
      <c r="B590" s="43"/>
      <c r="C590" s="273" t="s">
        <v>823</v>
      </c>
      <c r="D590" s="273" t="s">
        <v>413</v>
      </c>
      <c r="E590" s="274" t="s">
        <v>824</v>
      </c>
      <c r="F590" s="275" t="s">
        <v>32</v>
      </c>
      <c r="G590" s="276" t="s">
        <v>466</v>
      </c>
      <c r="H590" s="277">
        <v>1</v>
      </c>
      <c r="I590" s="278"/>
      <c r="J590" s="279">
        <f>ROUND(I590*H590,2)</f>
        <v>0</v>
      </c>
      <c r="K590" s="280"/>
      <c r="L590" s="281"/>
      <c r="M590" s="282" t="s">
        <v>32</v>
      </c>
      <c r="N590" s="283" t="s">
        <v>49</v>
      </c>
      <c r="O590" s="88"/>
      <c r="P590" s="219">
        <f>O590*H590</f>
        <v>0</v>
      </c>
      <c r="Q590" s="219">
        <v>0.01</v>
      </c>
      <c r="R590" s="219">
        <f>Q590*H590</f>
        <v>0.01</v>
      </c>
      <c r="S590" s="219">
        <v>0</v>
      </c>
      <c r="T590" s="220">
        <f>S590*H590</f>
        <v>0</v>
      </c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R590" s="221" t="s">
        <v>204</v>
      </c>
      <c r="AT590" s="221" t="s">
        <v>413</v>
      </c>
      <c r="AU590" s="221" t="s">
        <v>88</v>
      </c>
      <c r="AY590" s="20" t="s">
        <v>145</v>
      </c>
      <c r="BE590" s="222">
        <f>IF(N590="základní",J590,0)</f>
        <v>0</v>
      </c>
      <c r="BF590" s="222">
        <f>IF(N590="snížená",J590,0)</f>
        <v>0</v>
      </c>
      <c r="BG590" s="222">
        <f>IF(N590="zákl. přenesená",J590,0)</f>
        <v>0</v>
      </c>
      <c r="BH590" s="222">
        <f>IF(N590="sníž. přenesená",J590,0)</f>
        <v>0</v>
      </c>
      <c r="BI590" s="222">
        <f>IF(N590="nulová",J590,0)</f>
        <v>0</v>
      </c>
      <c r="BJ590" s="20" t="s">
        <v>86</v>
      </c>
      <c r="BK590" s="222">
        <f>ROUND(I590*H590,2)</f>
        <v>0</v>
      </c>
      <c r="BL590" s="20" t="s">
        <v>151</v>
      </c>
      <c r="BM590" s="221" t="s">
        <v>825</v>
      </c>
    </row>
    <row r="591" s="2" customFormat="1">
      <c r="A591" s="42"/>
      <c r="B591" s="43"/>
      <c r="C591" s="44"/>
      <c r="D591" s="223" t="s">
        <v>153</v>
      </c>
      <c r="E591" s="44"/>
      <c r="F591" s="224" t="s">
        <v>826</v>
      </c>
      <c r="G591" s="44"/>
      <c r="H591" s="44"/>
      <c r="I591" s="225"/>
      <c r="J591" s="44"/>
      <c r="K591" s="44"/>
      <c r="L591" s="48"/>
      <c r="M591" s="226"/>
      <c r="N591" s="227"/>
      <c r="O591" s="88"/>
      <c r="P591" s="88"/>
      <c r="Q591" s="88"/>
      <c r="R591" s="88"/>
      <c r="S591" s="88"/>
      <c r="T591" s="89"/>
      <c r="U591" s="42"/>
      <c r="V591" s="42"/>
      <c r="W591" s="42"/>
      <c r="X591" s="42"/>
      <c r="Y591" s="42"/>
      <c r="Z591" s="42"/>
      <c r="AA591" s="42"/>
      <c r="AB591" s="42"/>
      <c r="AC591" s="42"/>
      <c r="AD591" s="42"/>
      <c r="AE591" s="42"/>
      <c r="AT591" s="20" t="s">
        <v>153</v>
      </c>
      <c r="AU591" s="20" t="s">
        <v>88</v>
      </c>
    </row>
    <row r="592" s="2" customFormat="1" ht="16.5" customHeight="1">
      <c r="A592" s="42"/>
      <c r="B592" s="43"/>
      <c r="C592" s="209" t="s">
        <v>827</v>
      </c>
      <c r="D592" s="209" t="s">
        <v>147</v>
      </c>
      <c r="E592" s="210" t="s">
        <v>828</v>
      </c>
      <c r="F592" s="211" t="s">
        <v>829</v>
      </c>
      <c r="G592" s="212" t="s">
        <v>466</v>
      </c>
      <c r="H592" s="213">
        <v>1</v>
      </c>
      <c r="I592" s="214"/>
      <c r="J592" s="215">
        <f>ROUND(I592*H592,2)</f>
        <v>0</v>
      </c>
      <c r="K592" s="216"/>
      <c r="L592" s="48"/>
      <c r="M592" s="217" t="s">
        <v>32</v>
      </c>
      <c r="N592" s="218" t="s">
        <v>49</v>
      </c>
      <c r="O592" s="88"/>
      <c r="P592" s="219">
        <f>O592*H592</f>
        <v>0</v>
      </c>
      <c r="Q592" s="219">
        <v>0</v>
      </c>
      <c r="R592" s="219">
        <f>Q592*H592</f>
        <v>0</v>
      </c>
      <c r="S592" s="219">
        <v>0.024</v>
      </c>
      <c r="T592" s="220">
        <f>S592*H592</f>
        <v>0.024</v>
      </c>
      <c r="U592" s="42"/>
      <c r="V592" s="42"/>
      <c r="W592" s="42"/>
      <c r="X592" s="42"/>
      <c r="Y592" s="42"/>
      <c r="Z592" s="42"/>
      <c r="AA592" s="42"/>
      <c r="AB592" s="42"/>
      <c r="AC592" s="42"/>
      <c r="AD592" s="42"/>
      <c r="AE592" s="42"/>
      <c r="AR592" s="221" t="s">
        <v>292</v>
      </c>
      <c r="AT592" s="221" t="s">
        <v>147</v>
      </c>
      <c r="AU592" s="221" t="s">
        <v>88</v>
      </c>
      <c r="AY592" s="20" t="s">
        <v>145</v>
      </c>
      <c r="BE592" s="222">
        <f>IF(N592="základní",J592,0)</f>
        <v>0</v>
      </c>
      <c r="BF592" s="222">
        <f>IF(N592="snížená",J592,0)</f>
        <v>0</v>
      </c>
      <c r="BG592" s="222">
        <f>IF(N592="zákl. přenesená",J592,0)</f>
        <v>0</v>
      </c>
      <c r="BH592" s="222">
        <f>IF(N592="sníž. přenesená",J592,0)</f>
        <v>0</v>
      </c>
      <c r="BI592" s="222">
        <f>IF(N592="nulová",J592,0)</f>
        <v>0</v>
      </c>
      <c r="BJ592" s="20" t="s">
        <v>86</v>
      </c>
      <c r="BK592" s="222">
        <f>ROUND(I592*H592,2)</f>
        <v>0</v>
      </c>
      <c r="BL592" s="20" t="s">
        <v>292</v>
      </c>
      <c r="BM592" s="221" t="s">
        <v>830</v>
      </c>
    </row>
    <row r="593" s="2" customFormat="1">
      <c r="A593" s="42"/>
      <c r="B593" s="43"/>
      <c r="C593" s="44"/>
      <c r="D593" s="223" t="s">
        <v>153</v>
      </c>
      <c r="E593" s="44"/>
      <c r="F593" s="224" t="s">
        <v>831</v>
      </c>
      <c r="G593" s="44"/>
      <c r="H593" s="44"/>
      <c r="I593" s="225"/>
      <c r="J593" s="44"/>
      <c r="K593" s="44"/>
      <c r="L593" s="48"/>
      <c r="M593" s="226"/>
      <c r="N593" s="227"/>
      <c r="O593" s="88"/>
      <c r="P593" s="88"/>
      <c r="Q593" s="88"/>
      <c r="R593" s="88"/>
      <c r="S593" s="88"/>
      <c r="T593" s="89"/>
      <c r="U593" s="42"/>
      <c r="V593" s="42"/>
      <c r="W593" s="42"/>
      <c r="X593" s="42"/>
      <c r="Y593" s="42"/>
      <c r="Z593" s="42"/>
      <c r="AA593" s="42"/>
      <c r="AB593" s="42"/>
      <c r="AC593" s="42"/>
      <c r="AD593" s="42"/>
      <c r="AE593" s="42"/>
      <c r="AT593" s="20" t="s">
        <v>153</v>
      </c>
      <c r="AU593" s="20" t="s">
        <v>88</v>
      </c>
    </row>
    <row r="594" s="2" customFormat="1">
      <c r="A594" s="42"/>
      <c r="B594" s="43"/>
      <c r="C594" s="44"/>
      <c r="D594" s="228" t="s">
        <v>155</v>
      </c>
      <c r="E594" s="44"/>
      <c r="F594" s="229" t="s">
        <v>832</v>
      </c>
      <c r="G594" s="44"/>
      <c r="H594" s="44"/>
      <c r="I594" s="225"/>
      <c r="J594" s="44"/>
      <c r="K594" s="44"/>
      <c r="L594" s="48"/>
      <c r="M594" s="226"/>
      <c r="N594" s="227"/>
      <c r="O594" s="88"/>
      <c r="P594" s="88"/>
      <c r="Q594" s="88"/>
      <c r="R594" s="88"/>
      <c r="S594" s="88"/>
      <c r="T594" s="89"/>
      <c r="U594" s="42"/>
      <c r="V594" s="42"/>
      <c r="W594" s="42"/>
      <c r="X594" s="42"/>
      <c r="Y594" s="42"/>
      <c r="Z594" s="42"/>
      <c r="AA594" s="42"/>
      <c r="AB594" s="42"/>
      <c r="AC594" s="42"/>
      <c r="AD594" s="42"/>
      <c r="AE594" s="42"/>
      <c r="AT594" s="20" t="s">
        <v>155</v>
      </c>
      <c r="AU594" s="20" t="s">
        <v>88</v>
      </c>
    </row>
    <row r="595" s="2" customFormat="1" ht="16.5" customHeight="1">
      <c r="A595" s="42"/>
      <c r="B595" s="43"/>
      <c r="C595" s="209" t="s">
        <v>833</v>
      </c>
      <c r="D595" s="209" t="s">
        <v>147</v>
      </c>
      <c r="E595" s="210" t="s">
        <v>834</v>
      </c>
      <c r="F595" s="211" t="s">
        <v>835</v>
      </c>
      <c r="G595" s="212" t="s">
        <v>466</v>
      </c>
      <c r="H595" s="213">
        <v>2</v>
      </c>
      <c r="I595" s="214"/>
      <c r="J595" s="215">
        <f>ROUND(I595*H595,2)</f>
        <v>0</v>
      </c>
      <c r="K595" s="216"/>
      <c r="L595" s="48"/>
      <c r="M595" s="217" t="s">
        <v>32</v>
      </c>
      <c r="N595" s="218" t="s">
        <v>49</v>
      </c>
      <c r="O595" s="88"/>
      <c r="P595" s="219">
        <f>O595*H595</f>
        <v>0</v>
      </c>
      <c r="Q595" s="219">
        <v>0</v>
      </c>
      <c r="R595" s="219">
        <f>Q595*H595</f>
        <v>0</v>
      </c>
      <c r="S595" s="219">
        <v>0.0115</v>
      </c>
      <c r="T595" s="220">
        <f>S595*H595</f>
        <v>0.023</v>
      </c>
      <c r="U595" s="42"/>
      <c r="V595" s="42"/>
      <c r="W595" s="42"/>
      <c r="X595" s="42"/>
      <c r="Y595" s="42"/>
      <c r="Z595" s="42"/>
      <c r="AA595" s="42"/>
      <c r="AB595" s="42"/>
      <c r="AC595" s="42"/>
      <c r="AD595" s="42"/>
      <c r="AE595" s="42"/>
      <c r="AR595" s="221" t="s">
        <v>292</v>
      </c>
      <c r="AT595" s="221" t="s">
        <v>147</v>
      </c>
      <c r="AU595" s="221" t="s">
        <v>88</v>
      </c>
      <c r="AY595" s="20" t="s">
        <v>145</v>
      </c>
      <c r="BE595" s="222">
        <f>IF(N595="základní",J595,0)</f>
        <v>0</v>
      </c>
      <c r="BF595" s="222">
        <f>IF(N595="snížená",J595,0)</f>
        <v>0</v>
      </c>
      <c r="BG595" s="222">
        <f>IF(N595="zákl. přenesená",J595,0)</f>
        <v>0</v>
      </c>
      <c r="BH595" s="222">
        <f>IF(N595="sníž. přenesená",J595,0)</f>
        <v>0</v>
      </c>
      <c r="BI595" s="222">
        <f>IF(N595="nulová",J595,0)</f>
        <v>0</v>
      </c>
      <c r="BJ595" s="20" t="s">
        <v>86</v>
      </c>
      <c r="BK595" s="222">
        <f>ROUND(I595*H595,2)</f>
        <v>0</v>
      </c>
      <c r="BL595" s="20" t="s">
        <v>292</v>
      </c>
      <c r="BM595" s="221" t="s">
        <v>836</v>
      </c>
    </row>
    <row r="596" s="2" customFormat="1">
      <c r="A596" s="42"/>
      <c r="B596" s="43"/>
      <c r="C596" s="44"/>
      <c r="D596" s="223" t="s">
        <v>153</v>
      </c>
      <c r="E596" s="44"/>
      <c r="F596" s="224" t="s">
        <v>837</v>
      </c>
      <c r="G596" s="44"/>
      <c r="H596" s="44"/>
      <c r="I596" s="225"/>
      <c r="J596" s="44"/>
      <c r="K596" s="44"/>
      <c r="L596" s="48"/>
      <c r="M596" s="226"/>
      <c r="N596" s="227"/>
      <c r="O596" s="88"/>
      <c r="P596" s="88"/>
      <c r="Q596" s="88"/>
      <c r="R596" s="88"/>
      <c r="S596" s="88"/>
      <c r="T596" s="89"/>
      <c r="U596" s="42"/>
      <c r="V596" s="42"/>
      <c r="W596" s="42"/>
      <c r="X596" s="42"/>
      <c r="Y596" s="42"/>
      <c r="Z596" s="42"/>
      <c r="AA596" s="42"/>
      <c r="AB596" s="42"/>
      <c r="AC596" s="42"/>
      <c r="AD596" s="42"/>
      <c r="AE596" s="42"/>
      <c r="AT596" s="20" t="s">
        <v>153</v>
      </c>
      <c r="AU596" s="20" t="s">
        <v>88</v>
      </c>
    </row>
    <row r="597" s="2" customFormat="1">
      <c r="A597" s="42"/>
      <c r="B597" s="43"/>
      <c r="C597" s="44"/>
      <c r="D597" s="228" t="s">
        <v>155</v>
      </c>
      <c r="E597" s="44"/>
      <c r="F597" s="229" t="s">
        <v>838</v>
      </c>
      <c r="G597" s="44"/>
      <c r="H597" s="44"/>
      <c r="I597" s="225"/>
      <c r="J597" s="44"/>
      <c r="K597" s="44"/>
      <c r="L597" s="48"/>
      <c r="M597" s="226"/>
      <c r="N597" s="227"/>
      <c r="O597" s="88"/>
      <c r="P597" s="88"/>
      <c r="Q597" s="88"/>
      <c r="R597" s="88"/>
      <c r="S597" s="88"/>
      <c r="T597" s="89"/>
      <c r="U597" s="42"/>
      <c r="V597" s="42"/>
      <c r="W597" s="42"/>
      <c r="X597" s="42"/>
      <c r="Y597" s="42"/>
      <c r="Z597" s="42"/>
      <c r="AA597" s="42"/>
      <c r="AB597" s="42"/>
      <c r="AC597" s="42"/>
      <c r="AD597" s="42"/>
      <c r="AE597" s="42"/>
      <c r="AT597" s="20" t="s">
        <v>155</v>
      </c>
      <c r="AU597" s="20" t="s">
        <v>88</v>
      </c>
    </row>
    <row r="598" s="2" customFormat="1" ht="16.5" customHeight="1">
      <c r="A598" s="42"/>
      <c r="B598" s="43"/>
      <c r="C598" s="209" t="s">
        <v>839</v>
      </c>
      <c r="D598" s="209" t="s">
        <v>147</v>
      </c>
      <c r="E598" s="210" t="s">
        <v>840</v>
      </c>
      <c r="F598" s="211" t="s">
        <v>841</v>
      </c>
      <c r="G598" s="212" t="s">
        <v>466</v>
      </c>
      <c r="H598" s="213">
        <v>2</v>
      </c>
      <c r="I598" s="214"/>
      <c r="J598" s="215">
        <f>ROUND(I598*H598,2)</f>
        <v>0</v>
      </c>
      <c r="K598" s="216"/>
      <c r="L598" s="48"/>
      <c r="M598" s="217" t="s">
        <v>32</v>
      </c>
      <c r="N598" s="218" t="s">
        <v>49</v>
      </c>
      <c r="O598" s="88"/>
      <c r="P598" s="219">
        <f>O598*H598</f>
        <v>0</v>
      </c>
      <c r="Q598" s="219">
        <v>0</v>
      </c>
      <c r="R598" s="219">
        <f>Q598*H598</f>
        <v>0</v>
      </c>
      <c r="S598" s="219">
        <v>0.0149</v>
      </c>
      <c r="T598" s="220">
        <f>S598*H598</f>
        <v>0.0298</v>
      </c>
      <c r="U598" s="42"/>
      <c r="V598" s="42"/>
      <c r="W598" s="42"/>
      <c r="X598" s="42"/>
      <c r="Y598" s="42"/>
      <c r="Z598" s="42"/>
      <c r="AA598" s="42"/>
      <c r="AB598" s="42"/>
      <c r="AC598" s="42"/>
      <c r="AD598" s="42"/>
      <c r="AE598" s="42"/>
      <c r="AR598" s="221" t="s">
        <v>292</v>
      </c>
      <c r="AT598" s="221" t="s">
        <v>147</v>
      </c>
      <c r="AU598" s="221" t="s">
        <v>88</v>
      </c>
      <c r="AY598" s="20" t="s">
        <v>145</v>
      </c>
      <c r="BE598" s="222">
        <f>IF(N598="základní",J598,0)</f>
        <v>0</v>
      </c>
      <c r="BF598" s="222">
        <f>IF(N598="snížená",J598,0)</f>
        <v>0</v>
      </c>
      <c r="BG598" s="222">
        <f>IF(N598="zákl. přenesená",J598,0)</f>
        <v>0</v>
      </c>
      <c r="BH598" s="222">
        <f>IF(N598="sníž. přenesená",J598,0)</f>
        <v>0</v>
      </c>
      <c r="BI598" s="222">
        <f>IF(N598="nulová",J598,0)</f>
        <v>0</v>
      </c>
      <c r="BJ598" s="20" t="s">
        <v>86</v>
      </c>
      <c r="BK598" s="222">
        <f>ROUND(I598*H598,2)</f>
        <v>0</v>
      </c>
      <c r="BL598" s="20" t="s">
        <v>292</v>
      </c>
      <c r="BM598" s="221" t="s">
        <v>842</v>
      </c>
    </row>
    <row r="599" s="2" customFormat="1">
      <c r="A599" s="42"/>
      <c r="B599" s="43"/>
      <c r="C599" s="44"/>
      <c r="D599" s="223" t="s">
        <v>153</v>
      </c>
      <c r="E599" s="44"/>
      <c r="F599" s="224" t="s">
        <v>843</v>
      </c>
      <c r="G599" s="44"/>
      <c r="H599" s="44"/>
      <c r="I599" s="225"/>
      <c r="J599" s="44"/>
      <c r="K599" s="44"/>
      <c r="L599" s="48"/>
      <c r="M599" s="226"/>
      <c r="N599" s="227"/>
      <c r="O599" s="88"/>
      <c r="P599" s="88"/>
      <c r="Q599" s="88"/>
      <c r="R599" s="88"/>
      <c r="S599" s="88"/>
      <c r="T599" s="89"/>
      <c r="U599" s="42"/>
      <c r="V599" s="42"/>
      <c r="W599" s="42"/>
      <c r="X599" s="42"/>
      <c r="Y599" s="42"/>
      <c r="Z599" s="42"/>
      <c r="AA599" s="42"/>
      <c r="AB599" s="42"/>
      <c r="AC599" s="42"/>
      <c r="AD599" s="42"/>
      <c r="AE599" s="42"/>
      <c r="AT599" s="20" t="s">
        <v>153</v>
      </c>
      <c r="AU599" s="20" t="s">
        <v>88</v>
      </c>
    </row>
    <row r="600" s="2" customFormat="1">
      <c r="A600" s="42"/>
      <c r="B600" s="43"/>
      <c r="C600" s="44"/>
      <c r="D600" s="228" t="s">
        <v>155</v>
      </c>
      <c r="E600" s="44"/>
      <c r="F600" s="229" t="s">
        <v>844</v>
      </c>
      <c r="G600" s="44"/>
      <c r="H600" s="44"/>
      <c r="I600" s="225"/>
      <c r="J600" s="44"/>
      <c r="K600" s="44"/>
      <c r="L600" s="48"/>
      <c r="M600" s="226"/>
      <c r="N600" s="227"/>
      <c r="O600" s="88"/>
      <c r="P600" s="88"/>
      <c r="Q600" s="88"/>
      <c r="R600" s="88"/>
      <c r="S600" s="88"/>
      <c r="T600" s="89"/>
      <c r="U600" s="42"/>
      <c r="V600" s="42"/>
      <c r="W600" s="42"/>
      <c r="X600" s="42"/>
      <c r="Y600" s="42"/>
      <c r="Z600" s="42"/>
      <c r="AA600" s="42"/>
      <c r="AB600" s="42"/>
      <c r="AC600" s="42"/>
      <c r="AD600" s="42"/>
      <c r="AE600" s="42"/>
      <c r="AT600" s="20" t="s">
        <v>155</v>
      </c>
      <c r="AU600" s="20" t="s">
        <v>88</v>
      </c>
    </row>
    <row r="601" s="13" customFormat="1">
      <c r="A601" s="13"/>
      <c r="B601" s="230"/>
      <c r="C601" s="231"/>
      <c r="D601" s="223" t="s">
        <v>157</v>
      </c>
      <c r="E601" s="232" t="s">
        <v>32</v>
      </c>
      <c r="F601" s="233" t="s">
        <v>845</v>
      </c>
      <c r="G601" s="231"/>
      <c r="H601" s="232" t="s">
        <v>32</v>
      </c>
      <c r="I601" s="234"/>
      <c r="J601" s="231"/>
      <c r="K601" s="231"/>
      <c r="L601" s="235"/>
      <c r="M601" s="236"/>
      <c r="N601" s="237"/>
      <c r="O601" s="237"/>
      <c r="P601" s="237"/>
      <c r="Q601" s="237"/>
      <c r="R601" s="237"/>
      <c r="S601" s="237"/>
      <c r="T601" s="23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9" t="s">
        <v>157</v>
      </c>
      <c r="AU601" s="239" t="s">
        <v>88</v>
      </c>
      <c r="AV601" s="13" t="s">
        <v>86</v>
      </c>
      <c r="AW601" s="13" t="s">
        <v>39</v>
      </c>
      <c r="AX601" s="13" t="s">
        <v>78</v>
      </c>
      <c r="AY601" s="239" t="s">
        <v>145</v>
      </c>
    </row>
    <row r="602" s="14" customFormat="1">
      <c r="A602" s="14"/>
      <c r="B602" s="240"/>
      <c r="C602" s="241"/>
      <c r="D602" s="223" t="s">
        <v>157</v>
      </c>
      <c r="E602" s="242" t="s">
        <v>32</v>
      </c>
      <c r="F602" s="243" t="s">
        <v>86</v>
      </c>
      <c r="G602" s="241"/>
      <c r="H602" s="244">
        <v>1</v>
      </c>
      <c r="I602" s="245"/>
      <c r="J602" s="241"/>
      <c r="K602" s="241"/>
      <c r="L602" s="246"/>
      <c r="M602" s="247"/>
      <c r="N602" s="248"/>
      <c r="O602" s="248"/>
      <c r="P602" s="248"/>
      <c r="Q602" s="248"/>
      <c r="R602" s="248"/>
      <c r="S602" s="248"/>
      <c r="T602" s="24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0" t="s">
        <v>157</v>
      </c>
      <c r="AU602" s="250" t="s">
        <v>88</v>
      </c>
      <c r="AV602" s="14" t="s">
        <v>88</v>
      </c>
      <c r="AW602" s="14" t="s">
        <v>39</v>
      </c>
      <c r="AX602" s="14" t="s">
        <v>78</v>
      </c>
      <c r="AY602" s="250" t="s">
        <v>145</v>
      </c>
    </row>
    <row r="603" s="13" customFormat="1">
      <c r="A603" s="13"/>
      <c r="B603" s="230"/>
      <c r="C603" s="231"/>
      <c r="D603" s="223" t="s">
        <v>157</v>
      </c>
      <c r="E603" s="232" t="s">
        <v>32</v>
      </c>
      <c r="F603" s="233" t="s">
        <v>846</v>
      </c>
      <c r="G603" s="231"/>
      <c r="H603" s="232" t="s">
        <v>32</v>
      </c>
      <c r="I603" s="234"/>
      <c r="J603" s="231"/>
      <c r="K603" s="231"/>
      <c r="L603" s="235"/>
      <c r="M603" s="236"/>
      <c r="N603" s="237"/>
      <c r="O603" s="237"/>
      <c r="P603" s="237"/>
      <c r="Q603" s="237"/>
      <c r="R603" s="237"/>
      <c r="S603" s="237"/>
      <c r="T603" s="23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9" t="s">
        <v>157</v>
      </c>
      <c r="AU603" s="239" t="s">
        <v>88</v>
      </c>
      <c r="AV603" s="13" t="s">
        <v>86</v>
      </c>
      <c r="AW603" s="13" t="s">
        <v>39</v>
      </c>
      <c r="AX603" s="13" t="s">
        <v>78</v>
      </c>
      <c r="AY603" s="239" t="s">
        <v>145</v>
      </c>
    </row>
    <row r="604" s="14" customFormat="1">
      <c r="A604" s="14"/>
      <c r="B604" s="240"/>
      <c r="C604" s="241"/>
      <c r="D604" s="223" t="s">
        <v>157</v>
      </c>
      <c r="E604" s="242" t="s">
        <v>32</v>
      </c>
      <c r="F604" s="243" t="s">
        <v>86</v>
      </c>
      <c r="G604" s="241"/>
      <c r="H604" s="244">
        <v>1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157</v>
      </c>
      <c r="AU604" s="250" t="s">
        <v>88</v>
      </c>
      <c r="AV604" s="14" t="s">
        <v>88</v>
      </c>
      <c r="AW604" s="14" t="s">
        <v>39</v>
      </c>
      <c r="AX604" s="14" t="s">
        <v>78</v>
      </c>
      <c r="AY604" s="250" t="s">
        <v>145</v>
      </c>
    </row>
    <row r="605" s="15" customFormat="1">
      <c r="A605" s="15"/>
      <c r="B605" s="251"/>
      <c r="C605" s="252"/>
      <c r="D605" s="223" t="s">
        <v>157</v>
      </c>
      <c r="E605" s="253" t="s">
        <v>32</v>
      </c>
      <c r="F605" s="254" t="s">
        <v>164</v>
      </c>
      <c r="G605" s="252"/>
      <c r="H605" s="255">
        <v>2</v>
      </c>
      <c r="I605" s="256"/>
      <c r="J605" s="252"/>
      <c r="K605" s="252"/>
      <c r="L605" s="257"/>
      <c r="M605" s="258"/>
      <c r="N605" s="259"/>
      <c r="O605" s="259"/>
      <c r="P605" s="259"/>
      <c r="Q605" s="259"/>
      <c r="R605" s="259"/>
      <c r="S605" s="259"/>
      <c r="T605" s="260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1" t="s">
        <v>157</v>
      </c>
      <c r="AU605" s="261" t="s">
        <v>88</v>
      </c>
      <c r="AV605" s="15" t="s">
        <v>151</v>
      </c>
      <c r="AW605" s="15" t="s">
        <v>39</v>
      </c>
      <c r="AX605" s="15" t="s">
        <v>86</v>
      </c>
      <c r="AY605" s="261" t="s">
        <v>145</v>
      </c>
    </row>
    <row r="606" s="2" customFormat="1" ht="16.5" customHeight="1">
      <c r="A606" s="42"/>
      <c r="B606" s="43"/>
      <c r="C606" s="273" t="s">
        <v>847</v>
      </c>
      <c r="D606" s="273" t="s">
        <v>413</v>
      </c>
      <c r="E606" s="274" t="s">
        <v>848</v>
      </c>
      <c r="F606" s="275" t="s">
        <v>849</v>
      </c>
      <c r="G606" s="276" t="s">
        <v>223</v>
      </c>
      <c r="H606" s="277">
        <v>1.3</v>
      </c>
      <c r="I606" s="278"/>
      <c r="J606" s="279">
        <f>ROUND(I606*H606,2)</f>
        <v>0</v>
      </c>
      <c r="K606" s="280"/>
      <c r="L606" s="281"/>
      <c r="M606" s="282" t="s">
        <v>32</v>
      </c>
      <c r="N606" s="283" t="s">
        <v>49</v>
      </c>
      <c r="O606" s="88"/>
      <c r="P606" s="219">
        <f>O606*H606</f>
        <v>0</v>
      </c>
      <c r="Q606" s="219">
        <v>0.0080000000000000002</v>
      </c>
      <c r="R606" s="219">
        <f>Q606*H606</f>
        <v>0.010400000000000001</v>
      </c>
      <c r="S606" s="219">
        <v>0</v>
      </c>
      <c r="T606" s="220">
        <f>S606*H606</f>
        <v>0</v>
      </c>
      <c r="U606" s="42"/>
      <c r="V606" s="42"/>
      <c r="W606" s="42"/>
      <c r="X606" s="42"/>
      <c r="Y606" s="42"/>
      <c r="Z606" s="42"/>
      <c r="AA606" s="42"/>
      <c r="AB606" s="42"/>
      <c r="AC606" s="42"/>
      <c r="AD606" s="42"/>
      <c r="AE606" s="42"/>
      <c r="AR606" s="221" t="s">
        <v>412</v>
      </c>
      <c r="AT606" s="221" t="s">
        <v>413</v>
      </c>
      <c r="AU606" s="221" t="s">
        <v>88</v>
      </c>
      <c r="AY606" s="20" t="s">
        <v>145</v>
      </c>
      <c r="BE606" s="222">
        <f>IF(N606="základní",J606,0)</f>
        <v>0</v>
      </c>
      <c r="BF606" s="222">
        <f>IF(N606="snížená",J606,0)</f>
        <v>0</v>
      </c>
      <c r="BG606" s="222">
        <f>IF(N606="zákl. přenesená",J606,0)</f>
        <v>0</v>
      </c>
      <c r="BH606" s="222">
        <f>IF(N606="sníž. přenesená",J606,0)</f>
        <v>0</v>
      </c>
      <c r="BI606" s="222">
        <f>IF(N606="nulová",J606,0)</f>
        <v>0</v>
      </c>
      <c r="BJ606" s="20" t="s">
        <v>86</v>
      </c>
      <c r="BK606" s="222">
        <f>ROUND(I606*H606,2)</f>
        <v>0</v>
      </c>
      <c r="BL606" s="20" t="s">
        <v>292</v>
      </c>
      <c r="BM606" s="221" t="s">
        <v>850</v>
      </c>
    </row>
    <row r="607" s="2" customFormat="1">
      <c r="A607" s="42"/>
      <c r="B607" s="43"/>
      <c r="C607" s="44"/>
      <c r="D607" s="223" t="s">
        <v>153</v>
      </c>
      <c r="E607" s="44"/>
      <c r="F607" s="224" t="s">
        <v>849</v>
      </c>
      <c r="G607" s="44"/>
      <c r="H607" s="44"/>
      <c r="I607" s="225"/>
      <c r="J607" s="44"/>
      <c r="K607" s="44"/>
      <c r="L607" s="48"/>
      <c r="M607" s="226"/>
      <c r="N607" s="227"/>
      <c r="O607" s="88"/>
      <c r="P607" s="88"/>
      <c r="Q607" s="88"/>
      <c r="R607" s="88"/>
      <c r="S607" s="88"/>
      <c r="T607" s="89"/>
      <c r="U607" s="42"/>
      <c r="V607" s="42"/>
      <c r="W607" s="42"/>
      <c r="X607" s="42"/>
      <c r="Y607" s="42"/>
      <c r="Z607" s="42"/>
      <c r="AA607" s="42"/>
      <c r="AB607" s="42"/>
      <c r="AC607" s="42"/>
      <c r="AD607" s="42"/>
      <c r="AE607" s="42"/>
      <c r="AT607" s="20" t="s">
        <v>153</v>
      </c>
      <c r="AU607" s="20" t="s">
        <v>88</v>
      </c>
    </row>
    <row r="608" s="2" customFormat="1" ht="16.5" customHeight="1">
      <c r="A608" s="42"/>
      <c r="B608" s="43"/>
      <c r="C608" s="209" t="s">
        <v>851</v>
      </c>
      <c r="D608" s="209" t="s">
        <v>147</v>
      </c>
      <c r="E608" s="210" t="s">
        <v>852</v>
      </c>
      <c r="F608" s="211" t="s">
        <v>853</v>
      </c>
      <c r="G608" s="212" t="s">
        <v>199</v>
      </c>
      <c r="H608" s="213">
        <v>0.024</v>
      </c>
      <c r="I608" s="214"/>
      <c r="J608" s="215">
        <f>ROUND(I608*H608,2)</f>
        <v>0</v>
      </c>
      <c r="K608" s="216"/>
      <c r="L608" s="48"/>
      <c r="M608" s="217" t="s">
        <v>32</v>
      </c>
      <c r="N608" s="218" t="s">
        <v>49</v>
      </c>
      <c r="O608" s="88"/>
      <c r="P608" s="219">
        <f>O608*H608</f>
        <v>0</v>
      </c>
      <c r="Q608" s="219">
        <v>0</v>
      </c>
      <c r="R608" s="219">
        <f>Q608*H608</f>
        <v>0</v>
      </c>
      <c r="S608" s="219">
        <v>0</v>
      </c>
      <c r="T608" s="220">
        <f>S608*H608</f>
        <v>0</v>
      </c>
      <c r="U608" s="42"/>
      <c r="V608" s="42"/>
      <c r="W608" s="42"/>
      <c r="X608" s="42"/>
      <c r="Y608" s="42"/>
      <c r="Z608" s="42"/>
      <c r="AA608" s="42"/>
      <c r="AB608" s="42"/>
      <c r="AC608" s="42"/>
      <c r="AD608" s="42"/>
      <c r="AE608" s="42"/>
      <c r="AR608" s="221" t="s">
        <v>292</v>
      </c>
      <c r="AT608" s="221" t="s">
        <v>147</v>
      </c>
      <c r="AU608" s="221" t="s">
        <v>88</v>
      </c>
      <c r="AY608" s="20" t="s">
        <v>145</v>
      </c>
      <c r="BE608" s="222">
        <f>IF(N608="základní",J608,0)</f>
        <v>0</v>
      </c>
      <c r="BF608" s="222">
        <f>IF(N608="snížená",J608,0)</f>
        <v>0</v>
      </c>
      <c r="BG608" s="222">
        <f>IF(N608="zákl. přenesená",J608,0)</f>
        <v>0</v>
      </c>
      <c r="BH608" s="222">
        <f>IF(N608="sníž. přenesená",J608,0)</f>
        <v>0</v>
      </c>
      <c r="BI608" s="222">
        <f>IF(N608="nulová",J608,0)</f>
        <v>0</v>
      </c>
      <c r="BJ608" s="20" t="s">
        <v>86</v>
      </c>
      <c r="BK608" s="222">
        <f>ROUND(I608*H608,2)</f>
        <v>0</v>
      </c>
      <c r="BL608" s="20" t="s">
        <v>292</v>
      </c>
      <c r="BM608" s="221" t="s">
        <v>854</v>
      </c>
    </row>
    <row r="609" s="2" customFormat="1">
      <c r="A609" s="42"/>
      <c r="B609" s="43"/>
      <c r="C609" s="44"/>
      <c r="D609" s="223" t="s">
        <v>153</v>
      </c>
      <c r="E609" s="44"/>
      <c r="F609" s="224" t="s">
        <v>855</v>
      </c>
      <c r="G609" s="44"/>
      <c r="H609" s="44"/>
      <c r="I609" s="225"/>
      <c r="J609" s="44"/>
      <c r="K609" s="44"/>
      <c r="L609" s="48"/>
      <c r="M609" s="226"/>
      <c r="N609" s="227"/>
      <c r="O609" s="88"/>
      <c r="P609" s="88"/>
      <c r="Q609" s="88"/>
      <c r="R609" s="88"/>
      <c r="S609" s="88"/>
      <c r="T609" s="89"/>
      <c r="U609" s="42"/>
      <c r="V609" s="42"/>
      <c r="W609" s="42"/>
      <c r="X609" s="42"/>
      <c r="Y609" s="42"/>
      <c r="Z609" s="42"/>
      <c r="AA609" s="42"/>
      <c r="AB609" s="42"/>
      <c r="AC609" s="42"/>
      <c r="AD609" s="42"/>
      <c r="AE609" s="42"/>
      <c r="AT609" s="20" t="s">
        <v>153</v>
      </c>
      <c r="AU609" s="20" t="s">
        <v>88</v>
      </c>
    </row>
    <row r="610" s="2" customFormat="1">
      <c r="A610" s="42"/>
      <c r="B610" s="43"/>
      <c r="C610" s="44"/>
      <c r="D610" s="228" t="s">
        <v>155</v>
      </c>
      <c r="E610" s="44"/>
      <c r="F610" s="229" t="s">
        <v>856</v>
      </c>
      <c r="G610" s="44"/>
      <c r="H610" s="44"/>
      <c r="I610" s="225"/>
      <c r="J610" s="44"/>
      <c r="K610" s="44"/>
      <c r="L610" s="48"/>
      <c r="M610" s="226"/>
      <c r="N610" s="227"/>
      <c r="O610" s="88"/>
      <c r="P610" s="88"/>
      <c r="Q610" s="88"/>
      <c r="R610" s="88"/>
      <c r="S610" s="88"/>
      <c r="T610" s="89"/>
      <c r="U610" s="42"/>
      <c r="V610" s="42"/>
      <c r="W610" s="42"/>
      <c r="X610" s="42"/>
      <c r="Y610" s="42"/>
      <c r="Z610" s="42"/>
      <c r="AA610" s="42"/>
      <c r="AB610" s="42"/>
      <c r="AC610" s="42"/>
      <c r="AD610" s="42"/>
      <c r="AE610" s="42"/>
      <c r="AT610" s="20" t="s">
        <v>155</v>
      </c>
      <c r="AU610" s="20" t="s">
        <v>88</v>
      </c>
    </row>
    <row r="611" s="2" customFormat="1" ht="16.5" customHeight="1">
      <c r="A611" s="42"/>
      <c r="B611" s="43"/>
      <c r="C611" s="209" t="s">
        <v>857</v>
      </c>
      <c r="D611" s="209" t="s">
        <v>147</v>
      </c>
      <c r="E611" s="210" t="s">
        <v>858</v>
      </c>
      <c r="F611" s="211" t="s">
        <v>859</v>
      </c>
      <c r="G611" s="212" t="s">
        <v>199</v>
      </c>
      <c r="H611" s="213">
        <v>0.024</v>
      </c>
      <c r="I611" s="214"/>
      <c r="J611" s="215">
        <f>ROUND(I611*H611,2)</f>
        <v>0</v>
      </c>
      <c r="K611" s="216"/>
      <c r="L611" s="48"/>
      <c r="M611" s="217" t="s">
        <v>32</v>
      </c>
      <c r="N611" s="218" t="s">
        <v>49</v>
      </c>
      <c r="O611" s="88"/>
      <c r="P611" s="219">
        <f>O611*H611</f>
        <v>0</v>
      </c>
      <c r="Q611" s="219">
        <v>0</v>
      </c>
      <c r="R611" s="219">
        <f>Q611*H611</f>
        <v>0</v>
      </c>
      <c r="S611" s="219">
        <v>0</v>
      </c>
      <c r="T611" s="220">
        <f>S611*H611</f>
        <v>0</v>
      </c>
      <c r="U611" s="42"/>
      <c r="V611" s="42"/>
      <c r="W611" s="42"/>
      <c r="X611" s="42"/>
      <c r="Y611" s="42"/>
      <c r="Z611" s="42"/>
      <c r="AA611" s="42"/>
      <c r="AB611" s="42"/>
      <c r="AC611" s="42"/>
      <c r="AD611" s="42"/>
      <c r="AE611" s="42"/>
      <c r="AR611" s="221" t="s">
        <v>292</v>
      </c>
      <c r="AT611" s="221" t="s">
        <v>147</v>
      </c>
      <c r="AU611" s="221" t="s">
        <v>88</v>
      </c>
      <c r="AY611" s="20" t="s">
        <v>145</v>
      </c>
      <c r="BE611" s="222">
        <f>IF(N611="základní",J611,0)</f>
        <v>0</v>
      </c>
      <c r="BF611" s="222">
        <f>IF(N611="snížená",J611,0)</f>
        <v>0</v>
      </c>
      <c r="BG611" s="222">
        <f>IF(N611="zákl. přenesená",J611,0)</f>
        <v>0</v>
      </c>
      <c r="BH611" s="222">
        <f>IF(N611="sníž. přenesená",J611,0)</f>
        <v>0</v>
      </c>
      <c r="BI611" s="222">
        <f>IF(N611="nulová",J611,0)</f>
        <v>0</v>
      </c>
      <c r="BJ611" s="20" t="s">
        <v>86</v>
      </c>
      <c r="BK611" s="222">
        <f>ROUND(I611*H611,2)</f>
        <v>0</v>
      </c>
      <c r="BL611" s="20" t="s">
        <v>292</v>
      </c>
      <c r="BM611" s="221" t="s">
        <v>860</v>
      </c>
    </row>
    <row r="612" s="2" customFormat="1">
      <c r="A612" s="42"/>
      <c r="B612" s="43"/>
      <c r="C612" s="44"/>
      <c r="D612" s="223" t="s">
        <v>153</v>
      </c>
      <c r="E612" s="44"/>
      <c r="F612" s="224" t="s">
        <v>861</v>
      </c>
      <c r="G612" s="44"/>
      <c r="H612" s="44"/>
      <c r="I612" s="225"/>
      <c r="J612" s="44"/>
      <c r="K612" s="44"/>
      <c r="L612" s="48"/>
      <c r="M612" s="226"/>
      <c r="N612" s="227"/>
      <c r="O612" s="88"/>
      <c r="P612" s="88"/>
      <c r="Q612" s="88"/>
      <c r="R612" s="88"/>
      <c r="S612" s="88"/>
      <c r="T612" s="89"/>
      <c r="U612" s="42"/>
      <c r="V612" s="42"/>
      <c r="W612" s="42"/>
      <c r="X612" s="42"/>
      <c r="Y612" s="42"/>
      <c r="Z612" s="42"/>
      <c r="AA612" s="42"/>
      <c r="AB612" s="42"/>
      <c r="AC612" s="42"/>
      <c r="AD612" s="42"/>
      <c r="AE612" s="42"/>
      <c r="AT612" s="20" t="s">
        <v>153</v>
      </c>
      <c r="AU612" s="20" t="s">
        <v>88</v>
      </c>
    </row>
    <row r="613" s="2" customFormat="1">
      <c r="A613" s="42"/>
      <c r="B613" s="43"/>
      <c r="C613" s="44"/>
      <c r="D613" s="228" t="s">
        <v>155</v>
      </c>
      <c r="E613" s="44"/>
      <c r="F613" s="229" t="s">
        <v>862</v>
      </c>
      <c r="G613" s="44"/>
      <c r="H613" s="44"/>
      <c r="I613" s="225"/>
      <c r="J613" s="44"/>
      <c r="K613" s="44"/>
      <c r="L613" s="48"/>
      <c r="M613" s="226"/>
      <c r="N613" s="227"/>
      <c r="O613" s="88"/>
      <c r="P613" s="88"/>
      <c r="Q613" s="88"/>
      <c r="R613" s="88"/>
      <c r="S613" s="88"/>
      <c r="T613" s="89"/>
      <c r="U613" s="42"/>
      <c r="V613" s="42"/>
      <c r="W613" s="42"/>
      <c r="X613" s="42"/>
      <c r="Y613" s="42"/>
      <c r="Z613" s="42"/>
      <c r="AA613" s="42"/>
      <c r="AB613" s="42"/>
      <c r="AC613" s="42"/>
      <c r="AD613" s="42"/>
      <c r="AE613" s="42"/>
      <c r="AT613" s="20" t="s">
        <v>155</v>
      </c>
      <c r="AU613" s="20" t="s">
        <v>88</v>
      </c>
    </row>
    <row r="614" s="12" customFormat="1" ht="22.8" customHeight="1">
      <c r="A614" s="12"/>
      <c r="B614" s="193"/>
      <c r="C614" s="194"/>
      <c r="D614" s="195" t="s">
        <v>77</v>
      </c>
      <c r="E614" s="207" t="s">
        <v>863</v>
      </c>
      <c r="F614" s="207" t="s">
        <v>864</v>
      </c>
      <c r="G614" s="194"/>
      <c r="H614" s="194"/>
      <c r="I614" s="197"/>
      <c r="J614" s="208">
        <f>BK614</f>
        <v>0</v>
      </c>
      <c r="K614" s="194"/>
      <c r="L614" s="199"/>
      <c r="M614" s="200"/>
      <c r="N614" s="201"/>
      <c r="O614" s="201"/>
      <c r="P614" s="202">
        <f>SUM(P615:P645)</f>
        <v>0</v>
      </c>
      <c r="Q614" s="201"/>
      <c r="R614" s="202">
        <f>SUM(R615:R645)</f>
        <v>6.8928500699999997</v>
      </c>
      <c r="S614" s="201"/>
      <c r="T614" s="203">
        <f>SUM(T615:T645)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04" t="s">
        <v>88</v>
      </c>
      <c r="AT614" s="205" t="s">
        <v>77</v>
      </c>
      <c r="AU614" s="205" t="s">
        <v>86</v>
      </c>
      <c r="AY614" s="204" t="s">
        <v>145</v>
      </c>
      <c r="BK614" s="206">
        <f>SUM(BK615:BK645)</f>
        <v>0</v>
      </c>
    </row>
    <row r="615" s="2" customFormat="1" ht="16.5" customHeight="1">
      <c r="A615" s="42"/>
      <c r="B615" s="43"/>
      <c r="C615" s="209" t="s">
        <v>865</v>
      </c>
      <c r="D615" s="209" t="s">
        <v>147</v>
      </c>
      <c r="E615" s="210" t="s">
        <v>866</v>
      </c>
      <c r="F615" s="211" t="s">
        <v>867</v>
      </c>
      <c r="G615" s="212" t="s">
        <v>273</v>
      </c>
      <c r="H615" s="213">
        <v>92.700000000000003</v>
      </c>
      <c r="I615" s="214"/>
      <c r="J615" s="215">
        <f>ROUND(I615*H615,2)</f>
        <v>0</v>
      </c>
      <c r="K615" s="216"/>
      <c r="L615" s="48"/>
      <c r="M615" s="217" t="s">
        <v>32</v>
      </c>
      <c r="N615" s="218" t="s">
        <v>49</v>
      </c>
      <c r="O615" s="88"/>
      <c r="P615" s="219">
        <f>O615*H615</f>
        <v>0</v>
      </c>
      <c r="Q615" s="219">
        <v>0.00029999999999999997</v>
      </c>
      <c r="R615" s="219">
        <f>Q615*H615</f>
        <v>0.027809999999999998</v>
      </c>
      <c r="S615" s="219">
        <v>0</v>
      </c>
      <c r="T615" s="220">
        <f>S615*H615</f>
        <v>0</v>
      </c>
      <c r="U615" s="42"/>
      <c r="V615" s="42"/>
      <c r="W615" s="42"/>
      <c r="X615" s="42"/>
      <c r="Y615" s="42"/>
      <c r="Z615" s="42"/>
      <c r="AA615" s="42"/>
      <c r="AB615" s="42"/>
      <c r="AC615" s="42"/>
      <c r="AD615" s="42"/>
      <c r="AE615" s="42"/>
      <c r="AR615" s="221" t="s">
        <v>292</v>
      </c>
      <c r="AT615" s="221" t="s">
        <v>147</v>
      </c>
      <c r="AU615" s="221" t="s">
        <v>88</v>
      </c>
      <c r="AY615" s="20" t="s">
        <v>145</v>
      </c>
      <c r="BE615" s="222">
        <f>IF(N615="základní",J615,0)</f>
        <v>0</v>
      </c>
      <c r="BF615" s="222">
        <f>IF(N615="snížená",J615,0)</f>
        <v>0</v>
      </c>
      <c r="BG615" s="222">
        <f>IF(N615="zákl. přenesená",J615,0)</f>
        <v>0</v>
      </c>
      <c r="BH615" s="222">
        <f>IF(N615="sníž. přenesená",J615,0)</f>
        <v>0</v>
      </c>
      <c r="BI615" s="222">
        <f>IF(N615="nulová",J615,0)</f>
        <v>0</v>
      </c>
      <c r="BJ615" s="20" t="s">
        <v>86</v>
      </c>
      <c r="BK615" s="222">
        <f>ROUND(I615*H615,2)</f>
        <v>0</v>
      </c>
      <c r="BL615" s="20" t="s">
        <v>292</v>
      </c>
      <c r="BM615" s="221" t="s">
        <v>868</v>
      </c>
    </row>
    <row r="616" s="2" customFormat="1">
      <c r="A616" s="42"/>
      <c r="B616" s="43"/>
      <c r="C616" s="44"/>
      <c r="D616" s="223" t="s">
        <v>153</v>
      </c>
      <c r="E616" s="44"/>
      <c r="F616" s="224" t="s">
        <v>869</v>
      </c>
      <c r="G616" s="44"/>
      <c r="H616" s="44"/>
      <c r="I616" s="225"/>
      <c r="J616" s="44"/>
      <c r="K616" s="44"/>
      <c r="L616" s="48"/>
      <c r="M616" s="226"/>
      <c r="N616" s="227"/>
      <c r="O616" s="88"/>
      <c r="P616" s="88"/>
      <c r="Q616" s="88"/>
      <c r="R616" s="88"/>
      <c r="S616" s="88"/>
      <c r="T616" s="89"/>
      <c r="U616" s="42"/>
      <c r="V616" s="42"/>
      <c r="W616" s="42"/>
      <c r="X616" s="42"/>
      <c r="Y616" s="42"/>
      <c r="Z616" s="42"/>
      <c r="AA616" s="42"/>
      <c r="AB616" s="42"/>
      <c r="AC616" s="42"/>
      <c r="AD616" s="42"/>
      <c r="AE616" s="42"/>
      <c r="AT616" s="20" t="s">
        <v>153</v>
      </c>
      <c r="AU616" s="20" t="s">
        <v>88</v>
      </c>
    </row>
    <row r="617" s="2" customFormat="1">
      <c r="A617" s="42"/>
      <c r="B617" s="43"/>
      <c r="C617" s="44"/>
      <c r="D617" s="228" t="s">
        <v>155</v>
      </c>
      <c r="E617" s="44"/>
      <c r="F617" s="229" t="s">
        <v>870</v>
      </c>
      <c r="G617" s="44"/>
      <c r="H617" s="44"/>
      <c r="I617" s="225"/>
      <c r="J617" s="44"/>
      <c r="K617" s="44"/>
      <c r="L617" s="48"/>
      <c r="M617" s="226"/>
      <c r="N617" s="227"/>
      <c r="O617" s="88"/>
      <c r="P617" s="88"/>
      <c r="Q617" s="88"/>
      <c r="R617" s="88"/>
      <c r="S617" s="88"/>
      <c r="T617" s="89"/>
      <c r="U617" s="42"/>
      <c r="V617" s="42"/>
      <c r="W617" s="42"/>
      <c r="X617" s="42"/>
      <c r="Y617" s="42"/>
      <c r="Z617" s="42"/>
      <c r="AA617" s="42"/>
      <c r="AB617" s="42"/>
      <c r="AC617" s="42"/>
      <c r="AD617" s="42"/>
      <c r="AE617" s="42"/>
      <c r="AT617" s="20" t="s">
        <v>155</v>
      </c>
      <c r="AU617" s="20" t="s">
        <v>88</v>
      </c>
    </row>
    <row r="618" s="13" customFormat="1">
      <c r="A618" s="13"/>
      <c r="B618" s="230"/>
      <c r="C618" s="231"/>
      <c r="D618" s="223" t="s">
        <v>157</v>
      </c>
      <c r="E618" s="232" t="s">
        <v>32</v>
      </c>
      <c r="F618" s="233" t="s">
        <v>441</v>
      </c>
      <c r="G618" s="231"/>
      <c r="H618" s="232" t="s">
        <v>32</v>
      </c>
      <c r="I618" s="234"/>
      <c r="J618" s="231"/>
      <c r="K618" s="231"/>
      <c r="L618" s="235"/>
      <c r="M618" s="236"/>
      <c r="N618" s="237"/>
      <c r="O618" s="237"/>
      <c r="P618" s="237"/>
      <c r="Q618" s="237"/>
      <c r="R618" s="237"/>
      <c r="S618" s="237"/>
      <c r="T618" s="23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9" t="s">
        <v>157</v>
      </c>
      <c r="AU618" s="239" t="s">
        <v>88</v>
      </c>
      <c r="AV618" s="13" t="s">
        <v>86</v>
      </c>
      <c r="AW618" s="13" t="s">
        <v>39</v>
      </c>
      <c r="AX618" s="13" t="s">
        <v>78</v>
      </c>
      <c r="AY618" s="239" t="s">
        <v>145</v>
      </c>
    </row>
    <row r="619" s="14" customFormat="1">
      <c r="A619" s="14"/>
      <c r="B619" s="240"/>
      <c r="C619" s="241"/>
      <c r="D619" s="223" t="s">
        <v>157</v>
      </c>
      <c r="E619" s="242" t="s">
        <v>32</v>
      </c>
      <c r="F619" s="243" t="s">
        <v>327</v>
      </c>
      <c r="G619" s="241"/>
      <c r="H619" s="244">
        <v>92.700000000000003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157</v>
      </c>
      <c r="AU619" s="250" t="s">
        <v>88</v>
      </c>
      <c r="AV619" s="14" t="s">
        <v>88</v>
      </c>
      <c r="AW619" s="14" t="s">
        <v>39</v>
      </c>
      <c r="AX619" s="14" t="s">
        <v>86</v>
      </c>
      <c r="AY619" s="250" t="s">
        <v>145</v>
      </c>
    </row>
    <row r="620" s="2" customFormat="1" ht="16.5" customHeight="1">
      <c r="A620" s="42"/>
      <c r="B620" s="43"/>
      <c r="C620" s="209" t="s">
        <v>871</v>
      </c>
      <c r="D620" s="209" t="s">
        <v>147</v>
      </c>
      <c r="E620" s="210" t="s">
        <v>872</v>
      </c>
      <c r="F620" s="211" t="s">
        <v>873</v>
      </c>
      <c r="G620" s="212" t="s">
        <v>223</v>
      </c>
      <c r="H620" s="213">
        <v>60.848999999999997</v>
      </c>
      <c r="I620" s="214"/>
      <c r="J620" s="215">
        <f>ROUND(I620*H620,2)</f>
        <v>0</v>
      </c>
      <c r="K620" s="216"/>
      <c r="L620" s="48"/>
      <c r="M620" s="217" t="s">
        <v>32</v>
      </c>
      <c r="N620" s="218" t="s">
        <v>49</v>
      </c>
      <c r="O620" s="88"/>
      <c r="P620" s="219">
        <f>O620*H620</f>
        <v>0</v>
      </c>
      <c r="Q620" s="219">
        <v>0.00042999999999999999</v>
      </c>
      <c r="R620" s="219">
        <f>Q620*H620</f>
        <v>0.026165069999999999</v>
      </c>
      <c r="S620" s="219">
        <v>0</v>
      </c>
      <c r="T620" s="220">
        <f>S620*H620</f>
        <v>0</v>
      </c>
      <c r="U620" s="42"/>
      <c r="V620" s="42"/>
      <c r="W620" s="42"/>
      <c r="X620" s="42"/>
      <c r="Y620" s="42"/>
      <c r="Z620" s="42"/>
      <c r="AA620" s="42"/>
      <c r="AB620" s="42"/>
      <c r="AC620" s="42"/>
      <c r="AD620" s="42"/>
      <c r="AE620" s="42"/>
      <c r="AR620" s="221" t="s">
        <v>292</v>
      </c>
      <c r="AT620" s="221" t="s">
        <v>147</v>
      </c>
      <c r="AU620" s="221" t="s">
        <v>88</v>
      </c>
      <c r="AY620" s="20" t="s">
        <v>145</v>
      </c>
      <c r="BE620" s="222">
        <f>IF(N620="základní",J620,0)</f>
        <v>0</v>
      </c>
      <c r="BF620" s="222">
        <f>IF(N620="snížená",J620,0)</f>
        <v>0</v>
      </c>
      <c r="BG620" s="222">
        <f>IF(N620="zákl. přenesená",J620,0)</f>
        <v>0</v>
      </c>
      <c r="BH620" s="222">
        <f>IF(N620="sníž. přenesená",J620,0)</f>
        <v>0</v>
      </c>
      <c r="BI620" s="222">
        <f>IF(N620="nulová",J620,0)</f>
        <v>0</v>
      </c>
      <c r="BJ620" s="20" t="s">
        <v>86</v>
      </c>
      <c r="BK620" s="222">
        <f>ROUND(I620*H620,2)</f>
        <v>0</v>
      </c>
      <c r="BL620" s="20" t="s">
        <v>292</v>
      </c>
      <c r="BM620" s="221" t="s">
        <v>874</v>
      </c>
    </row>
    <row r="621" s="2" customFormat="1">
      <c r="A621" s="42"/>
      <c r="B621" s="43"/>
      <c r="C621" s="44"/>
      <c r="D621" s="223" t="s">
        <v>153</v>
      </c>
      <c r="E621" s="44"/>
      <c r="F621" s="224" t="s">
        <v>875</v>
      </c>
      <c r="G621" s="44"/>
      <c r="H621" s="44"/>
      <c r="I621" s="225"/>
      <c r="J621" s="44"/>
      <c r="K621" s="44"/>
      <c r="L621" s="48"/>
      <c r="M621" s="226"/>
      <c r="N621" s="227"/>
      <c r="O621" s="88"/>
      <c r="P621" s="88"/>
      <c r="Q621" s="88"/>
      <c r="R621" s="88"/>
      <c r="S621" s="88"/>
      <c r="T621" s="89"/>
      <c r="U621" s="42"/>
      <c r="V621" s="42"/>
      <c r="W621" s="42"/>
      <c r="X621" s="42"/>
      <c r="Y621" s="42"/>
      <c r="Z621" s="42"/>
      <c r="AA621" s="42"/>
      <c r="AB621" s="42"/>
      <c r="AC621" s="42"/>
      <c r="AD621" s="42"/>
      <c r="AE621" s="42"/>
      <c r="AT621" s="20" t="s">
        <v>153</v>
      </c>
      <c r="AU621" s="20" t="s">
        <v>88</v>
      </c>
    </row>
    <row r="622" s="2" customFormat="1">
      <c r="A622" s="42"/>
      <c r="B622" s="43"/>
      <c r="C622" s="44"/>
      <c r="D622" s="228" t="s">
        <v>155</v>
      </c>
      <c r="E622" s="44"/>
      <c r="F622" s="229" t="s">
        <v>876</v>
      </c>
      <c r="G622" s="44"/>
      <c r="H622" s="44"/>
      <c r="I622" s="225"/>
      <c r="J622" s="44"/>
      <c r="K622" s="44"/>
      <c r="L622" s="48"/>
      <c r="M622" s="226"/>
      <c r="N622" s="227"/>
      <c r="O622" s="88"/>
      <c r="P622" s="88"/>
      <c r="Q622" s="88"/>
      <c r="R622" s="88"/>
      <c r="S622" s="88"/>
      <c r="T622" s="89"/>
      <c r="U622" s="42"/>
      <c r="V622" s="42"/>
      <c r="W622" s="42"/>
      <c r="X622" s="42"/>
      <c r="Y622" s="42"/>
      <c r="Z622" s="42"/>
      <c r="AA622" s="42"/>
      <c r="AB622" s="42"/>
      <c r="AC622" s="42"/>
      <c r="AD622" s="42"/>
      <c r="AE622" s="42"/>
      <c r="AT622" s="20" t="s">
        <v>155</v>
      </c>
      <c r="AU622" s="20" t="s">
        <v>88</v>
      </c>
    </row>
    <row r="623" s="13" customFormat="1">
      <c r="A623" s="13"/>
      <c r="B623" s="230"/>
      <c r="C623" s="231"/>
      <c r="D623" s="223" t="s">
        <v>157</v>
      </c>
      <c r="E623" s="232" t="s">
        <v>32</v>
      </c>
      <c r="F623" s="233" t="s">
        <v>877</v>
      </c>
      <c r="G623" s="231"/>
      <c r="H623" s="232" t="s">
        <v>32</v>
      </c>
      <c r="I623" s="234"/>
      <c r="J623" s="231"/>
      <c r="K623" s="231"/>
      <c r="L623" s="235"/>
      <c r="M623" s="236"/>
      <c r="N623" s="237"/>
      <c r="O623" s="237"/>
      <c r="P623" s="237"/>
      <c r="Q623" s="237"/>
      <c r="R623" s="237"/>
      <c r="S623" s="237"/>
      <c r="T623" s="23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9" t="s">
        <v>157</v>
      </c>
      <c r="AU623" s="239" t="s">
        <v>88</v>
      </c>
      <c r="AV623" s="13" t="s">
        <v>86</v>
      </c>
      <c r="AW623" s="13" t="s">
        <v>39</v>
      </c>
      <c r="AX623" s="13" t="s">
        <v>78</v>
      </c>
      <c r="AY623" s="239" t="s">
        <v>145</v>
      </c>
    </row>
    <row r="624" s="14" customFormat="1">
      <c r="A624" s="14"/>
      <c r="B624" s="240"/>
      <c r="C624" s="241"/>
      <c r="D624" s="223" t="s">
        <v>157</v>
      </c>
      <c r="E624" s="242" t="s">
        <v>32</v>
      </c>
      <c r="F624" s="243" t="s">
        <v>735</v>
      </c>
      <c r="G624" s="241"/>
      <c r="H624" s="244">
        <v>38.493000000000002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157</v>
      </c>
      <c r="AU624" s="250" t="s">
        <v>88</v>
      </c>
      <c r="AV624" s="14" t="s">
        <v>88</v>
      </c>
      <c r="AW624" s="14" t="s">
        <v>39</v>
      </c>
      <c r="AX624" s="14" t="s">
        <v>78</v>
      </c>
      <c r="AY624" s="250" t="s">
        <v>145</v>
      </c>
    </row>
    <row r="625" s="14" customFormat="1">
      <c r="A625" s="14"/>
      <c r="B625" s="240"/>
      <c r="C625" s="241"/>
      <c r="D625" s="223" t="s">
        <v>157</v>
      </c>
      <c r="E625" s="242" t="s">
        <v>32</v>
      </c>
      <c r="F625" s="243" t="s">
        <v>736</v>
      </c>
      <c r="G625" s="241"/>
      <c r="H625" s="244">
        <v>22.356000000000002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0" t="s">
        <v>157</v>
      </c>
      <c r="AU625" s="250" t="s">
        <v>88</v>
      </c>
      <c r="AV625" s="14" t="s">
        <v>88</v>
      </c>
      <c r="AW625" s="14" t="s">
        <v>39</v>
      </c>
      <c r="AX625" s="14" t="s">
        <v>78</v>
      </c>
      <c r="AY625" s="250" t="s">
        <v>145</v>
      </c>
    </row>
    <row r="626" s="15" customFormat="1">
      <c r="A626" s="15"/>
      <c r="B626" s="251"/>
      <c r="C626" s="252"/>
      <c r="D626" s="223" t="s">
        <v>157</v>
      </c>
      <c r="E626" s="253" t="s">
        <v>32</v>
      </c>
      <c r="F626" s="254" t="s">
        <v>164</v>
      </c>
      <c r="G626" s="252"/>
      <c r="H626" s="255">
        <v>60.849000000000004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1" t="s">
        <v>157</v>
      </c>
      <c r="AU626" s="261" t="s">
        <v>88</v>
      </c>
      <c r="AV626" s="15" t="s">
        <v>151</v>
      </c>
      <c r="AW626" s="15" t="s">
        <v>39</v>
      </c>
      <c r="AX626" s="15" t="s">
        <v>86</v>
      </c>
      <c r="AY626" s="261" t="s">
        <v>145</v>
      </c>
    </row>
    <row r="627" s="2" customFormat="1" ht="16.5" customHeight="1">
      <c r="A627" s="42"/>
      <c r="B627" s="43"/>
      <c r="C627" s="273" t="s">
        <v>878</v>
      </c>
      <c r="D627" s="273" t="s">
        <v>413</v>
      </c>
      <c r="E627" s="274" t="s">
        <v>879</v>
      </c>
      <c r="F627" s="275" t="s">
        <v>880</v>
      </c>
      <c r="G627" s="276" t="s">
        <v>466</v>
      </c>
      <c r="H627" s="277">
        <v>278.892</v>
      </c>
      <c r="I627" s="278"/>
      <c r="J627" s="279">
        <f>ROUND(I627*H627,2)</f>
        <v>0</v>
      </c>
      <c r="K627" s="280"/>
      <c r="L627" s="281"/>
      <c r="M627" s="282" t="s">
        <v>32</v>
      </c>
      <c r="N627" s="283" t="s">
        <v>49</v>
      </c>
      <c r="O627" s="88"/>
      <c r="P627" s="219">
        <f>O627*H627</f>
        <v>0</v>
      </c>
      <c r="Q627" s="219">
        <v>0.00050000000000000001</v>
      </c>
      <c r="R627" s="219">
        <f>Q627*H627</f>
        <v>0.13944600000000001</v>
      </c>
      <c r="S627" s="219">
        <v>0</v>
      </c>
      <c r="T627" s="220">
        <f>S627*H627</f>
        <v>0</v>
      </c>
      <c r="U627" s="42"/>
      <c r="V627" s="42"/>
      <c r="W627" s="42"/>
      <c r="X627" s="42"/>
      <c r="Y627" s="42"/>
      <c r="Z627" s="42"/>
      <c r="AA627" s="42"/>
      <c r="AB627" s="42"/>
      <c r="AC627" s="42"/>
      <c r="AD627" s="42"/>
      <c r="AE627" s="42"/>
      <c r="AR627" s="221" t="s">
        <v>412</v>
      </c>
      <c r="AT627" s="221" t="s">
        <v>413</v>
      </c>
      <c r="AU627" s="221" t="s">
        <v>88</v>
      </c>
      <c r="AY627" s="20" t="s">
        <v>145</v>
      </c>
      <c r="BE627" s="222">
        <f>IF(N627="základní",J627,0)</f>
        <v>0</v>
      </c>
      <c r="BF627" s="222">
        <f>IF(N627="snížená",J627,0)</f>
        <v>0</v>
      </c>
      <c r="BG627" s="222">
        <f>IF(N627="zákl. přenesená",J627,0)</f>
        <v>0</v>
      </c>
      <c r="BH627" s="222">
        <f>IF(N627="sníž. přenesená",J627,0)</f>
        <v>0</v>
      </c>
      <c r="BI627" s="222">
        <f>IF(N627="nulová",J627,0)</f>
        <v>0</v>
      </c>
      <c r="BJ627" s="20" t="s">
        <v>86</v>
      </c>
      <c r="BK627" s="222">
        <f>ROUND(I627*H627,2)</f>
        <v>0</v>
      </c>
      <c r="BL627" s="20" t="s">
        <v>292</v>
      </c>
      <c r="BM627" s="221" t="s">
        <v>881</v>
      </c>
    </row>
    <row r="628" s="2" customFormat="1">
      <c r="A628" s="42"/>
      <c r="B628" s="43"/>
      <c r="C628" s="44"/>
      <c r="D628" s="223" t="s">
        <v>153</v>
      </c>
      <c r="E628" s="44"/>
      <c r="F628" s="224" t="s">
        <v>880</v>
      </c>
      <c r="G628" s="44"/>
      <c r="H628" s="44"/>
      <c r="I628" s="225"/>
      <c r="J628" s="44"/>
      <c r="K628" s="44"/>
      <c r="L628" s="48"/>
      <c r="M628" s="226"/>
      <c r="N628" s="227"/>
      <c r="O628" s="88"/>
      <c r="P628" s="88"/>
      <c r="Q628" s="88"/>
      <c r="R628" s="88"/>
      <c r="S628" s="88"/>
      <c r="T628" s="89"/>
      <c r="U628" s="42"/>
      <c r="V628" s="42"/>
      <c r="W628" s="42"/>
      <c r="X628" s="42"/>
      <c r="Y628" s="42"/>
      <c r="Z628" s="42"/>
      <c r="AA628" s="42"/>
      <c r="AB628" s="42"/>
      <c r="AC628" s="42"/>
      <c r="AD628" s="42"/>
      <c r="AE628" s="42"/>
      <c r="AT628" s="20" t="s">
        <v>153</v>
      </c>
      <c r="AU628" s="20" t="s">
        <v>88</v>
      </c>
    </row>
    <row r="629" s="14" customFormat="1">
      <c r="A629" s="14"/>
      <c r="B629" s="240"/>
      <c r="C629" s="241"/>
      <c r="D629" s="223" t="s">
        <v>157</v>
      </c>
      <c r="E629" s="242" t="s">
        <v>32</v>
      </c>
      <c r="F629" s="243" t="s">
        <v>882</v>
      </c>
      <c r="G629" s="241"/>
      <c r="H629" s="244">
        <v>253.53800000000001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0" t="s">
        <v>157</v>
      </c>
      <c r="AU629" s="250" t="s">
        <v>88</v>
      </c>
      <c r="AV629" s="14" t="s">
        <v>88</v>
      </c>
      <c r="AW629" s="14" t="s">
        <v>39</v>
      </c>
      <c r="AX629" s="14" t="s">
        <v>86</v>
      </c>
      <c r="AY629" s="250" t="s">
        <v>145</v>
      </c>
    </row>
    <row r="630" s="14" customFormat="1">
      <c r="A630" s="14"/>
      <c r="B630" s="240"/>
      <c r="C630" s="241"/>
      <c r="D630" s="223" t="s">
        <v>157</v>
      </c>
      <c r="E630" s="241"/>
      <c r="F630" s="243" t="s">
        <v>883</v>
      </c>
      <c r="G630" s="241"/>
      <c r="H630" s="244">
        <v>278.892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157</v>
      </c>
      <c r="AU630" s="250" t="s">
        <v>88</v>
      </c>
      <c r="AV630" s="14" t="s">
        <v>88</v>
      </c>
      <c r="AW630" s="14" t="s">
        <v>4</v>
      </c>
      <c r="AX630" s="14" t="s">
        <v>86</v>
      </c>
      <c r="AY630" s="250" t="s">
        <v>145</v>
      </c>
    </row>
    <row r="631" s="2" customFormat="1" ht="16.5" customHeight="1">
      <c r="A631" s="42"/>
      <c r="B631" s="43"/>
      <c r="C631" s="209" t="s">
        <v>884</v>
      </c>
      <c r="D631" s="209" t="s">
        <v>147</v>
      </c>
      <c r="E631" s="210" t="s">
        <v>885</v>
      </c>
      <c r="F631" s="211" t="s">
        <v>886</v>
      </c>
      <c r="G631" s="212" t="s">
        <v>273</v>
      </c>
      <c r="H631" s="213">
        <v>92.700000000000003</v>
      </c>
      <c r="I631" s="214"/>
      <c r="J631" s="215">
        <f>ROUND(I631*H631,2)</f>
        <v>0</v>
      </c>
      <c r="K631" s="216"/>
      <c r="L631" s="48"/>
      <c r="M631" s="217" t="s">
        <v>32</v>
      </c>
      <c r="N631" s="218" t="s">
        <v>49</v>
      </c>
      <c r="O631" s="88"/>
      <c r="P631" s="219">
        <f>O631*H631</f>
        <v>0</v>
      </c>
      <c r="Q631" s="219">
        <v>0.0073699999999999998</v>
      </c>
      <c r="R631" s="219">
        <f>Q631*H631</f>
        <v>0.683199</v>
      </c>
      <c r="S631" s="219">
        <v>0</v>
      </c>
      <c r="T631" s="220">
        <f>S631*H631</f>
        <v>0</v>
      </c>
      <c r="U631" s="42"/>
      <c r="V631" s="42"/>
      <c r="W631" s="42"/>
      <c r="X631" s="42"/>
      <c r="Y631" s="42"/>
      <c r="Z631" s="42"/>
      <c r="AA631" s="42"/>
      <c r="AB631" s="42"/>
      <c r="AC631" s="42"/>
      <c r="AD631" s="42"/>
      <c r="AE631" s="42"/>
      <c r="AR631" s="221" t="s">
        <v>292</v>
      </c>
      <c r="AT631" s="221" t="s">
        <v>147</v>
      </c>
      <c r="AU631" s="221" t="s">
        <v>88</v>
      </c>
      <c r="AY631" s="20" t="s">
        <v>145</v>
      </c>
      <c r="BE631" s="222">
        <f>IF(N631="základní",J631,0)</f>
        <v>0</v>
      </c>
      <c r="BF631" s="222">
        <f>IF(N631="snížená",J631,0)</f>
        <v>0</v>
      </c>
      <c r="BG631" s="222">
        <f>IF(N631="zákl. přenesená",J631,0)</f>
        <v>0</v>
      </c>
      <c r="BH631" s="222">
        <f>IF(N631="sníž. přenesená",J631,0)</f>
        <v>0</v>
      </c>
      <c r="BI631" s="222">
        <f>IF(N631="nulová",J631,0)</f>
        <v>0</v>
      </c>
      <c r="BJ631" s="20" t="s">
        <v>86</v>
      </c>
      <c r="BK631" s="222">
        <f>ROUND(I631*H631,2)</f>
        <v>0</v>
      </c>
      <c r="BL631" s="20" t="s">
        <v>292</v>
      </c>
      <c r="BM631" s="221" t="s">
        <v>887</v>
      </c>
    </row>
    <row r="632" s="2" customFormat="1">
      <c r="A632" s="42"/>
      <c r="B632" s="43"/>
      <c r="C632" s="44"/>
      <c r="D632" s="223" t="s">
        <v>153</v>
      </c>
      <c r="E632" s="44"/>
      <c r="F632" s="224" t="s">
        <v>888</v>
      </c>
      <c r="G632" s="44"/>
      <c r="H632" s="44"/>
      <c r="I632" s="225"/>
      <c r="J632" s="44"/>
      <c r="K632" s="44"/>
      <c r="L632" s="48"/>
      <c r="M632" s="226"/>
      <c r="N632" s="227"/>
      <c r="O632" s="88"/>
      <c r="P632" s="88"/>
      <c r="Q632" s="88"/>
      <c r="R632" s="88"/>
      <c r="S632" s="88"/>
      <c r="T632" s="89"/>
      <c r="U632" s="42"/>
      <c r="V632" s="42"/>
      <c r="W632" s="42"/>
      <c r="X632" s="42"/>
      <c r="Y632" s="42"/>
      <c r="Z632" s="42"/>
      <c r="AA632" s="42"/>
      <c r="AB632" s="42"/>
      <c r="AC632" s="42"/>
      <c r="AD632" s="42"/>
      <c r="AE632" s="42"/>
      <c r="AT632" s="20" t="s">
        <v>153</v>
      </c>
      <c r="AU632" s="20" t="s">
        <v>88</v>
      </c>
    </row>
    <row r="633" s="2" customFormat="1">
      <c r="A633" s="42"/>
      <c r="B633" s="43"/>
      <c r="C633" s="44"/>
      <c r="D633" s="228" t="s">
        <v>155</v>
      </c>
      <c r="E633" s="44"/>
      <c r="F633" s="229" t="s">
        <v>889</v>
      </c>
      <c r="G633" s="44"/>
      <c r="H633" s="44"/>
      <c r="I633" s="225"/>
      <c r="J633" s="44"/>
      <c r="K633" s="44"/>
      <c r="L633" s="48"/>
      <c r="M633" s="226"/>
      <c r="N633" s="227"/>
      <c r="O633" s="88"/>
      <c r="P633" s="88"/>
      <c r="Q633" s="88"/>
      <c r="R633" s="88"/>
      <c r="S633" s="88"/>
      <c r="T633" s="89"/>
      <c r="U633" s="42"/>
      <c r="V633" s="42"/>
      <c r="W633" s="42"/>
      <c r="X633" s="42"/>
      <c r="Y633" s="42"/>
      <c r="Z633" s="42"/>
      <c r="AA633" s="42"/>
      <c r="AB633" s="42"/>
      <c r="AC633" s="42"/>
      <c r="AD633" s="42"/>
      <c r="AE633" s="42"/>
      <c r="AT633" s="20" t="s">
        <v>155</v>
      </c>
      <c r="AU633" s="20" t="s">
        <v>88</v>
      </c>
    </row>
    <row r="634" s="13" customFormat="1">
      <c r="A634" s="13"/>
      <c r="B634" s="230"/>
      <c r="C634" s="231"/>
      <c r="D634" s="223" t="s">
        <v>157</v>
      </c>
      <c r="E634" s="232" t="s">
        <v>32</v>
      </c>
      <c r="F634" s="233" t="s">
        <v>441</v>
      </c>
      <c r="G634" s="231"/>
      <c r="H634" s="232" t="s">
        <v>32</v>
      </c>
      <c r="I634" s="234"/>
      <c r="J634" s="231"/>
      <c r="K634" s="231"/>
      <c r="L634" s="235"/>
      <c r="M634" s="236"/>
      <c r="N634" s="237"/>
      <c r="O634" s="237"/>
      <c r="P634" s="237"/>
      <c r="Q634" s="237"/>
      <c r="R634" s="237"/>
      <c r="S634" s="237"/>
      <c r="T634" s="23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9" t="s">
        <v>157</v>
      </c>
      <c r="AU634" s="239" t="s">
        <v>88</v>
      </c>
      <c r="AV634" s="13" t="s">
        <v>86</v>
      </c>
      <c r="AW634" s="13" t="s">
        <v>39</v>
      </c>
      <c r="AX634" s="13" t="s">
        <v>78</v>
      </c>
      <c r="AY634" s="239" t="s">
        <v>145</v>
      </c>
    </row>
    <row r="635" s="14" customFormat="1">
      <c r="A635" s="14"/>
      <c r="B635" s="240"/>
      <c r="C635" s="241"/>
      <c r="D635" s="223" t="s">
        <v>157</v>
      </c>
      <c r="E635" s="242" t="s">
        <v>32</v>
      </c>
      <c r="F635" s="243" t="s">
        <v>675</v>
      </c>
      <c r="G635" s="241"/>
      <c r="H635" s="244">
        <v>92.700000000000003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157</v>
      </c>
      <c r="AU635" s="250" t="s">
        <v>88</v>
      </c>
      <c r="AV635" s="14" t="s">
        <v>88</v>
      </c>
      <c r="AW635" s="14" t="s">
        <v>39</v>
      </c>
      <c r="AX635" s="14" t="s">
        <v>86</v>
      </c>
      <c r="AY635" s="250" t="s">
        <v>145</v>
      </c>
    </row>
    <row r="636" s="2" customFormat="1" ht="16.5" customHeight="1">
      <c r="A636" s="42"/>
      <c r="B636" s="43"/>
      <c r="C636" s="273" t="s">
        <v>890</v>
      </c>
      <c r="D636" s="273" t="s">
        <v>413</v>
      </c>
      <c r="E636" s="274" t="s">
        <v>891</v>
      </c>
      <c r="F636" s="275" t="s">
        <v>892</v>
      </c>
      <c r="G636" s="276" t="s">
        <v>466</v>
      </c>
      <c r="H636" s="277">
        <v>2549.25</v>
      </c>
      <c r="I636" s="278"/>
      <c r="J636" s="279">
        <f>ROUND(I636*H636,2)</f>
        <v>0</v>
      </c>
      <c r="K636" s="280"/>
      <c r="L636" s="281"/>
      <c r="M636" s="282" t="s">
        <v>32</v>
      </c>
      <c r="N636" s="283" t="s">
        <v>49</v>
      </c>
      <c r="O636" s="88"/>
      <c r="P636" s="219">
        <f>O636*H636</f>
        <v>0</v>
      </c>
      <c r="Q636" s="219">
        <v>0.0023600000000000001</v>
      </c>
      <c r="R636" s="219">
        <f>Q636*H636</f>
        <v>6.0162300000000002</v>
      </c>
      <c r="S636" s="219">
        <v>0</v>
      </c>
      <c r="T636" s="220">
        <f>S636*H636</f>
        <v>0</v>
      </c>
      <c r="U636" s="42"/>
      <c r="V636" s="42"/>
      <c r="W636" s="42"/>
      <c r="X636" s="42"/>
      <c r="Y636" s="42"/>
      <c r="Z636" s="42"/>
      <c r="AA636" s="42"/>
      <c r="AB636" s="42"/>
      <c r="AC636" s="42"/>
      <c r="AD636" s="42"/>
      <c r="AE636" s="42"/>
      <c r="AR636" s="221" t="s">
        <v>412</v>
      </c>
      <c r="AT636" s="221" t="s">
        <v>413</v>
      </c>
      <c r="AU636" s="221" t="s">
        <v>88</v>
      </c>
      <c r="AY636" s="20" t="s">
        <v>145</v>
      </c>
      <c r="BE636" s="222">
        <f>IF(N636="základní",J636,0)</f>
        <v>0</v>
      </c>
      <c r="BF636" s="222">
        <f>IF(N636="snížená",J636,0)</f>
        <v>0</v>
      </c>
      <c r="BG636" s="222">
        <f>IF(N636="zákl. přenesená",J636,0)</f>
        <v>0</v>
      </c>
      <c r="BH636" s="222">
        <f>IF(N636="sníž. přenesená",J636,0)</f>
        <v>0</v>
      </c>
      <c r="BI636" s="222">
        <f>IF(N636="nulová",J636,0)</f>
        <v>0</v>
      </c>
      <c r="BJ636" s="20" t="s">
        <v>86</v>
      </c>
      <c r="BK636" s="222">
        <f>ROUND(I636*H636,2)</f>
        <v>0</v>
      </c>
      <c r="BL636" s="20" t="s">
        <v>292</v>
      </c>
      <c r="BM636" s="221" t="s">
        <v>893</v>
      </c>
    </row>
    <row r="637" s="2" customFormat="1">
      <c r="A637" s="42"/>
      <c r="B637" s="43"/>
      <c r="C637" s="44"/>
      <c r="D637" s="223" t="s">
        <v>153</v>
      </c>
      <c r="E637" s="44"/>
      <c r="F637" s="224" t="s">
        <v>892</v>
      </c>
      <c r="G637" s="44"/>
      <c r="H637" s="44"/>
      <c r="I637" s="225"/>
      <c r="J637" s="44"/>
      <c r="K637" s="44"/>
      <c r="L637" s="48"/>
      <c r="M637" s="226"/>
      <c r="N637" s="227"/>
      <c r="O637" s="88"/>
      <c r="P637" s="88"/>
      <c r="Q637" s="88"/>
      <c r="R637" s="88"/>
      <c r="S637" s="88"/>
      <c r="T637" s="89"/>
      <c r="U637" s="42"/>
      <c r="V637" s="42"/>
      <c r="W637" s="42"/>
      <c r="X637" s="42"/>
      <c r="Y637" s="42"/>
      <c r="Z637" s="42"/>
      <c r="AA637" s="42"/>
      <c r="AB637" s="42"/>
      <c r="AC637" s="42"/>
      <c r="AD637" s="42"/>
      <c r="AE637" s="42"/>
      <c r="AT637" s="20" t="s">
        <v>153</v>
      </c>
      <c r="AU637" s="20" t="s">
        <v>88</v>
      </c>
    </row>
    <row r="638" s="14" customFormat="1">
      <c r="A638" s="14"/>
      <c r="B638" s="240"/>
      <c r="C638" s="241"/>
      <c r="D638" s="223" t="s">
        <v>157</v>
      </c>
      <c r="E638" s="242" t="s">
        <v>32</v>
      </c>
      <c r="F638" s="243" t="s">
        <v>894</v>
      </c>
      <c r="G638" s="241"/>
      <c r="H638" s="244">
        <v>2317.5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157</v>
      </c>
      <c r="AU638" s="250" t="s">
        <v>88</v>
      </c>
      <c r="AV638" s="14" t="s">
        <v>88</v>
      </c>
      <c r="AW638" s="14" t="s">
        <v>39</v>
      </c>
      <c r="AX638" s="14" t="s">
        <v>86</v>
      </c>
      <c r="AY638" s="250" t="s">
        <v>145</v>
      </c>
    </row>
    <row r="639" s="14" customFormat="1">
      <c r="A639" s="14"/>
      <c r="B639" s="240"/>
      <c r="C639" s="241"/>
      <c r="D639" s="223" t="s">
        <v>157</v>
      </c>
      <c r="E639" s="241"/>
      <c r="F639" s="243" t="s">
        <v>895</v>
      </c>
      <c r="G639" s="241"/>
      <c r="H639" s="244">
        <v>2549.25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157</v>
      </c>
      <c r="AU639" s="250" t="s">
        <v>88</v>
      </c>
      <c r="AV639" s="14" t="s">
        <v>88</v>
      </c>
      <c r="AW639" s="14" t="s">
        <v>4</v>
      </c>
      <c r="AX639" s="14" t="s">
        <v>86</v>
      </c>
      <c r="AY639" s="250" t="s">
        <v>145</v>
      </c>
    </row>
    <row r="640" s="2" customFormat="1" ht="16.5" customHeight="1">
      <c r="A640" s="42"/>
      <c r="B640" s="43"/>
      <c r="C640" s="209" t="s">
        <v>896</v>
      </c>
      <c r="D640" s="209" t="s">
        <v>147</v>
      </c>
      <c r="E640" s="210" t="s">
        <v>897</v>
      </c>
      <c r="F640" s="211" t="s">
        <v>898</v>
      </c>
      <c r="G640" s="212" t="s">
        <v>199</v>
      </c>
      <c r="H640" s="213">
        <v>6.8929999999999998</v>
      </c>
      <c r="I640" s="214"/>
      <c r="J640" s="215">
        <f>ROUND(I640*H640,2)</f>
        <v>0</v>
      </c>
      <c r="K640" s="216"/>
      <c r="L640" s="48"/>
      <c r="M640" s="217" t="s">
        <v>32</v>
      </c>
      <c r="N640" s="218" t="s">
        <v>49</v>
      </c>
      <c r="O640" s="88"/>
      <c r="P640" s="219">
        <f>O640*H640</f>
        <v>0</v>
      </c>
      <c r="Q640" s="219">
        <v>0</v>
      </c>
      <c r="R640" s="219">
        <f>Q640*H640</f>
        <v>0</v>
      </c>
      <c r="S640" s="219">
        <v>0</v>
      </c>
      <c r="T640" s="220">
        <f>S640*H640</f>
        <v>0</v>
      </c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R640" s="221" t="s">
        <v>292</v>
      </c>
      <c r="AT640" s="221" t="s">
        <v>147</v>
      </c>
      <c r="AU640" s="221" t="s">
        <v>88</v>
      </c>
      <c r="AY640" s="20" t="s">
        <v>145</v>
      </c>
      <c r="BE640" s="222">
        <f>IF(N640="základní",J640,0)</f>
        <v>0</v>
      </c>
      <c r="BF640" s="222">
        <f>IF(N640="snížená",J640,0)</f>
        <v>0</v>
      </c>
      <c r="BG640" s="222">
        <f>IF(N640="zákl. přenesená",J640,0)</f>
        <v>0</v>
      </c>
      <c r="BH640" s="222">
        <f>IF(N640="sníž. přenesená",J640,0)</f>
        <v>0</v>
      </c>
      <c r="BI640" s="222">
        <f>IF(N640="nulová",J640,0)</f>
        <v>0</v>
      </c>
      <c r="BJ640" s="20" t="s">
        <v>86</v>
      </c>
      <c r="BK640" s="222">
        <f>ROUND(I640*H640,2)</f>
        <v>0</v>
      </c>
      <c r="BL640" s="20" t="s">
        <v>292</v>
      </c>
      <c r="BM640" s="221" t="s">
        <v>899</v>
      </c>
    </row>
    <row r="641" s="2" customFormat="1">
      <c r="A641" s="42"/>
      <c r="B641" s="43"/>
      <c r="C641" s="44"/>
      <c r="D641" s="223" t="s">
        <v>153</v>
      </c>
      <c r="E641" s="44"/>
      <c r="F641" s="224" t="s">
        <v>900</v>
      </c>
      <c r="G641" s="44"/>
      <c r="H641" s="44"/>
      <c r="I641" s="225"/>
      <c r="J641" s="44"/>
      <c r="K641" s="44"/>
      <c r="L641" s="48"/>
      <c r="M641" s="226"/>
      <c r="N641" s="227"/>
      <c r="O641" s="88"/>
      <c r="P641" s="88"/>
      <c r="Q641" s="88"/>
      <c r="R641" s="88"/>
      <c r="S641" s="88"/>
      <c r="T641" s="89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T641" s="20" t="s">
        <v>153</v>
      </c>
      <c r="AU641" s="20" t="s">
        <v>88</v>
      </c>
    </row>
    <row r="642" s="2" customFormat="1">
      <c r="A642" s="42"/>
      <c r="B642" s="43"/>
      <c r="C642" s="44"/>
      <c r="D642" s="228" t="s">
        <v>155</v>
      </c>
      <c r="E642" s="44"/>
      <c r="F642" s="229" t="s">
        <v>901</v>
      </c>
      <c r="G642" s="44"/>
      <c r="H642" s="44"/>
      <c r="I642" s="225"/>
      <c r="J642" s="44"/>
      <c r="K642" s="44"/>
      <c r="L642" s="48"/>
      <c r="M642" s="226"/>
      <c r="N642" s="227"/>
      <c r="O642" s="88"/>
      <c r="P642" s="88"/>
      <c r="Q642" s="88"/>
      <c r="R642" s="88"/>
      <c r="S642" s="88"/>
      <c r="T642" s="89"/>
      <c r="U642" s="42"/>
      <c r="V642" s="42"/>
      <c r="W642" s="42"/>
      <c r="X642" s="42"/>
      <c r="Y642" s="42"/>
      <c r="Z642" s="42"/>
      <c r="AA642" s="42"/>
      <c r="AB642" s="42"/>
      <c r="AC642" s="42"/>
      <c r="AD642" s="42"/>
      <c r="AE642" s="42"/>
      <c r="AT642" s="20" t="s">
        <v>155</v>
      </c>
      <c r="AU642" s="20" t="s">
        <v>88</v>
      </c>
    </row>
    <row r="643" s="2" customFormat="1" ht="16.5" customHeight="1">
      <c r="A643" s="42"/>
      <c r="B643" s="43"/>
      <c r="C643" s="209" t="s">
        <v>902</v>
      </c>
      <c r="D643" s="209" t="s">
        <v>147</v>
      </c>
      <c r="E643" s="210" t="s">
        <v>903</v>
      </c>
      <c r="F643" s="211" t="s">
        <v>904</v>
      </c>
      <c r="G643" s="212" t="s">
        <v>199</v>
      </c>
      <c r="H643" s="213">
        <v>6.8929999999999998</v>
      </c>
      <c r="I643" s="214"/>
      <c r="J643" s="215">
        <f>ROUND(I643*H643,2)</f>
        <v>0</v>
      </c>
      <c r="K643" s="216"/>
      <c r="L643" s="48"/>
      <c r="M643" s="217" t="s">
        <v>32</v>
      </c>
      <c r="N643" s="218" t="s">
        <v>49</v>
      </c>
      <c r="O643" s="88"/>
      <c r="P643" s="219">
        <f>O643*H643</f>
        <v>0</v>
      </c>
      <c r="Q643" s="219">
        <v>0</v>
      </c>
      <c r="R643" s="219">
        <f>Q643*H643</f>
        <v>0</v>
      </c>
      <c r="S643" s="219">
        <v>0</v>
      </c>
      <c r="T643" s="220">
        <f>S643*H643</f>
        <v>0</v>
      </c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R643" s="221" t="s">
        <v>292</v>
      </c>
      <c r="AT643" s="221" t="s">
        <v>147</v>
      </c>
      <c r="AU643" s="221" t="s">
        <v>88</v>
      </c>
      <c r="AY643" s="20" t="s">
        <v>145</v>
      </c>
      <c r="BE643" s="222">
        <f>IF(N643="základní",J643,0)</f>
        <v>0</v>
      </c>
      <c r="BF643" s="222">
        <f>IF(N643="snížená",J643,0)</f>
        <v>0</v>
      </c>
      <c r="BG643" s="222">
        <f>IF(N643="zákl. přenesená",J643,0)</f>
        <v>0</v>
      </c>
      <c r="BH643" s="222">
        <f>IF(N643="sníž. přenesená",J643,0)</f>
        <v>0</v>
      </c>
      <c r="BI643" s="222">
        <f>IF(N643="nulová",J643,0)</f>
        <v>0</v>
      </c>
      <c r="BJ643" s="20" t="s">
        <v>86</v>
      </c>
      <c r="BK643" s="222">
        <f>ROUND(I643*H643,2)</f>
        <v>0</v>
      </c>
      <c r="BL643" s="20" t="s">
        <v>292</v>
      </c>
      <c r="BM643" s="221" t="s">
        <v>905</v>
      </c>
    </row>
    <row r="644" s="2" customFormat="1">
      <c r="A644" s="42"/>
      <c r="B644" s="43"/>
      <c r="C644" s="44"/>
      <c r="D644" s="223" t="s">
        <v>153</v>
      </c>
      <c r="E644" s="44"/>
      <c r="F644" s="224" t="s">
        <v>906</v>
      </c>
      <c r="G644" s="44"/>
      <c r="H644" s="44"/>
      <c r="I644" s="225"/>
      <c r="J644" s="44"/>
      <c r="K644" s="44"/>
      <c r="L644" s="48"/>
      <c r="M644" s="226"/>
      <c r="N644" s="227"/>
      <c r="O644" s="88"/>
      <c r="P644" s="88"/>
      <c r="Q644" s="88"/>
      <c r="R644" s="88"/>
      <c r="S644" s="88"/>
      <c r="T644" s="89"/>
      <c r="U644" s="42"/>
      <c r="V644" s="42"/>
      <c r="W644" s="42"/>
      <c r="X644" s="42"/>
      <c r="Y644" s="42"/>
      <c r="Z644" s="42"/>
      <c r="AA644" s="42"/>
      <c r="AB644" s="42"/>
      <c r="AC644" s="42"/>
      <c r="AD644" s="42"/>
      <c r="AE644" s="42"/>
      <c r="AT644" s="20" t="s">
        <v>153</v>
      </c>
      <c r="AU644" s="20" t="s">
        <v>88</v>
      </c>
    </row>
    <row r="645" s="2" customFormat="1">
      <c r="A645" s="42"/>
      <c r="B645" s="43"/>
      <c r="C645" s="44"/>
      <c r="D645" s="228" t="s">
        <v>155</v>
      </c>
      <c r="E645" s="44"/>
      <c r="F645" s="229" t="s">
        <v>907</v>
      </c>
      <c r="G645" s="44"/>
      <c r="H645" s="44"/>
      <c r="I645" s="225"/>
      <c r="J645" s="44"/>
      <c r="K645" s="44"/>
      <c r="L645" s="48"/>
      <c r="M645" s="226"/>
      <c r="N645" s="227"/>
      <c r="O645" s="88"/>
      <c r="P645" s="88"/>
      <c r="Q645" s="88"/>
      <c r="R645" s="88"/>
      <c r="S645" s="88"/>
      <c r="T645" s="89"/>
      <c r="U645" s="42"/>
      <c r="V645" s="42"/>
      <c r="W645" s="42"/>
      <c r="X645" s="42"/>
      <c r="Y645" s="42"/>
      <c r="Z645" s="42"/>
      <c r="AA645" s="42"/>
      <c r="AB645" s="42"/>
      <c r="AC645" s="42"/>
      <c r="AD645" s="42"/>
      <c r="AE645" s="42"/>
      <c r="AT645" s="20" t="s">
        <v>155</v>
      </c>
      <c r="AU645" s="20" t="s">
        <v>88</v>
      </c>
    </row>
    <row r="646" s="12" customFormat="1" ht="22.8" customHeight="1">
      <c r="A646" s="12"/>
      <c r="B646" s="193"/>
      <c r="C646" s="194"/>
      <c r="D646" s="195" t="s">
        <v>77</v>
      </c>
      <c r="E646" s="207" t="s">
        <v>908</v>
      </c>
      <c r="F646" s="207" t="s">
        <v>909</v>
      </c>
      <c r="G646" s="194"/>
      <c r="H646" s="194"/>
      <c r="I646" s="197"/>
      <c r="J646" s="208">
        <f>BK646</f>
        <v>0</v>
      </c>
      <c r="K646" s="194"/>
      <c r="L646" s="199"/>
      <c r="M646" s="200"/>
      <c r="N646" s="201"/>
      <c r="O646" s="201"/>
      <c r="P646" s="202">
        <f>SUM(P647:P657)</f>
        <v>0</v>
      </c>
      <c r="Q646" s="201"/>
      <c r="R646" s="202">
        <f>SUM(R647:R657)</f>
        <v>0</v>
      </c>
      <c r="S646" s="201"/>
      <c r="T646" s="203">
        <f>SUM(T647:T657)</f>
        <v>0.25035000000000002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04" t="s">
        <v>88</v>
      </c>
      <c r="AT646" s="205" t="s">
        <v>77</v>
      </c>
      <c r="AU646" s="205" t="s">
        <v>86</v>
      </c>
      <c r="AY646" s="204" t="s">
        <v>145</v>
      </c>
      <c r="BK646" s="206">
        <f>SUM(BK647:BK657)</f>
        <v>0</v>
      </c>
    </row>
    <row r="647" s="2" customFormat="1" ht="16.5" customHeight="1">
      <c r="A647" s="42"/>
      <c r="B647" s="43"/>
      <c r="C647" s="209" t="s">
        <v>910</v>
      </c>
      <c r="D647" s="209" t="s">
        <v>147</v>
      </c>
      <c r="E647" s="210" t="s">
        <v>911</v>
      </c>
      <c r="F647" s="211" t="s">
        <v>912</v>
      </c>
      <c r="G647" s="212" t="s">
        <v>273</v>
      </c>
      <c r="H647" s="213">
        <v>92.700000000000003</v>
      </c>
      <c r="I647" s="214"/>
      <c r="J647" s="215">
        <f>ROUND(I647*H647,2)</f>
        <v>0</v>
      </c>
      <c r="K647" s="216"/>
      <c r="L647" s="48"/>
      <c r="M647" s="217" t="s">
        <v>32</v>
      </c>
      <c r="N647" s="218" t="s">
        <v>49</v>
      </c>
      <c r="O647" s="88"/>
      <c r="P647" s="219">
        <f>O647*H647</f>
        <v>0</v>
      </c>
      <c r="Q647" s="219">
        <v>0</v>
      </c>
      <c r="R647" s="219">
        <f>Q647*H647</f>
        <v>0</v>
      </c>
      <c r="S647" s="219">
        <v>0.0025000000000000001</v>
      </c>
      <c r="T647" s="220">
        <f>S647*H647</f>
        <v>0.23175000000000001</v>
      </c>
      <c r="U647" s="42"/>
      <c r="V647" s="42"/>
      <c r="W647" s="42"/>
      <c r="X647" s="42"/>
      <c r="Y647" s="42"/>
      <c r="Z647" s="42"/>
      <c r="AA647" s="42"/>
      <c r="AB647" s="42"/>
      <c r="AC647" s="42"/>
      <c r="AD647" s="42"/>
      <c r="AE647" s="42"/>
      <c r="AR647" s="221" t="s">
        <v>292</v>
      </c>
      <c r="AT647" s="221" t="s">
        <v>147</v>
      </c>
      <c r="AU647" s="221" t="s">
        <v>88</v>
      </c>
      <c r="AY647" s="20" t="s">
        <v>145</v>
      </c>
      <c r="BE647" s="222">
        <f>IF(N647="základní",J647,0)</f>
        <v>0</v>
      </c>
      <c r="BF647" s="222">
        <f>IF(N647="snížená",J647,0)</f>
        <v>0</v>
      </c>
      <c r="BG647" s="222">
        <f>IF(N647="zákl. přenesená",J647,0)</f>
        <v>0</v>
      </c>
      <c r="BH647" s="222">
        <f>IF(N647="sníž. přenesená",J647,0)</f>
        <v>0</v>
      </c>
      <c r="BI647" s="222">
        <f>IF(N647="nulová",J647,0)</f>
        <v>0</v>
      </c>
      <c r="BJ647" s="20" t="s">
        <v>86</v>
      </c>
      <c r="BK647" s="222">
        <f>ROUND(I647*H647,2)</f>
        <v>0</v>
      </c>
      <c r="BL647" s="20" t="s">
        <v>292</v>
      </c>
      <c r="BM647" s="221" t="s">
        <v>913</v>
      </c>
    </row>
    <row r="648" s="2" customFormat="1">
      <c r="A648" s="42"/>
      <c r="B648" s="43"/>
      <c r="C648" s="44"/>
      <c r="D648" s="223" t="s">
        <v>153</v>
      </c>
      <c r="E648" s="44"/>
      <c r="F648" s="224" t="s">
        <v>914</v>
      </c>
      <c r="G648" s="44"/>
      <c r="H648" s="44"/>
      <c r="I648" s="225"/>
      <c r="J648" s="44"/>
      <c r="K648" s="44"/>
      <c r="L648" s="48"/>
      <c r="M648" s="226"/>
      <c r="N648" s="227"/>
      <c r="O648" s="88"/>
      <c r="P648" s="88"/>
      <c r="Q648" s="88"/>
      <c r="R648" s="88"/>
      <c r="S648" s="88"/>
      <c r="T648" s="89"/>
      <c r="U648" s="42"/>
      <c r="V648" s="42"/>
      <c r="W648" s="42"/>
      <c r="X648" s="42"/>
      <c r="Y648" s="42"/>
      <c r="Z648" s="42"/>
      <c r="AA648" s="42"/>
      <c r="AB648" s="42"/>
      <c r="AC648" s="42"/>
      <c r="AD648" s="42"/>
      <c r="AE648" s="42"/>
      <c r="AT648" s="20" t="s">
        <v>153</v>
      </c>
      <c r="AU648" s="20" t="s">
        <v>88</v>
      </c>
    </row>
    <row r="649" s="2" customFormat="1">
      <c r="A649" s="42"/>
      <c r="B649" s="43"/>
      <c r="C649" s="44"/>
      <c r="D649" s="228" t="s">
        <v>155</v>
      </c>
      <c r="E649" s="44"/>
      <c r="F649" s="229" t="s">
        <v>915</v>
      </c>
      <c r="G649" s="44"/>
      <c r="H649" s="44"/>
      <c r="I649" s="225"/>
      <c r="J649" s="44"/>
      <c r="K649" s="44"/>
      <c r="L649" s="48"/>
      <c r="M649" s="226"/>
      <c r="N649" s="227"/>
      <c r="O649" s="88"/>
      <c r="P649" s="88"/>
      <c r="Q649" s="88"/>
      <c r="R649" s="88"/>
      <c r="S649" s="88"/>
      <c r="T649" s="89"/>
      <c r="U649" s="42"/>
      <c r="V649" s="42"/>
      <c r="W649" s="42"/>
      <c r="X649" s="42"/>
      <c r="Y649" s="42"/>
      <c r="Z649" s="42"/>
      <c r="AA649" s="42"/>
      <c r="AB649" s="42"/>
      <c r="AC649" s="42"/>
      <c r="AD649" s="42"/>
      <c r="AE649" s="42"/>
      <c r="AT649" s="20" t="s">
        <v>155</v>
      </c>
      <c r="AU649" s="20" t="s">
        <v>88</v>
      </c>
    </row>
    <row r="650" s="13" customFormat="1">
      <c r="A650" s="13"/>
      <c r="B650" s="230"/>
      <c r="C650" s="231"/>
      <c r="D650" s="223" t="s">
        <v>157</v>
      </c>
      <c r="E650" s="232" t="s">
        <v>32</v>
      </c>
      <c r="F650" s="233" t="s">
        <v>916</v>
      </c>
      <c r="G650" s="231"/>
      <c r="H650" s="232" t="s">
        <v>32</v>
      </c>
      <c r="I650" s="234"/>
      <c r="J650" s="231"/>
      <c r="K650" s="231"/>
      <c r="L650" s="235"/>
      <c r="M650" s="236"/>
      <c r="N650" s="237"/>
      <c r="O650" s="237"/>
      <c r="P650" s="237"/>
      <c r="Q650" s="237"/>
      <c r="R650" s="237"/>
      <c r="S650" s="237"/>
      <c r="T650" s="23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9" t="s">
        <v>157</v>
      </c>
      <c r="AU650" s="239" t="s">
        <v>88</v>
      </c>
      <c r="AV650" s="13" t="s">
        <v>86</v>
      </c>
      <c r="AW650" s="13" t="s">
        <v>39</v>
      </c>
      <c r="AX650" s="13" t="s">
        <v>78</v>
      </c>
      <c r="AY650" s="239" t="s">
        <v>145</v>
      </c>
    </row>
    <row r="651" s="14" customFormat="1">
      <c r="A651" s="14"/>
      <c r="B651" s="240"/>
      <c r="C651" s="241"/>
      <c r="D651" s="223" t="s">
        <v>157</v>
      </c>
      <c r="E651" s="242" t="s">
        <v>32</v>
      </c>
      <c r="F651" s="243" t="s">
        <v>917</v>
      </c>
      <c r="G651" s="241"/>
      <c r="H651" s="244">
        <v>92.700000000000003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157</v>
      </c>
      <c r="AU651" s="250" t="s">
        <v>88</v>
      </c>
      <c r="AV651" s="14" t="s">
        <v>88</v>
      </c>
      <c r="AW651" s="14" t="s">
        <v>39</v>
      </c>
      <c r="AX651" s="14" t="s">
        <v>86</v>
      </c>
      <c r="AY651" s="250" t="s">
        <v>145</v>
      </c>
    </row>
    <row r="652" s="2" customFormat="1" ht="16.5" customHeight="1">
      <c r="A652" s="42"/>
      <c r="B652" s="43"/>
      <c r="C652" s="209" t="s">
        <v>918</v>
      </c>
      <c r="D652" s="209" t="s">
        <v>147</v>
      </c>
      <c r="E652" s="210" t="s">
        <v>919</v>
      </c>
      <c r="F652" s="211" t="s">
        <v>920</v>
      </c>
      <c r="G652" s="212" t="s">
        <v>223</v>
      </c>
      <c r="H652" s="213">
        <v>62</v>
      </c>
      <c r="I652" s="214"/>
      <c r="J652" s="215">
        <f>ROUND(I652*H652,2)</f>
        <v>0</v>
      </c>
      <c r="K652" s="216"/>
      <c r="L652" s="48"/>
      <c r="M652" s="217" t="s">
        <v>32</v>
      </c>
      <c r="N652" s="218" t="s">
        <v>49</v>
      </c>
      <c r="O652" s="88"/>
      <c r="P652" s="219">
        <f>O652*H652</f>
        <v>0</v>
      </c>
      <c r="Q652" s="219">
        <v>0</v>
      </c>
      <c r="R652" s="219">
        <f>Q652*H652</f>
        <v>0</v>
      </c>
      <c r="S652" s="219">
        <v>0.00029999999999999997</v>
      </c>
      <c r="T652" s="220">
        <f>S652*H652</f>
        <v>0.018599999999999998</v>
      </c>
      <c r="U652" s="42"/>
      <c r="V652" s="42"/>
      <c r="W652" s="42"/>
      <c r="X652" s="42"/>
      <c r="Y652" s="42"/>
      <c r="Z652" s="42"/>
      <c r="AA652" s="42"/>
      <c r="AB652" s="42"/>
      <c r="AC652" s="42"/>
      <c r="AD652" s="42"/>
      <c r="AE652" s="42"/>
      <c r="AR652" s="221" t="s">
        <v>292</v>
      </c>
      <c r="AT652" s="221" t="s">
        <v>147</v>
      </c>
      <c r="AU652" s="221" t="s">
        <v>88</v>
      </c>
      <c r="AY652" s="20" t="s">
        <v>145</v>
      </c>
      <c r="BE652" s="222">
        <f>IF(N652="základní",J652,0)</f>
        <v>0</v>
      </c>
      <c r="BF652" s="222">
        <f>IF(N652="snížená",J652,0)</f>
        <v>0</v>
      </c>
      <c r="BG652" s="222">
        <f>IF(N652="zákl. přenesená",J652,0)</f>
        <v>0</v>
      </c>
      <c r="BH652" s="222">
        <f>IF(N652="sníž. přenesená",J652,0)</f>
        <v>0</v>
      </c>
      <c r="BI652" s="222">
        <f>IF(N652="nulová",J652,0)</f>
        <v>0</v>
      </c>
      <c r="BJ652" s="20" t="s">
        <v>86</v>
      </c>
      <c r="BK652" s="222">
        <f>ROUND(I652*H652,2)</f>
        <v>0</v>
      </c>
      <c r="BL652" s="20" t="s">
        <v>292</v>
      </c>
      <c r="BM652" s="221" t="s">
        <v>921</v>
      </c>
    </row>
    <row r="653" s="2" customFormat="1">
      <c r="A653" s="42"/>
      <c r="B653" s="43"/>
      <c r="C653" s="44"/>
      <c r="D653" s="223" t="s">
        <v>153</v>
      </c>
      <c r="E653" s="44"/>
      <c r="F653" s="224" t="s">
        <v>922</v>
      </c>
      <c r="G653" s="44"/>
      <c r="H653" s="44"/>
      <c r="I653" s="225"/>
      <c r="J653" s="44"/>
      <c r="K653" s="44"/>
      <c r="L653" s="48"/>
      <c r="M653" s="226"/>
      <c r="N653" s="227"/>
      <c r="O653" s="88"/>
      <c r="P653" s="88"/>
      <c r="Q653" s="88"/>
      <c r="R653" s="88"/>
      <c r="S653" s="88"/>
      <c r="T653" s="89"/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T653" s="20" t="s">
        <v>153</v>
      </c>
      <c r="AU653" s="20" t="s">
        <v>88</v>
      </c>
    </row>
    <row r="654" s="2" customFormat="1">
      <c r="A654" s="42"/>
      <c r="B654" s="43"/>
      <c r="C654" s="44"/>
      <c r="D654" s="228" t="s">
        <v>155</v>
      </c>
      <c r="E654" s="44"/>
      <c r="F654" s="229" t="s">
        <v>923</v>
      </c>
      <c r="G654" s="44"/>
      <c r="H654" s="44"/>
      <c r="I654" s="225"/>
      <c r="J654" s="44"/>
      <c r="K654" s="44"/>
      <c r="L654" s="48"/>
      <c r="M654" s="226"/>
      <c r="N654" s="227"/>
      <c r="O654" s="88"/>
      <c r="P654" s="88"/>
      <c r="Q654" s="88"/>
      <c r="R654" s="88"/>
      <c r="S654" s="88"/>
      <c r="T654" s="89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T654" s="20" t="s">
        <v>155</v>
      </c>
      <c r="AU654" s="20" t="s">
        <v>88</v>
      </c>
    </row>
    <row r="655" s="2" customFormat="1" ht="16.5" customHeight="1">
      <c r="A655" s="42"/>
      <c r="B655" s="43"/>
      <c r="C655" s="209" t="s">
        <v>924</v>
      </c>
      <c r="D655" s="209" t="s">
        <v>147</v>
      </c>
      <c r="E655" s="210" t="s">
        <v>925</v>
      </c>
      <c r="F655" s="211" t="s">
        <v>926</v>
      </c>
      <c r="G655" s="212" t="s">
        <v>927</v>
      </c>
      <c r="H655" s="284"/>
      <c r="I655" s="214"/>
      <c r="J655" s="215">
        <f>ROUND(I655*H655,2)</f>
        <v>0</v>
      </c>
      <c r="K655" s="216"/>
      <c r="L655" s="48"/>
      <c r="M655" s="217" t="s">
        <v>32</v>
      </c>
      <c r="N655" s="218" t="s">
        <v>49</v>
      </c>
      <c r="O655" s="88"/>
      <c r="P655" s="219">
        <f>O655*H655</f>
        <v>0</v>
      </c>
      <c r="Q655" s="219">
        <v>0</v>
      </c>
      <c r="R655" s="219">
        <f>Q655*H655</f>
        <v>0</v>
      </c>
      <c r="S655" s="219">
        <v>0</v>
      </c>
      <c r="T655" s="220">
        <f>S655*H655</f>
        <v>0</v>
      </c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R655" s="221" t="s">
        <v>292</v>
      </c>
      <c r="AT655" s="221" t="s">
        <v>147</v>
      </c>
      <c r="AU655" s="221" t="s">
        <v>88</v>
      </c>
      <c r="AY655" s="20" t="s">
        <v>145</v>
      </c>
      <c r="BE655" s="222">
        <f>IF(N655="základní",J655,0)</f>
        <v>0</v>
      </c>
      <c r="BF655" s="222">
        <f>IF(N655="snížená",J655,0)</f>
        <v>0</v>
      </c>
      <c r="BG655" s="222">
        <f>IF(N655="zákl. přenesená",J655,0)</f>
        <v>0</v>
      </c>
      <c r="BH655" s="222">
        <f>IF(N655="sníž. přenesená",J655,0)</f>
        <v>0</v>
      </c>
      <c r="BI655" s="222">
        <f>IF(N655="nulová",J655,0)</f>
        <v>0</v>
      </c>
      <c r="BJ655" s="20" t="s">
        <v>86</v>
      </c>
      <c r="BK655" s="222">
        <f>ROUND(I655*H655,2)</f>
        <v>0</v>
      </c>
      <c r="BL655" s="20" t="s">
        <v>292</v>
      </c>
      <c r="BM655" s="221" t="s">
        <v>928</v>
      </c>
    </row>
    <row r="656" s="2" customFormat="1">
      <c r="A656" s="42"/>
      <c r="B656" s="43"/>
      <c r="C656" s="44"/>
      <c r="D656" s="223" t="s">
        <v>153</v>
      </c>
      <c r="E656" s="44"/>
      <c r="F656" s="224" t="s">
        <v>929</v>
      </c>
      <c r="G656" s="44"/>
      <c r="H656" s="44"/>
      <c r="I656" s="225"/>
      <c r="J656" s="44"/>
      <c r="K656" s="44"/>
      <c r="L656" s="48"/>
      <c r="M656" s="226"/>
      <c r="N656" s="227"/>
      <c r="O656" s="88"/>
      <c r="P656" s="88"/>
      <c r="Q656" s="88"/>
      <c r="R656" s="88"/>
      <c r="S656" s="88"/>
      <c r="T656" s="89"/>
      <c r="U656" s="42"/>
      <c r="V656" s="42"/>
      <c r="W656" s="42"/>
      <c r="X656" s="42"/>
      <c r="Y656" s="42"/>
      <c r="Z656" s="42"/>
      <c r="AA656" s="42"/>
      <c r="AB656" s="42"/>
      <c r="AC656" s="42"/>
      <c r="AD656" s="42"/>
      <c r="AE656" s="42"/>
      <c r="AT656" s="20" t="s">
        <v>153</v>
      </c>
      <c r="AU656" s="20" t="s">
        <v>88</v>
      </c>
    </row>
    <row r="657" s="2" customFormat="1">
      <c r="A657" s="42"/>
      <c r="B657" s="43"/>
      <c r="C657" s="44"/>
      <c r="D657" s="228" t="s">
        <v>155</v>
      </c>
      <c r="E657" s="44"/>
      <c r="F657" s="229" t="s">
        <v>930</v>
      </c>
      <c r="G657" s="44"/>
      <c r="H657" s="44"/>
      <c r="I657" s="225"/>
      <c r="J657" s="44"/>
      <c r="K657" s="44"/>
      <c r="L657" s="48"/>
      <c r="M657" s="226"/>
      <c r="N657" s="227"/>
      <c r="O657" s="88"/>
      <c r="P657" s="88"/>
      <c r="Q657" s="88"/>
      <c r="R657" s="88"/>
      <c r="S657" s="88"/>
      <c r="T657" s="89"/>
      <c r="U657" s="42"/>
      <c r="V657" s="42"/>
      <c r="W657" s="42"/>
      <c r="X657" s="42"/>
      <c r="Y657" s="42"/>
      <c r="Z657" s="42"/>
      <c r="AA657" s="42"/>
      <c r="AB657" s="42"/>
      <c r="AC657" s="42"/>
      <c r="AD657" s="42"/>
      <c r="AE657" s="42"/>
      <c r="AT657" s="20" t="s">
        <v>155</v>
      </c>
      <c r="AU657" s="20" t="s">
        <v>88</v>
      </c>
    </row>
    <row r="658" s="12" customFormat="1" ht="22.8" customHeight="1">
      <c r="A658" s="12"/>
      <c r="B658" s="193"/>
      <c r="C658" s="194"/>
      <c r="D658" s="195" t="s">
        <v>77</v>
      </c>
      <c r="E658" s="207" t="s">
        <v>931</v>
      </c>
      <c r="F658" s="207" t="s">
        <v>932</v>
      </c>
      <c r="G658" s="194"/>
      <c r="H658" s="194"/>
      <c r="I658" s="197"/>
      <c r="J658" s="208">
        <f>BK658</f>
        <v>0</v>
      </c>
      <c r="K658" s="194"/>
      <c r="L658" s="199"/>
      <c r="M658" s="200"/>
      <c r="N658" s="201"/>
      <c r="O658" s="201"/>
      <c r="P658" s="202">
        <f>SUM(P659:P677)</f>
        <v>0</v>
      </c>
      <c r="Q658" s="201"/>
      <c r="R658" s="202">
        <f>SUM(R659:R677)</f>
        <v>0.00094050000000000004</v>
      </c>
      <c r="S658" s="201"/>
      <c r="T658" s="203">
        <f>SUM(T659:T677)</f>
        <v>0</v>
      </c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R658" s="204" t="s">
        <v>88</v>
      </c>
      <c r="AT658" s="205" t="s">
        <v>77</v>
      </c>
      <c r="AU658" s="205" t="s">
        <v>86</v>
      </c>
      <c r="AY658" s="204" t="s">
        <v>145</v>
      </c>
      <c r="BK658" s="206">
        <f>SUM(BK659:BK677)</f>
        <v>0</v>
      </c>
    </row>
    <row r="659" s="2" customFormat="1" ht="16.5" customHeight="1">
      <c r="A659" s="42"/>
      <c r="B659" s="43"/>
      <c r="C659" s="209" t="s">
        <v>933</v>
      </c>
      <c r="D659" s="209" t="s">
        <v>147</v>
      </c>
      <c r="E659" s="210" t="s">
        <v>934</v>
      </c>
      <c r="F659" s="211" t="s">
        <v>935</v>
      </c>
      <c r="G659" s="212" t="s">
        <v>273</v>
      </c>
      <c r="H659" s="213">
        <v>1.6499999999999999</v>
      </c>
      <c r="I659" s="214"/>
      <c r="J659" s="215">
        <f>ROUND(I659*H659,2)</f>
        <v>0</v>
      </c>
      <c r="K659" s="216"/>
      <c r="L659" s="48"/>
      <c r="M659" s="217" t="s">
        <v>32</v>
      </c>
      <c r="N659" s="218" t="s">
        <v>49</v>
      </c>
      <c r="O659" s="88"/>
      <c r="P659" s="219">
        <f>O659*H659</f>
        <v>0</v>
      </c>
      <c r="Q659" s="219">
        <v>2.0000000000000002E-05</v>
      </c>
      <c r="R659" s="219">
        <f>Q659*H659</f>
        <v>3.3000000000000003E-05</v>
      </c>
      <c r="S659" s="219">
        <v>0</v>
      </c>
      <c r="T659" s="220">
        <f>S659*H659</f>
        <v>0</v>
      </c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R659" s="221" t="s">
        <v>292</v>
      </c>
      <c r="AT659" s="221" t="s">
        <v>147</v>
      </c>
      <c r="AU659" s="221" t="s">
        <v>88</v>
      </c>
      <c r="AY659" s="20" t="s">
        <v>145</v>
      </c>
      <c r="BE659" s="222">
        <f>IF(N659="základní",J659,0)</f>
        <v>0</v>
      </c>
      <c r="BF659" s="222">
        <f>IF(N659="snížená",J659,0)</f>
        <v>0</v>
      </c>
      <c r="BG659" s="222">
        <f>IF(N659="zákl. přenesená",J659,0)</f>
        <v>0</v>
      </c>
      <c r="BH659" s="222">
        <f>IF(N659="sníž. přenesená",J659,0)</f>
        <v>0</v>
      </c>
      <c r="BI659" s="222">
        <f>IF(N659="nulová",J659,0)</f>
        <v>0</v>
      </c>
      <c r="BJ659" s="20" t="s">
        <v>86</v>
      </c>
      <c r="BK659" s="222">
        <f>ROUND(I659*H659,2)</f>
        <v>0</v>
      </c>
      <c r="BL659" s="20" t="s">
        <v>292</v>
      </c>
      <c r="BM659" s="221" t="s">
        <v>936</v>
      </c>
    </row>
    <row r="660" s="2" customFormat="1">
      <c r="A660" s="42"/>
      <c r="B660" s="43"/>
      <c r="C660" s="44"/>
      <c r="D660" s="223" t="s">
        <v>153</v>
      </c>
      <c r="E660" s="44"/>
      <c r="F660" s="224" t="s">
        <v>937</v>
      </c>
      <c r="G660" s="44"/>
      <c r="H660" s="44"/>
      <c r="I660" s="225"/>
      <c r="J660" s="44"/>
      <c r="K660" s="44"/>
      <c r="L660" s="48"/>
      <c r="M660" s="226"/>
      <c r="N660" s="227"/>
      <c r="O660" s="88"/>
      <c r="P660" s="88"/>
      <c r="Q660" s="88"/>
      <c r="R660" s="88"/>
      <c r="S660" s="88"/>
      <c r="T660" s="89"/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T660" s="20" t="s">
        <v>153</v>
      </c>
      <c r="AU660" s="20" t="s">
        <v>88</v>
      </c>
    </row>
    <row r="661" s="2" customFormat="1">
      <c r="A661" s="42"/>
      <c r="B661" s="43"/>
      <c r="C661" s="44"/>
      <c r="D661" s="228" t="s">
        <v>155</v>
      </c>
      <c r="E661" s="44"/>
      <c r="F661" s="229" t="s">
        <v>938</v>
      </c>
      <c r="G661" s="44"/>
      <c r="H661" s="44"/>
      <c r="I661" s="225"/>
      <c r="J661" s="44"/>
      <c r="K661" s="44"/>
      <c r="L661" s="48"/>
      <c r="M661" s="226"/>
      <c r="N661" s="227"/>
      <c r="O661" s="88"/>
      <c r="P661" s="88"/>
      <c r="Q661" s="88"/>
      <c r="R661" s="88"/>
      <c r="S661" s="88"/>
      <c r="T661" s="89"/>
      <c r="U661" s="42"/>
      <c r="V661" s="42"/>
      <c r="W661" s="42"/>
      <c r="X661" s="42"/>
      <c r="Y661" s="42"/>
      <c r="Z661" s="42"/>
      <c r="AA661" s="42"/>
      <c r="AB661" s="42"/>
      <c r="AC661" s="42"/>
      <c r="AD661" s="42"/>
      <c r="AE661" s="42"/>
      <c r="AT661" s="20" t="s">
        <v>155</v>
      </c>
      <c r="AU661" s="20" t="s">
        <v>88</v>
      </c>
    </row>
    <row r="662" s="13" customFormat="1">
      <c r="A662" s="13"/>
      <c r="B662" s="230"/>
      <c r="C662" s="231"/>
      <c r="D662" s="223" t="s">
        <v>157</v>
      </c>
      <c r="E662" s="232" t="s">
        <v>32</v>
      </c>
      <c r="F662" s="233" t="s">
        <v>939</v>
      </c>
      <c r="G662" s="231"/>
      <c r="H662" s="232" t="s">
        <v>32</v>
      </c>
      <c r="I662" s="234"/>
      <c r="J662" s="231"/>
      <c r="K662" s="231"/>
      <c r="L662" s="235"/>
      <c r="M662" s="236"/>
      <c r="N662" s="237"/>
      <c r="O662" s="237"/>
      <c r="P662" s="237"/>
      <c r="Q662" s="237"/>
      <c r="R662" s="237"/>
      <c r="S662" s="237"/>
      <c r="T662" s="23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9" t="s">
        <v>157</v>
      </c>
      <c r="AU662" s="239" t="s">
        <v>88</v>
      </c>
      <c r="AV662" s="13" t="s">
        <v>86</v>
      </c>
      <c r="AW662" s="13" t="s">
        <v>39</v>
      </c>
      <c r="AX662" s="13" t="s">
        <v>78</v>
      </c>
      <c r="AY662" s="239" t="s">
        <v>145</v>
      </c>
    </row>
    <row r="663" s="14" customFormat="1">
      <c r="A663" s="14"/>
      <c r="B663" s="240"/>
      <c r="C663" s="241"/>
      <c r="D663" s="223" t="s">
        <v>157</v>
      </c>
      <c r="E663" s="242" t="s">
        <v>32</v>
      </c>
      <c r="F663" s="243" t="s">
        <v>940</v>
      </c>
      <c r="G663" s="241"/>
      <c r="H663" s="244">
        <v>1.1699999999999999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0" t="s">
        <v>157</v>
      </c>
      <c r="AU663" s="250" t="s">
        <v>88</v>
      </c>
      <c r="AV663" s="14" t="s">
        <v>88</v>
      </c>
      <c r="AW663" s="14" t="s">
        <v>39</v>
      </c>
      <c r="AX663" s="14" t="s">
        <v>78</v>
      </c>
      <c r="AY663" s="250" t="s">
        <v>145</v>
      </c>
    </row>
    <row r="664" s="14" customFormat="1">
      <c r="A664" s="14"/>
      <c r="B664" s="240"/>
      <c r="C664" s="241"/>
      <c r="D664" s="223" t="s">
        <v>157</v>
      </c>
      <c r="E664" s="242" t="s">
        <v>32</v>
      </c>
      <c r="F664" s="243" t="s">
        <v>941</v>
      </c>
      <c r="G664" s="241"/>
      <c r="H664" s="244">
        <v>0.47999999999999998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157</v>
      </c>
      <c r="AU664" s="250" t="s">
        <v>88</v>
      </c>
      <c r="AV664" s="14" t="s">
        <v>88</v>
      </c>
      <c r="AW664" s="14" t="s">
        <v>39</v>
      </c>
      <c r="AX664" s="14" t="s">
        <v>78</v>
      </c>
      <c r="AY664" s="250" t="s">
        <v>145</v>
      </c>
    </row>
    <row r="665" s="15" customFormat="1">
      <c r="A665" s="15"/>
      <c r="B665" s="251"/>
      <c r="C665" s="252"/>
      <c r="D665" s="223" t="s">
        <v>157</v>
      </c>
      <c r="E665" s="253" t="s">
        <v>32</v>
      </c>
      <c r="F665" s="254" t="s">
        <v>164</v>
      </c>
      <c r="G665" s="252"/>
      <c r="H665" s="255">
        <v>1.6499999999999999</v>
      </c>
      <c r="I665" s="256"/>
      <c r="J665" s="252"/>
      <c r="K665" s="252"/>
      <c r="L665" s="257"/>
      <c r="M665" s="258"/>
      <c r="N665" s="259"/>
      <c r="O665" s="259"/>
      <c r="P665" s="259"/>
      <c r="Q665" s="259"/>
      <c r="R665" s="259"/>
      <c r="S665" s="259"/>
      <c r="T665" s="260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61" t="s">
        <v>157</v>
      </c>
      <c r="AU665" s="261" t="s">
        <v>88</v>
      </c>
      <c r="AV665" s="15" t="s">
        <v>151</v>
      </c>
      <c r="AW665" s="15" t="s">
        <v>39</v>
      </c>
      <c r="AX665" s="15" t="s">
        <v>86</v>
      </c>
      <c r="AY665" s="261" t="s">
        <v>145</v>
      </c>
    </row>
    <row r="666" s="2" customFormat="1" ht="16.5" customHeight="1">
      <c r="A666" s="42"/>
      <c r="B666" s="43"/>
      <c r="C666" s="209" t="s">
        <v>942</v>
      </c>
      <c r="D666" s="209" t="s">
        <v>147</v>
      </c>
      <c r="E666" s="210" t="s">
        <v>943</v>
      </c>
      <c r="F666" s="211" t="s">
        <v>944</v>
      </c>
      <c r="G666" s="212" t="s">
        <v>273</v>
      </c>
      <c r="H666" s="213">
        <v>1.6499999999999999</v>
      </c>
      <c r="I666" s="214"/>
      <c r="J666" s="215">
        <f>ROUND(I666*H666,2)</f>
        <v>0</v>
      </c>
      <c r="K666" s="216"/>
      <c r="L666" s="48"/>
      <c r="M666" s="217" t="s">
        <v>32</v>
      </c>
      <c r="N666" s="218" t="s">
        <v>49</v>
      </c>
      <c r="O666" s="88"/>
      <c r="P666" s="219">
        <f>O666*H666</f>
        <v>0</v>
      </c>
      <c r="Q666" s="219">
        <v>2.0000000000000002E-05</v>
      </c>
      <c r="R666" s="219">
        <f>Q666*H666</f>
        <v>3.3000000000000003E-05</v>
      </c>
      <c r="S666" s="219">
        <v>0</v>
      </c>
      <c r="T666" s="220">
        <f>S666*H666</f>
        <v>0</v>
      </c>
      <c r="U666" s="42"/>
      <c r="V666" s="42"/>
      <c r="W666" s="42"/>
      <c r="X666" s="42"/>
      <c r="Y666" s="42"/>
      <c r="Z666" s="42"/>
      <c r="AA666" s="42"/>
      <c r="AB666" s="42"/>
      <c r="AC666" s="42"/>
      <c r="AD666" s="42"/>
      <c r="AE666" s="42"/>
      <c r="AR666" s="221" t="s">
        <v>292</v>
      </c>
      <c r="AT666" s="221" t="s">
        <v>147</v>
      </c>
      <c r="AU666" s="221" t="s">
        <v>88</v>
      </c>
      <c r="AY666" s="20" t="s">
        <v>145</v>
      </c>
      <c r="BE666" s="222">
        <f>IF(N666="základní",J666,0)</f>
        <v>0</v>
      </c>
      <c r="BF666" s="222">
        <f>IF(N666="snížená",J666,0)</f>
        <v>0</v>
      </c>
      <c r="BG666" s="222">
        <f>IF(N666="zákl. přenesená",J666,0)</f>
        <v>0</v>
      </c>
      <c r="BH666" s="222">
        <f>IF(N666="sníž. přenesená",J666,0)</f>
        <v>0</v>
      </c>
      <c r="BI666" s="222">
        <f>IF(N666="nulová",J666,0)</f>
        <v>0</v>
      </c>
      <c r="BJ666" s="20" t="s">
        <v>86</v>
      </c>
      <c r="BK666" s="222">
        <f>ROUND(I666*H666,2)</f>
        <v>0</v>
      </c>
      <c r="BL666" s="20" t="s">
        <v>292</v>
      </c>
      <c r="BM666" s="221" t="s">
        <v>945</v>
      </c>
    </row>
    <row r="667" s="2" customFormat="1">
      <c r="A667" s="42"/>
      <c r="B667" s="43"/>
      <c r="C667" s="44"/>
      <c r="D667" s="223" t="s">
        <v>153</v>
      </c>
      <c r="E667" s="44"/>
      <c r="F667" s="224" t="s">
        <v>946</v>
      </c>
      <c r="G667" s="44"/>
      <c r="H667" s="44"/>
      <c r="I667" s="225"/>
      <c r="J667" s="44"/>
      <c r="K667" s="44"/>
      <c r="L667" s="48"/>
      <c r="M667" s="226"/>
      <c r="N667" s="227"/>
      <c r="O667" s="88"/>
      <c r="P667" s="88"/>
      <c r="Q667" s="88"/>
      <c r="R667" s="88"/>
      <c r="S667" s="88"/>
      <c r="T667" s="89"/>
      <c r="U667" s="42"/>
      <c r="V667" s="42"/>
      <c r="W667" s="42"/>
      <c r="X667" s="42"/>
      <c r="Y667" s="42"/>
      <c r="Z667" s="42"/>
      <c r="AA667" s="42"/>
      <c r="AB667" s="42"/>
      <c r="AC667" s="42"/>
      <c r="AD667" s="42"/>
      <c r="AE667" s="42"/>
      <c r="AT667" s="20" t="s">
        <v>153</v>
      </c>
      <c r="AU667" s="20" t="s">
        <v>88</v>
      </c>
    </row>
    <row r="668" s="2" customFormat="1">
      <c r="A668" s="42"/>
      <c r="B668" s="43"/>
      <c r="C668" s="44"/>
      <c r="D668" s="228" t="s">
        <v>155</v>
      </c>
      <c r="E668" s="44"/>
      <c r="F668" s="229" t="s">
        <v>947</v>
      </c>
      <c r="G668" s="44"/>
      <c r="H668" s="44"/>
      <c r="I668" s="225"/>
      <c r="J668" s="44"/>
      <c r="K668" s="44"/>
      <c r="L668" s="48"/>
      <c r="M668" s="226"/>
      <c r="N668" s="227"/>
      <c r="O668" s="88"/>
      <c r="P668" s="88"/>
      <c r="Q668" s="88"/>
      <c r="R668" s="88"/>
      <c r="S668" s="88"/>
      <c r="T668" s="89"/>
      <c r="U668" s="42"/>
      <c r="V668" s="42"/>
      <c r="W668" s="42"/>
      <c r="X668" s="42"/>
      <c r="Y668" s="42"/>
      <c r="Z668" s="42"/>
      <c r="AA668" s="42"/>
      <c r="AB668" s="42"/>
      <c r="AC668" s="42"/>
      <c r="AD668" s="42"/>
      <c r="AE668" s="42"/>
      <c r="AT668" s="20" t="s">
        <v>155</v>
      </c>
      <c r="AU668" s="20" t="s">
        <v>88</v>
      </c>
    </row>
    <row r="669" s="2" customFormat="1" ht="16.5" customHeight="1">
      <c r="A669" s="42"/>
      <c r="B669" s="43"/>
      <c r="C669" s="209" t="s">
        <v>948</v>
      </c>
      <c r="D669" s="209" t="s">
        <v>147</v>
      </c>
      <c r="E669" s="210" t="s">
        <v>949</v>
      </c>
      <c r="F669" s="211" t="s">
        <v>950</v>
      </c>
      <c r="G669" s="212" t="s">
        <v>273</v>
      </c>
      <c r="H669" s="213">
        <v>1.6499999999999999</v>
      </c>
      <c r="I669" s="214"/>
      <c r="J669" s="215">
        <f>ROUND(I669*H669,2)</f>
        <v>0</v>
      </c>
      <c r="K669" s="216"/>
      <c r="L669" s="48"/>
      <c r="M669" s="217" t="s">
        <v>32</v>
      </c>
      <c r="N669" s="218" t="s">
        <v>49</v>
      </c>
      <c r="O669" s="88"/>
      <c r="P669" s="219">
        <f>O669*H669</f>
        <v>0</v>
      </c>
      <c r="Q669" s="219">
        <v>0.00012999999999999999</v>
      </c>
      <c r="R669" s="219">
        <f>Q669*H669</f>
        <v>0.00021449999999999998</v>
      </c>
      <c r="S669" s="219">
        <v>0</v>
      </c>
      <c r="T669" s="220">
        <f>S669*H669</f>
        <v>0</v>
      </c>
      <c r="U669" s="42"/>
      <c r="V669" s="42"/>
      <c r="W669" s="42"/>
      <c r="X669" s="42"/>
      <c r="Y669" s="42"/>
      <c r="Z669" s="42"/>
      <c r="AA669" s="42"/>
      <c r="AB669" s="42"/>
      <c r="AC669" s="42"/>
      <c r="AD669" s="42"/>
      <c r="AE669" s="42"/>
      <c r="AR669" s="221" t="s">
        <v>292</v>
      </c>
      <c r="AT669" s="221" t="s">
        <v>147</v>
      </c>
      <c r="AU669" s="221" t="s">
        <v>88</v>
      </c>
      <c r="AY669" s="20" t="s">
        <v>145</v>
      </c>
      <c r="BE669" s="222">
        <f>IF(N669="základní",J669,0)</f>
        <v>0</v>
      </c>
      <c r="BF669" s="222">
        <f>IF(N669="snížená",J669,0)</f>
        <v>0</v>
      </c>
      <c r="BG669" s="222">
        <f>IF(N669="zákl. přenesená",J669,0)</f>
        <v>0</v>
      </c>
      <c r="BH669" s="222">
        <f>IF(N669="sníž. přenesená",J669,0)</f>
        <v>0</v>
      </c>
      <c r="BI669" s="222">
        <f>IF(N669="nulová",J669,0)</f>
        <v>0</v>
      </c>
      <c r="BJ669" s="20" t="s">
        <v>86</v>
      </c>
      <c r="BK669" s="222">
        <f>ROUND(I669*H669,2)</f>
        <v>0</v>
      </c>
      <c r="BL669" s="20" t="s">
        <v>292</v>
      </c>
      <c r="BM669" s="221" t="s">
        <v>951</v>
      </c>
    </row>
    <row r="670" s="2" customFormat="1">
      <c r="A670" s="42"/>
      <c r="B670" s="43"/>
      <c r="C670" s="44"/>
      <c r="D670" s="223" t="s">
        <v>153</v>
      </c>
      <c r="E670" s="44"/>
      <c r="F670" s="224" t="s">
        <v>952</v>
      </c>
      <c r="G670" s="44"/>
      <c r="H670" s="44"/>
      <c r="I670" s="225"/>
      <c r="J670" s="44"/>
      <c r="K670" s="44"/>
      <c r="L670" s="48"/>
      <c r="M670" s="226"/>
      <c r="N670" s="227"/>
      <c r="O670" s="88"/>
      <c r="P670" s="88"/>
      <c r="Q670" s="88"/>
      <c r="R670" s="88"/>
      <c r="S670" s="88"/>
      <c r="T670" s="89"/>
      <c r="U670" s="42"/>
      <c r="V670" s="42"/>
      <c r="W670" s="42"/>
      <c r="X670" s="42"/>
      <c r="Y670" s="42"/>
      <c r="Z670" s="42"/>
      <c r="AA670" s="42"/>
      <c r="AB670" s="42"/>
      <c r="AC670" s="42"/>
      <c r="AD670" s="42"/>
      <c r="AE670" s="42"/>
      <c r="AT670" s="20" t="s">
        <v>153</v>
      </c>
      <c r="AU670" s="20" t="s">
        <v>88</v>
      </c>
    </row>
    <row r="671" s="2" customFormat="1">
      <c r="A671" s="42"/>
      <c r="B671" s="43"/>
      <c r="C671" s="44"/>
      <c r="D671" s="228" t="s">
        <v>155</v>
      </c>
      <c r="E671" s="44"/>
      <c r="F671" s="229" t="s">
        <v>953</v>
      </c>
      <c r="G671" s="44"/>
      <c r="H671" s="44"/>
      <c r="I671" s="225"/>
      <c r="J671" s="44"/>
      <c r="K671" s="44"/>
      <c r="L671" s="48"/>
      <c r="M671" s="226"/>
      <c r="N671" s="227"/>
      <c r="O671" s="88"/>
      <c r="P671" s="88"/>
      <c r="Q671" s="88"/>
      <c r="R671" s="88"/>
      <c r="S671" s="88"/>
      <c r="T671" s="89"/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T671" s="20" t="s">
        <v>155</v>
      </c>
      <c r="AU671" s="20" t="s">
        <v>88</v>
      </c>
    </row>
    <row r="672" s="2" customFormat="1" ht="16.5" customHeight="1">
      <c r="A672" s="42"/>
      <c r="B672" s="43"/>
      <c r="C672" s="209" t="s">
        <v>954</v>
      </c>
      <c r="D672" s="209" t="s">
        <v>147</v>
      </c>
      <c r="E672" s="210" t="s">
        <v>955</v>
      </c>
      <c r="F672" s="211" t="s">
        <v>956</v>
      </c>
      <c r="G672" s="212" t="s">
        <v>273</v>
      </c>
      <c r="H672" s="213">
        <v>1.6499999999999999</v>
      </c>
      <c r="I672" s="214"/>
      <c r="J672" s="215">
        <f>ROUND(I672*H672,2)</f>
        <v>0</v>
      </c>
      <c r="K672" s="216"/>
      <c r="L672" s="48"/>
      <c r="M672" s="217" t="s">
        <v>32</v>
      </c>
      <c r="N672" s="218" t="s">
        <v>49</v>
      </c>
      <c r="O672" s="88"/>
      <c r="P672" s="219">
        <f>O672*H672</f>
        <v>0</v>
      </c>
      <c r="Q672" s="219">
        <v>0.00029</v>
      </c>
      <c r="R672" s="219">
        <f>Q672*H672</f>
        <v>0.00047849999999999998</v>
      </c>
      <c r="S672" s="219">
        <v>0</v>
      </c>
      <c r="T672" s="220">
        <f>S672*H672</f>
        <v>0</v>
      </c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R672" s="221" t="s">
        <v>292</v>
      </c>
      <c r="AT672" s="221" t="s">
        <v>147</v>
      </c>
      <c r="AU672" s="221" t="s">
        <v>88</v>
      </c>
      <c r="AY672" s="20" t="s">
        <v>145</v>
      </c>
      <c r="BE672" s="222">
        <f>IF(N672="základní",J672,0)</f>
        <v>0</v>
      </c>
      <c r="BF672" s="222">
        <f>IF(N672="snížená",J672,0)</f>
        <v>0</v>
      </c>
      <c r="BG672" s="222">
        <f>IF(N672="zákl. přenesená",J672,0)</f>
        <v>0</v>
      </c>
      <c r="BH672" s="222">
        <f>IF(N672="sníž. přenesená",J672,0)</f>
        <v>0</v>
      </c>
      <c r="BI672" s="222">
        <f>IF(N672="nulová",J672,0)</f>
        <v>0</v>
      </c>
      <c r="BJ672" s="20" t="s">
        <v>86</v>
      </c>
      <c r="BK672" s="222">
        <f>ROUND(I672*H672,2)</f>
        <v>0</v>
      </c>
      <c r="BL672" s="20" t="s">
        <v>292</v>
      </c>
      <c r="BM672" s="221" t="s">
        <v>957</v>
      </c>
    </row>
    <row r="673" s="2" customFormat="1">
      <c r="A673" s="42"/>
      <c r="B673" s="43"/>
      <c r="C673" s="44"/>
      <c r="D673" s="223" t="s">
        <v>153</v>
      </c>
      <c r="E673" s="44"/>
      <c r="F673" s="224" t="s">
        <v>958</v>
      </c>
      <c r="G673" s="44"/>
      <c r="H673" s="44"/>
      <c r="I673" s="225"/>
      <c r="J673" s="44"/>
      <c r="K673" s="44"/>
      <c r="L673" s="48"/>
      <c r="M673" s="226"/>
      <c r="N673" s="227"/>
      <c r="O673" s="88"/>
      <c r="P673" s="88"/>
      <c r="Q673" s="88"/>
      <c r="R673" s="88"/>
      <c r="S673" s="88"/>
      <c r="T673" s="89"/>
      <c r="U673" s="42"/>
      <c r="V673" s="42"/>
      <c r="W673" s="42"/>
      <c r="X673" s="42"/>
      <c r="Y673" s="42"/>
      <c r="Z673" s="42"/>
      <c r="AA673" s="42"/>
      <c r="AB673" s="42"/>
      <c r="AC673" s="42"/>
      <c r="AD673" s="42"/>
      <c r="AE673" s="42"/>
      <c r="AT673" s="20" t="s">
        <v>153</v>
      </c>
      <c r="AU673" s="20" t="s">
        <v>88</v>
      </c>
    </row>
    <row r="674" s="2" customFormat="1">
      <c r="A674" s="42"/>
      <c r="B674" s="43"/>
      <c r="C674" s="44"/>
      <c r="D674" s="228" t="s">
        <v>155</v>
      </c>
      <c r="E674" s="44"/>
      <c r="F674" s="229" t="s">
        <v>959</v>
      </c>
      <c r="G674" s="44"/>
      <c r="H674" s="44"/>
      <c r="I674" s="225"/>
      <c r="J674" s="44"/>
      <c r="K674" s="44"/>
      <c r="L674" s="48"/>
      <c r="M674" s="226"/>
      <c r="N674" s="227"/>
      <c r="O674" s="88"/>
      <c r="P674" s="88"/>
      <c r="Q674" s="88"/>
      <c r="R674" s="88"/>
      <c r="S674" s="88"/>
      <c r="T674" s="89"/>
      <c r="U674" s="42"/>
      <c r="V674" s="42"/>
      <c r="W674" s="42"/>
      <c r="X674" s="42"/>
      <c r="Y674" s="42"/>
      <c r="Z674" s="42"/>
      <c r="AA674" s="42"/>
      <c r="AB674" s="42"/>
      <c r="AC674" s="42"/>
      <c r="AD674" s="42"/>
      <c r="AE674" s="42"/>
      <c r="AT674" s="20" t="s">
        <v>155</v>
      </c>
      <c r="AU674" s="20" t="s">
        <v>88</v>
      </c>
    </row>
    <row r="675" s="2" customFormat="1" ht="16.5" customHeight="1">
      <c r="A675" s="42"/>
      <c r="B675" s="43"/>
      <c r="C675" s="209" t="s">
        <v>960</v>
      </c>
      <c r="D675" s="209" t="s">
        <v>147</v>
      </c>
      <c r="E675" s="210" t="s">
        <v>961</v>
      </c>
      <c r="F675" s="211" t="s">
        <v>962</v>
      </c>
      <c r="G675" s="212" t="s">
        <v>273</v>
      </c>
      <c r="H675" s="213">
        <v>1.6499999999999999</v>
      </c>
      <c r="I675" s="214"/>
      <c r="J675" s="215">
        <f>ROUND(I675*H675,2)</f>
        <v>0</v>
      </c>
      <c r="K675" s="216"/>
      <c r="L675" s="48"/>
      <c r="M675" s="217" t="s">
        <v>32</v>
      </c>
      <c r="N675" s="218" t="s">
        <v>49</v>
      </c>
      <c r="O675" s="88"/>
      <c r="P675" s="219">
        <f>O675*H675</f>
        <v>0</v>
      </c>
      <c r="Q675" s="219">
        <v>0.00011</v>
      </c>
      <c r="R675" s="219">
        <f>Q675*H675</f>
        <v>0.00018149999999999999</v>
      </c>
      <c r="S675" s="219">
        <v>0</v>
      </c>
      <c r="T675" s="220">
        <f>S675*H675</f>
        <v>0</v>
      </c>
      <c r="U675" s="42"/>
      <c r="V675" s="42"/>
      <c r="W675" s="42"/>
      <c r="X675" s="42"/>
      <c r="Y675" s="42"/>
      <c r="Z675" s="42"/>
      <c r="AA675" s="42"/>
      <c r="AB675" s="42"/>
      <c r="AC675" s="42"/>
      <c r="AD675" s="42"/>
      <c r="AE675" s="42"/>
      <c r="AR675" s="221" t="s">
        <v>292</v>
      </c>
      <c r="AT675" s="221" t="s">
        <v>147</v>
      </c>
      <c r="AU675" s="221" t="s">
        <v>88</v>
      </c>
      <c r="AY675" s="20" t="s">
        <v>145</v>
      </c>
      <c r="BE675" s="222">
        <f>IF(N675="základní",J675,0)</f>
        <v>0</v>
      </c>
      <c r="BF675" s="222">
        <f>IF(N675="snížená",J675,0)</f>
        <v>0</v>
      </c>
      <c r="BG675" s="222">
        <f>IF(N675="zákl. přenesená",J675,0)</f>
        <v>0</v>
      </c>
      <c r="BH675" s="222">
        <f>IF(N675="sníž. přenesená",J675,0)</f>
        <v>0</v>
      </c>
      <c r="BI675" s="222">
        <f>IF(N675="nulová",J675,0)</f>
        <v>0</v>
      </c>
      <c r="BJ675" s="20" t="s">
        <v>86</v>
      </c>
      <c r="BK675" s="222">
        <f>ROUND(I675*H675,2)</f>
        <v>0</v>
      </c>
      <c r="BL675" s="20" t="s">
        <v>292</v>
      </c>
      <c r="BM675" s="221" t="s">
        <v>963</v>
      </c>
    </row>
    <row r="676" s="2" customFormat="1">
      <c r="A676" s="42"/>
      <c r="B676" s="43"/>
      <c r="C676" s="44"/>
      <c r="D676" s="223" t="s">
        <v>153</v>
      </c>
      <c r="E676" s="44"/>
      <c r="F676" s="224" t="s">
        <v>964</v>
      </c>
      <c r="G676" s="44"/>
      <c r="H676" s="44"/>
      <c r="I676" s="225"/>
      <c r="J676" s="44"/>
      <c r="K676" s="44"/>
      <c r="L676" s="48"/>
      <c r="M676" s="226"/>
      <c r="N676" s="227"/>
      <c r="O676" s="88"/>
      <c r="P676" s="88"/>
      <c r="Q676" s="88"/>
      <c r="R676" s="88"/>
      <c r="S676" s="88"/>
      <c r="T676" s="89"/>
      <c r="U676" s="42"/>
      <c r="V676" s="42"/>
      <c r="W676" s="42"/>
      <c r="X676" s="42"/>
      <c r="Y676" s="42"/>
      <c r="Z676" s="42"/>
      <c r="AA676" s="42"/>
      <c r="AB676" s="42"/>
      <c r="AC676" s="42"/>
      <c r="AD676" s="42"/>
      <c r="AE676" s="42"/>
      <c r="AT676" s="20" t="s">
        <v>153</v>
      </c>
      <c r="AU676" s="20" t="s">
        <v>88</v>
      </c>
    </row>
    <row r="677" s="2" customFormat="1">
      <c r="A677" s="42"/>
      <c r="B677" s="43"/>
      <c r="C677" s="44"/>
      <c r="D677" s="228" t="s">
        <v>155</v>
      </c>
      <c r="E677" s="44"/>
      <c r="F677" s="229" t="s">
        <v>965</v>
      </c>
      <c r="G677" s="44"/>
      <c r="H677" s="44"/>
      <c r="I677" s="225"/>
      <c r="J677" s="44"/>
      <c r="K677" s="44"/>
      <c r="L677" s="48"/>
      <c r="M677" s="226"/>
      <c r="N677" s="227"/>
      <c r="O677" s="88"/>
      <c r="P677" s="88"/>
      <c r="Q677" s="88"/>
      <c r="R677" s="88"/>
      <c r="S677" s="88"/>
      <c r="T677" s="89"/>
      <c r="U677" s="42"/>
      <c r="V677" s="42"/>
      <c r="W677" s="42"/>
      <c r="X677" s="42"/>
      <c r="Y677" s="42"/>
      <c r="Z677" s="42"/>
      <c r="AA677" s="42"/>
      <c r="AB677" s="42"/>
      <c r="AC677" s="42"/>
      <c r="AD677" s="42"/>
      <c r="AE677" s="42"/>
      <c r="AT677" s="20" t="s">
        <v>155</v>
      </c>
      <c r="AU677" s="20" t="s">
        <v>88</v>
      </c>
    </row>
    <row r="678" s="12" customFormat="1" ht="22.8" customHeight="1">
      <c r="A678" s="12"/>
      <c r="B678" s="193"/>
      <c r="C678" s="194"/>
      <c r="D678" s="195" t="s">
        <v>77</v>
      </c>
      <c r="E678" s="207" t="s">
        <v>966</v>
      </c>
      <c r="F678" s="207" t="s">
        <v>967</v>
      </c>
      <c r="G678" s="194"/>
      <c r="H678" s="194"/>
      <c r="I678" s="197"/>
      <c r="J678" s="208">
        <f>BK678</f>
        <v>0</v>
      </c>
      <c r="K678" s="194"/>
      <c r="L678" s="199"/>
      <c r="M678" s="200"/>
      <c r="N678" s="201"/>
      <c r="O678" s="201"/>
      <c r="P678" s="202">
        <f>SUM(P679:P697)</f>
        <v>0</v>
      </c>
      <c r="Q678" s="201"/>
      <c r="R678" s="202">
        <f>SUM(R679:R697)</f>
        <v>0.2048354</v>
      </c>
      <c r="S678" s="201"/>
      <c r="T678" s="203">
        <f>SUM(T679:T697)</f>
        <v>0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204" t="s">
        <v>88</v>
      </c>
      <c r="AT678" s="205" t="s">
        <v>77</v>
      </c>
      <c r="AU678" s="205" t="s">
        <v>86</v>
      </c>
      <c r="AY678" s="204" t="s">
        <v>145</v>
      </c>
      <c r="BK678" s="206">
        <f>SUM(BK679:BK697)</f>
        <v>0</v>
      </c>
    </row>
    <row r="679" s="2" customFormat="1" ht="16.5" customHeight="1">
      <c r="A679" s="42"/>
      <c r="B679" s="43"/>
      <c r="C679" s="209" t="s">
        <v>968</v>
      </c>
      <c r="D679" s="209" t="s">
        <v>147</v>
      </c>
      <c r="E679" s="210" t="s">
        <v>969</v>
      </c>
      <c r="F679" s="211" t="s">
        <v>970</v>
      </c>
      <c r="G679" s="212" t="s">
        <v>273</v>
      </c>
      <c r="H679" s="213">
        <v>414.86200000000002</v>
      </c>
      <c r="I679" s="214"/>
      <c r="J679" s="215">
        <f>ROUND(I679*H679,2)</f>
        <v>0</v>
      </c>
      <c r="K679" s="216"/>
      <c r="L679" s="48"/>
      <c r="M679" s="217" t="s">
        <v>32</v>
      </c>
      <c r="N679" s="218" t="s">
        <v>49</v>
      </c>
      <c r="O679" s="88"/>
      <c r="P679" s="219">
        <f>O679*H679</f>
        <v>0</v>
      </c>
      <c r="Q679" s="219">
        <v>0.00020000000000000001</v>
      </c>
      <c r="R679" s="219">
        <f>Q679*H679</f>
        <v>0.082972400000000002</v>
      </c>
      <c r="S679" s="219">
        <v>0</v>
      </c>
      <c r="T679" s="220">
        <f>S679*H679</f>
        <v>0</v>
      </c>
      <c r="U679" s="42"/>
      <c r="V679" s="42"/>
      <c r="W679" s="42"/>
      <c r="X679" s="42"/>
      <c r="Y679" s="42"/>
      <c r="Z679" s="42"/>
      <c r="AA679" s="42"/>
      <c r="AB679" s="42"/>
      <c r="AC679" s="42"/>
      <c r="AD679" s="42"/>
      <c r="AE679" s="42"/>
      <c r="AR679" s="221" t="s">
        <v>292</v>
      </c>
      <c r="AT679" s="221" t="s">
        <v>147</v>
      </c>
      <c r="AU679" s="221" t="s">
        <v>88</v>
      </c>
      <c r="AY679" s="20" t="s">
        <v>145</v>
      </c>
      <c r="BE679" s="222">
        <f>IF(N679="základní",J679,0)</f>
        <v>0</v>
      </c>
      <c r="BF679" s="222">
        <f>IF(N679="snížená",J679,0)</f>
        <v>0</v>
      </c>
      <c r="BG679" s="222">
        <f>IF(N679="zákl. přenesená",J679,0)</f>
        <v>0</v>
      </c>
      <c r="BH679" s="222">
        <f>IF(N679="sníž. přenesená",J679,0)</f>
        <v>0</v>
      </c>
      <c r="BI679" s="222">
        <f>IF(N679="nulová",J679,0)</f>
        <v>0</v>
      </c>
      <c r="BJ679" s="20" t="s">
        <v>86</v>
      </c>
      <c r="BK679" s="222">
        <f>ROUND(I679*H679,2)</f>
        <v>0</v>
      </c>
      <c r="BL679" s="20" t="s">
        <v>292</v>
      </c>
      <c r="BM679" s="221" t="s">
        <v>971</v>
      </c>
    </row>
    <row r="680" s="2" customFormat="1">
      <c r="A680" s="42"/>
      <c r="B680" s="43"/>
      <c r="C680" s="44"/>
      <c r="D680" s="223" t="s">
        <v>153</v>
      </c>
      <c r="E680" s="44"/>
      <c r="F680" s="224" t="s">
        <v>972</v>
      </c>
      <c r="G680" s="44"/>
      <c r="H680" s="44"/>
      <c r="I680" s="225"/>
      <c r="J680" s="44"/>
      <c r="K680" s="44"/>
      <c r="L680" s="48"/>
      <c r="M680" s="226"/>
      <c r="N680" s="227"/>
      <c r="O680" s="88"/>
      <c r="P680" s="88"/>
      <c r="Q680" s="88"/>
      <c r="R680" s="88"/>
      <c r="S680" s="88"/>
      <c r="T680" s="89"/>
      <c r="U680" s="42"/>
      <c r="V680" s="42"/>
      <c r="W680" s="42"/>
      <c r="X680" s="42"/>
      <c r="Y680" s="42"/>
      <c r="Z680" s="42"/>
      <c r="AA680" s="42"/>
      <c r="AB680" s="42"/>
      <c r="AC680" s="42"/>
      <c r="AD680" s="42"/>
      <c r="AE680" s="42"/>
      <c r="AT680" s="20" t="s">
        <v>153</v>
      </c>
      <c r="AU680" s="20" t="s">
        <v>88</v>
      </c>
    </row>
    <row r="681" s="2" customFormat="1">
      <c r="A681" s="42"/>
      <c r="B681" s="43"/>
      <c r="C681" s="44"/>
      <c r="D681" s="228" t="s">
        <v>155</v>
      </c>
      <c r="E681" s="44"/>
      <c r="F681" s="229" t="s">
        <v>973</v>
      </c>
      <c r="G681" s="44"/>
      <c r="H681" s="44"/>
      <c r="I681" s="225"/>
      <c r="J681" s="44"/>
      <c r="K681" s="44"/>
      <c r="L681" s="48"/>
      <c r="M681" s="226"/>
      <c r="N681" s="227"/>
      <c r="O681" s="88"/>
      <c r="P681" s="88"/>
      <c r="Q681" s="88"/>
      <c r="R681" s="88"/>
      <c r="S681" s="88"/>
      <c r="T681" s="89"/>
      <c r="U681" s="42"/>
      <c r="V681" s="42"/>
      <c r="W681" s="42"/>
      <c r="X681" s="42"/>
      <c r="Y681" s="42"/>
      <c r="Z681" s="42"/>
      <c r="AA681" s="42"/>
      <c r="AB681" s="42"/>
      <c r="AC681" s="42"/>
      <c r="AD681" s="42"/>
      <c r="AE681" s="42"/>
      <c r="AT681" s="20" t="s">
        <v>155</v>
      </c>
      <c r="AU681" s="20" t="s">
        <v>88</v>
      </c>
    </row>
    <row r="682" s="14" customFormat="1">
      <c r="A682" s="14"/>
      <c r="B682" s="240"/>
      <c r="C682" s="241"/>
      <c r="D682" s="223" t="s">
        <v>157</v>
      </c>
      <c r="E682" s="242" t="s">
        <v>32</v>
      </c>
      <c r="F682" s="243" t="s">
        <v>974</v>
      </c>
      <c r="G682" s="241"/>
      <c r="H682" s="244">
        <v>129.78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0" t="s">
        <v>157</v>
      </c>
      <c r="AU682" s="250" t="s">
        <v>88</v>
      </c>
      <c r="AV682" s="14" t="s">
        <v>88</v>
      </c>
      <c r="AW682" s="14" t="s">
        <v>39</v>
      </c>
      <c r="AX682" s="14" t="s">
        <v>78</v>
      </c>
      <c r="AY682" s="250" t="s">
        <v>145</v>
      </c>
    </row>
    <row r="683" s="14" customFormat="1">
      <c r="A683" s="14"/>
      <c r="B683" s="240"/>
      <c r="C683" s="241"/>
      <c r="D683" s="223" t="s">
        <v>157</v>
      </c>
      <c r="E683" s="242" t="s">
        <v>32</v>
      </c>
      <c r="F683" s="243" t="s">
        <v>975</v>
      </c>
      <c r="G683" s="241"/>
      <c r="H683" s="244">
        <v>285.08199999999999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157</v>
      </c>
      <c r="AU683" s="250" t="s">
        <v>88</v>
      </c>
      <c r="AV683" s="14" t="s">
        <v>88</v>
      </c>
      <c r="AW683" s="14" t="s">
        <v>39</v>
      </c>
      <c r="AX683" s="14" t="s">
        <v>78</v>
      </c>
      <c r="AY683" s="250" t="s">
        <v>145</v>
      </c>
    </row>
    <row r="684" s="15" customFormat="1">
      <c r="A684" s="15"/>
      <c r="B684" s="251"/>
      <c r="C684" s="252"/>
      <c r="D684" s="223" t="s">
        <v>157</v>
      </c>
      <c r="E684" s="253" t="s">
        <v>32</v>
      </c>
      <c r="F684" s="254" t="s">
        <v>164</v>
      </c>
      <c r="G684" s="252"/>
      <c r="H684" s="255">
        <v>414.86199999999997</v>
      </c>
      <c r="I684" s="256"/>
      <c r="J684" s="252"/>
      <c r="K684" s="252"/>
      <c r="L684" s="257"/>
      <c r="M684" s="258"/>
      <c r="N684" s="259"/>
      <c r="O684" s="259"/>
      <c r="P684" s="259"/>
      <c r="Q684" s="259"/>
      <c r="R684" s="259"/>
      <c r="S684" s="259"/>
      <c r="T684" s="260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61" t="s">
        <v>157</v>
      </c>
      <c r="AU684" s="261" t="s">
        <v>88</v>
      </c>
      <c r="AV684" s="15" t="s">
        <v>151</v>
      </c>
      <c r="AW684" s="15" t="s">
        <v>39</v>
      </c>
      <c r="AX684" s="15" t="s">
        <v>86</v>
      </c>
      <c r="AY684" s="261" t="s">
        <v>145</v>
      </c>
    </row>
    <row r="685" s="2" customFormat="1" ht="21.75" customHeight="1">
      <c r="A685" s="42"/>
      <c r="B685" s="43"/>
      <c r="C685" s="209" t="s">
        <v>976</v>
      </c>
      <c r="D685" s="209" t="s">
        <v>147</v>
      </c>
      <c r="E685" s="210" t="s">
        <v>977</v>
      </c>
      <c r="F685" s="211" t="s">
        <v>978</v>
      </c>
      <c r="G685" s="212" t="s">
        <v>273</v>
      </c>
      <c r="H685" s="213">
        <v>285.08199999999999</v>
      </c>
      <c r="I685" s="214"/>
      <c r="J685" s="215">
        <f>ROUND(I685*H685,2)</f>
        <v>0</v>
      </c>
      <c r="K685" s="216"/>
      <c r="L685" s="48"/>
      <c r="M685" s="217" t="s">
        <v>32</v>
      </c>
      <c r="N685" s="218" t="s">
        <v>49</v>
      </c>
      <c r="O685" s="88"/>
      <c r="P685" s="219">
        <f>O685*H685</f>
        <v>0</v>
      </c>
      <c r="Q685" s="219">
        <v>2.0000000000000002E-05</v>
      </c>
      <c r="R685" s="219">
        <f>Q685*H685</f>
        <v>0.00570164</v>
      </c>
      <c r="S685" s="219">
        <v>0</v>
      </c>
      <c r="T685" s="220">
        <f>S685*H685</f>
        <v>0</v>
      </c>
      <c r="U685" s="42"/>
      <c r="V685" s="42"/>
      <c r="W685" s="42"/>
      <c r="X685" s="42"/>
      <c r="Y685" s="42"/>
      <c r="Z685" s="42"/>
      <c r="AA685" s="42"/>
      <c r="AB685" s="42"/>
      <c r="AC685" s="42"/>
      <c r="AD685" s="42"/>
      <c r="AE685" s="42"/>
      <c r="AR685" s="221" t="s">
        <v>292</v>
      </c>
      <c r="AT685" s="221" t="s">
        <v>147</v>
      </c>
      <c r="AU685" s="221" t="s">
        <v>88</v>
      </c>
      <c r="AY685" s="20" t="s">
        <v>145</v>
      </c>
      <c r="BE685" s="222">
        <f>IF(N685="základní",J685,0)</f>
        <v>0</v>
      </c>
      <c r="BF685" s="222">
        <f>IF(N685="snížená",J685,0)</f>
        <v>0</v>
      </c>
      <c r="BG685" s="222">
        <f>IF(N685="zákl. přenesená",J685,0)</f>
        <v>0</v>
      </c>
      <c r="BH685" s="222">
        <f>IF(N685="sníž. přenesená",J685,0)</f>
        <v>0</v>
      </c>
      <c r="BI685" s="222">
        <f>IF(N685="nulová",J685,0)</f>
        <v>0</v>
      </c>
      <c r="BJ685" s="20" t="s">
        <v>86</v>
      </c>
      <c r="BK685" s="222">
        <f>ROUND(I685*H685,2)</f>
        <v>0</v>
      </c>
      <c r="BL685" s="20" t="s">
        <v>292</v>
      </c>
      <c r="BM685" s="221" t="s">
        <v>979</v>
      </c>
    </row>
    <row r="686" s="2" customFormat="1">
      <c r="A686" s="42"/>
      <c r="B686" s="43"/>
      <c r="C686" s="44"/>
      <c r="D686" s="223" t="s">
        <v>153</v>
      </c>
      <c r="E686" s="44"/>
      <c r="F686" s="224" t="s">
        <v>980</v>
      </c>
      <c r="G686" s="44"/>
      <c r="H686" s="44"/>
      <c r="I686" s="225"/>
      <c r="J686" s="44"/>
      <c r="K686" s="44"/>
      <c r="L686" s="48"/>
      <c r="M686" s="226"/>
      <c r="N686" s="227"/>
      <c r="O686" s="88"/>
      <c r="P686" s="88"/>
      <c r="Q686" s="88"/>
      <c r="R686" s="88"/>
      <c r="S686" s="88"/>
      <c r="T686" s="89"/>
      <c r="U686" s="42"/>
      <c r="V686" s="42"/>
      <c r="W686" s="42"/>
      <c r="X686" s="42"/>
      <c r="Y686" s="42"/>
      <c r="Z686" s="42"/>
      <c r="AA686" s="42"/>
      <c r="AB686" s="42"/>
      <c r="AC686" s="42"/>
      <c r="AD686" s="42"/>
      <c r="AE686" s="42"/>
      <c r="AT686" s="20" t="s">
        <v>153</v>
      </c>
      <c r="AU686" s="20" t="s">
        <v>88</v>
      </c>
    </row>
    <row r="687" s="2" customFormat="1">
      <c r="A687" s="42"/>
      <c r="B687" s="43"/>
      <c r="C687" s="44"/>
      <c r="D687" s="228" t="s">
        <v>155</v>
      </c>
      <c r="E687" s="44"/>
      <c r="F687" s="229" t="s">
        <v>981</v>
      </c>
      <c r="G687" s="44"/>
      <c r="H687" s="44"/>
      <c r="I687" s="225"/>
      <c r="J687" s="44"/>
      <c r="K687" s="44"/>
      <c r="L687" s="48"/>
      <c r="M687" s="226"/>
      <c r="N687" s="227"/>
      <c r="O687" s="88"/>
      <c r="P687" s="88"/>
      <c r="Q687" s="88"/>
      <c r="R687" s="88"/>
      <c r="S687" s="88"/>
      <c r="T687" s="89"/>
      <c r="U687" s="42"/>
      <c r="V687" s="42"/>
      <c r="W687" s="42"/>
      <c r="X687" s="42"/>
      <c r="Y687" s="42"/>
      <c r="Z687" s="42"/>
      <c r="AA687" s="42"/>
      <c r="AB687" s="42"/>
      <c r="AC687" s="42"/>
      <c r="AD687" s="42"/>
      <c r="AE687" s="42"/>
      <c r="AT687" s="20" t="s">
        <v>155</v>
      </c>
      <c r="AU687" s="20" t="s">
        <v>88</v>
      </c>
    </row>
    <row r="688" s="13" customFormat="1">
      <c r="A688" s="13"/>
      <c r="B688" s="230"/>
      <c r="C688" s="231"/>
      <c r="D688" s="223" t="s">
        <v>157</v>
      </c>
      <c r="E688" s="232" t="s">
        <v>32</v>
      </c>
      <c r="F688" s="233" t="s">
        <v>982</v>
      </c>
      <c r="G688" s="231"/>
      <c r="H688" s="232" t="s">
        <v>32</v>
      </c>
      <c r="I688" s="234"/>
      <c r="J688" s="231"/>
      <c r="K688" s="231"/>
      <c r="L688" s="235"/>
      <c r="M688" s="236"/>
      <c r="N688" s="237"/>
      <c r="O688" s="237"/>
      <c r="P688" s="237"/>
      <c r="Q688" s="237"/>
      <c r="R688" s="237"/>
      <c r="S688" s="237"/>
      <c r="T688" s="23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9" t="s">
        <v>157</v>
      </c>
      <c r="AU688" s="239" t="s">
        <v>88</v>
      </c>
      <c r="AV688" s="13" t="s">
        <v>86</v>
      </c>
      <c r="AW688" s="13" t="s">
        <v>39</v>
      </c>
      <c r="AX688" s="13" t="s">
        <v>78</v>
      </c>
      <c r="AY688" s="239" t="s">
        <v>145</v>
      </c>
    </row>
    <row r="689" s="14" customFormat="1">
      <c r="A689" s="14"/>
      <c r="B689" s="240"/>
      <c r="C689" s="241"/>
      <c r="D689" s="223" t="s">
        <v>157</v>
      </c>
      <c r="E689" s="242" t="s">
        <v>32</v>
      </c>
      <c r="F689" s="243" t="s">
        <v>975</v>
      </c>
      <c r="G689" s="241"/>
      <c r="H689" s="244">
        <v>285.08199999999999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0" t="s">
        <v>157</v>
      </c>
      <c r="AU689" s="250" t="s">
        <v>88</v>
      </c>
      <c r="AV689" s="14" t="s">
        <v>88</v>
      </c>
      <c r="AW689" s="14" t="s">
        <v>39</v>
      </c>
      <c r="AX689" s="14" t="s">
        <v>86</v>
      </c>
      <c r="AY689" s="250" t="s">
        <v>145</v>
      </c>
    </row>
    <row r="690" s="2" customFormat="1" ht="21.75" customHeight="1">
      <c r="A690" s="42"/>
      <c r="B690" s="43"/>
      <c r="C690" s="209" t="s">
        <v>983</v>
      </c>
      <c r="D690" s="209" t="s">
        <v>147</v>
      </c>
      <c r="E690" s="210" t="s">
        <v>984</v>
      </c>
      <c r="F690" s="211" t="s">
        <v>985</v>
      </c>
      <c r="G690" s="212" t="s">
        <v>273</v>
      </c>
      <c r="H690" s="213">
        <v>414.86200000000002</v>
      </c>
      <c r="I690" s="214"/>
      <c r="J690" s="215">
        <f>ROUND(I690*H690,2)</f>
        <v>0</v>
      </c>
      <c r="K690" s="216"/>
      <c r="L690" s="48"/>
      <c r="M690" s="217" t="s">
        <v>32</v>
      </c>
      <c r="N690" s="218" t="s">
        <v>49</v>
      </c>
      <c r="O690" s="88"/>
      <c r="P690" s="219">
        <f>O690*H690</f>
        <v>0</v>
      </c>
      <c r="Q690" s="219">
        <v>0.00027999999999999998</v>
      </c>
      <c r="R690" s="219">
        <f>Q690*H690</f>
        <v>0.11616135999999999</v>
      </c>
      <c r="S690" s="219">
        <v>0</v>
      </c>
      <c r="T690" s="220">
        <f>S690*H690</f>
        <v>0</v>
      </c>
      <c r="U690" s="42"/>
      <c r="V690" s="42"/>
      <c r="W690" s="42"/>
      <c r="X690" s="42"/>
      <c r="Y690" s="42"/>
      <c r="Z690" s="42"/>
      <c r="AA690" s="42"/>
      <c r="AB690" s="42"/>
      <c r="AC690" s="42"/>
      <c r="AD690" s="42"/>
      <c r="AE690" s="42"/>
      <c r="AR690" s="221" t="s">
        <v>292</v>
      </c>
      <c r="AT690" s="221" t="s">
        <v>147</v>
      </c>
      <c r="AU690" s="221" t="s">
        <v>88</v>
      </c>
      <c r="AY690" s="20" t="s">
        <v>145</v>
      </c>
      <c r="BE690" s="222">
        <f>IF(N690="základní",J690,0)</f>
        <v>0</v>
      </c>
      <c r="BF690" s="222">
        <f>IF(N690="snížená",J690,0)</f>
        <v>0</v>
      </c>
      <c r="BG690" s="222">
        <f>IF(N690="zákl. přenesená",J690,0)</f>
        <v>0</v>
      </c>
      <c r="BH690" s="222">
        <f>IF(N690="sníž. přenesená",J690,0)</f>
        <v>0</v>
      </c>
      <c r="BI690" s="222">
        <f>IF(N690="nulová",J690,0)</f>
        <v>0</v>
      </c>
      <c r="BJ690" s="20" t="s">
        <v>86</v>
      </c>
      <c r="BK690" s="222">
        <f>ROUND(I690*H690,2)</f>
        <v>0</v>
      </c>
      <c r="BL690" s="20" t="s">
        <v>292</v>
      </c>
      <c r="BM690" s="221" t="s">
        <v>986</v>
      </c>
    </row>
    <row r="691" s="2" customFormat="1">
      <c r="A691" s="42"/>
      <c r="B691" s="43"/>
      <c r="C691" s="44"/>
      <c r="D691" s="223" t="s">
        <v>153</v>
      </c>
      <c r="E691" s="44"/>
      <c r="F691" s="224" t="s">
        <v>987</v>
      </c>
      <c r="G691" s="44"/>
      <c r="H691" s="44"/>
      <c r="I691" s="225"/>
      <c r="J691" s="44"/>
      <c r="K691" s="44"/>
      <c r="L691" s="48"/>
      <c r="M691" s="226"/>
      <c r="N691" s="227"/>
      <c r="O691" s="88"/>
      <c r="P691" s="88"/>
      <c r="Q691" s="88"/>
      <c r="R691" s="88"/>
      <c r="S691" s="88"/>
      <c r="T691" s="89"/>
      <c r="U691" s="42"/>
      <c r="V691" s="42"/>
      <c r="W691" s="42"/>
      <c r="X691" s="42"/>
      <c r="Y691" s="42"/>
      <c r="Z691" s="42"/>
      <c r="AA691" s="42"/>
      <c r="AB691" s="42"/>
      <c r="AC691" s="42"/>
      <c r="AD691" s="42"/>
      <c r="AE691" s="42"/>
      <c r="AT691" s="20" t="s">
        <v>153</v>
      </c>
      <c r="AU691" s="20" t="s">
        <v>88</v>
      </c>
    </row>
    <row r="692" s="2" customFormat="1">
      <c r="A692" s="42"/>
      <c r="B692" s="43"/>
      <c r="C692" s="44"/>
      <c r="D692" s="228" t="s">
        <v>155</v>
      </c>
      <c r="E692" s="44"/>
      <c r="F692" s="229" t="s">
        <v>988</v>
      </c>
      <c r="G692" s="44"/>
      <c r="H692" s="44"/>
      <c r="I692" s="225"/>
      <c r="J692" s="44"/>
      <c r="K692" s="44"/>
      <c r="L692" s="48"/>
      <c r="M692" s="226"/>
      <c r="N692" s="227"/>
      <c r="O692" s="88"/>
      <c r="P692" s="88"/>
      <c r="Q692" s="88"/>
      <c r="R692" s="88"/>
      <c r="S692" s="88"/>
      <c r="T692" s="89"/>
      <c r="U692" s="42"/>
      <c r="V692" s="42"/>
      <c r="W692" s="42"/>
      <c r="X692" s="42"/>
      <c r="Y692" s="42"/>
      <c r="Z692" s="42"/>
      <c r="AA692" s="42"/>
      <c r="AB692" s="42"/>
      <c r="AC692" s="42"/>
      <c r="AD692" s="42"/>
      <c r="AE692" s="42"/>
      <c r="AT692" s="20" t="s">
        <v>155</v>
      </c>
      <c r="AU692" s="20" t="s">
        <v>88</v>
      </c>
    </row>
    <row r="693" s="13" customFormat="1">
      <c r="A693" s="13"/>
      <c r="B693" s="230"/>
      <c r="C693" s="231"/>
      <c r="D693" s="223" t="s">
        <v>157</v>
      </c>
      <c r="E693" s="232" t="s">
        <v>32</v>
      </c>
      <c r="F693" s="233" t="s">
        <v>989</v>
      </c>
      <c r="G693" s="231"/>
      <c r="H693" s="232" t="s">
        <v>32</v>
      </c>
      <c r="I693" s="234"/>
      <c r="J693" s="231"/>
      <c r="K693" s="231"/>
      <c r="L693" s="235"/>
      <c r="M693" s="236"/>
      <c r="N693" s="237"/>
      <c r="O693" s="237"/>
      <c r="P693" s="237"/>
      <c r="Q693" s="237"/>
      <c r="R693" s="237"/>
      <c r="S693" s="237"/>
      <c r="T693" s="23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9" t="s">
        <v>157</v>
      </c>
      <c r="AU693" s="239" t="s">
        <v>88</v>
      </c>
      <c r="AV693" s="13" t="s">
        <v>86</v>
      </c>
      <c r="AW693" s="13" t="s">
        <v>39</v>
      </c>
      <c r="AX693" s="13" t="s">
        <v>78</v>
      </c>
      <c r="AY693" s="239" t="s">
        <v>145</v>
      </c>
    </row>
    <row r="694" s="14" customFormat="1">
      <c r="A694" s="14"/>
      <c r="B694" s="240"/>
      <c r="C694" s="241"/>
      <c r="D694" s="223" t="s">
        <v>157</v>
      </c>
      <c r="E694" s="242" t="s">
        <v>32</v>
      </c>
      <c r="F694" s="243" t="s">
        <v>974</v>
      </c>
      <c r="G694" s="241"/>
      <c r="H694" s="244">
        <v>129.78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0" t="s">
        <v>157</v>
      </c>
      <c r="AU694" s="250" t="s">
        <v>88</v>
      </c>
      <c r="AV694" s="14" t="s">
        <v>88</v>
      </c>
      <c r="AW694" s="14" t="s">
        <v>39</v>
      </c>
      <c r="AX694" s="14" t="s">
        <v>78</v>
      </c>
      <c r="AY694" s="250" t="s">
        <v>145</v>
      </c>
    </row>
    <row r="695" s="13" customFormat="1">
      <c r="A695" s="13"/>
      <c r="B695" s="230"/>
      <c r="C695" s="231"/>
      <c r="D695" s="223" t="s">
        <v>157</v>
      </c>
      <c r="E695" s="232" t="s">
        <v>32</v>
      </c>
      <c r="F695" s="233" t="s">
        <v>982</v>
      </c>
      <c r="G695" s="231"/>
      <c r="H695" s="232" t="s">
        <v>32</v>
      </c>
      <c r="I695" s="234"/>
      <c r="J695" s="231"/>
      <c r="K695" s="231"/>
      <c r="L695" s="235"/>
      <c r="M695" s="236"/>
      <c r="N695" s="237"/>
      <c r="O695" s="237"/>
      <c r="P695" s="237"/>
      <c r="Q695" s="237"/>
      <c r="R695" s="237"/>
      <c r="S695" s="237"/>
      <c r="T695" s="23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9" t="s">
        <v>157</v>
      </c>
      <c r="AU695" s="239" t="s">
        <v>88</v>
      </c>
      <c r="AV695" s="13" t="s">
        <v>86</v>
      </c>
      <c r="AW695" s="13" t="s">
        <v>39</v>
      </c>
      <c r="AX695" s="13" t="s">
        <v>78</v>
      </c>
      <c r="AY695" s="239" t="s">
        <v>145</v>
      </c>
    </row>
    <row r="696" s="14" customFormat="1">
      <c r="A696" s="14"/>
      <c r="B696" s="240"/>
      <c r="C696" s="241"/>
      <c r="D696" s="223" t="s">
        <v>157</v>
      </c>
      <c r="E696" s="242" t="s">
        <v>32</v>
      </c>
      <c r="F696" s="243" t="s">
        <v>975</v>
      </c>
      <c r="G696" s="241"/>
      <c r="H696" s="244">
        <v>285.08199999999999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0" t="s">
        <v>157</v>
      </c>
      <c r="AU696" s="250" t="s">
        <v>88</v>
      </c>
      <c r="AV696" s="14" t="s">
        <v>88</v>
      </c>
      <c r="AW696" s="14" t="s">
        <v>39</v>
      </c>
      <c r="AX696" s="14" t="s">
        <v>78</v>
      </c>
      <c r="AY696" s="250" t="s">
        <v>145</v>
      </c>
    </row>
    <row r="697" s="15" customFormat="1">
      <c r="A697" s="15"/>
      <c r="B697" s="251"/>
      <c r="C697" s="252"/>
      <c r="D697" s="223" t="s">
        <v>157</v>
      </c>
      <c r="E697" s="253" t="s">
        <v>32</v>
      </c>
      <c r="F697" s="254" t="s">
        <v>164</v>
      </c>
      <c r="G697" s="252"/>
      <c r="H697" s="255">
        <v>414.86199999999997</v>
      </c>
      <c r="I697" s="256"/>
      <c r="J697" s="252"/>
      <c r="K697" s="252"/>
      <c r="L697" s="257"/>
      <c r="M697" s="285"/>
      <c r="N697" s="286"/>
      <c r="O697" s="286"/>
      <c r="P697" s="286"/>
      <c r="Q697" s="286"/>
      <c r="R697" s="286"/>
      <c r="S697" s="286"/>
      <c r="T697" s="287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61" t="s">
        <v>157</v>
      </c>
      <c r="AU697" s="261" t="s">
        <v>88</v>
      </c>
      <c r="AV697" s="15" t="s">
        <v>151</v>
      </c>
      <c r="AW697" s="15" t="s">
        <v>39</v>
      </c>
      <c r="AX697" s="15" t="s">
        <v>86</v>
      </c>
      <c r="AY697" s="261" t="s">
        <v>145</v>
      </c>
    </row>
    <row r="698" s="2" customFormat="1" ht="6.96" customHeight="1">
      <c r="A698" s="42"/>
      <c r="B698" s="63"/>
      <c r="C698" s="64"/>
      <c r="D698" s="64"/>
      <c r="E698" s="64"/>
      <c r="F698" s="64"/>
      <c r="G698" s="64"/>
      <c r="H698" s="64"/>
      <c r="I698" s="64"/>
      <c r="J698" s="64"/>
      <c r="K698" s="64"/>
      <c r="L698" s="48"/>
      <c r="M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  <c r="AA698" s="42"/>
      <c r="AB698" s="42"/>
      <c r="AC698" s="42"/>
      <c r="AD698" s="42"/>
      <c r="AE698" s="42"/>
    </row>
  </sheetData>
  <sheetProtection sheet="1" autoFilter="0" formatColumns="0" formatRows="0" objects="1" scenarios="1" spinCount="100000" saltValue="3wXWce+7qJfxVcyug0gymIi5XisRIuoNqafnTO4U3vlqfR7cscDysE9ZY/i07+X3vx7IK5S2JGo+mnoI/5SZyw==" hashValue="QzD5Ti0DrsX1TE8BveZ6un/iC9otNWsV2T9Q/hALK3o5Jv8kv+DjhVxQLmyig7tnQSahDMsJm2zEz1iOyD/Hkg==" algorithmName="SHA-512" password="CC35"/>
  <autoFilter ref="C94:K697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4_01/139711111"/>
    <hyperlink ref="F110" r:id="rId2" display="https://podminky.urs.cz/item/CS_URS_2024_01/162211311"/>
    <hyperlink ref="F114" r:id="rId3" display="https://podminky.urs.cz/item/CS_URS_2024_01/162211319"/>
    <hyperlink ref="F118" r:id="rId4" display="https://podminky.urs.cz/item/CS_URS_2024_01/162751117"/>
    <hyperlink ref="F121" r:id="rId5" display="https://podminky.urs.cz/item/CS_URS_2024_01/162751119"/>
    <hyperlink ref="F125" r:id="rId6" display="https://podminky.urs.cz/item/CS_URS_2024_01/167151111"/>
    <hyperlink ref="F128" r:id="rId7" display="https://podminky.urs.cz/item/CS_URS_2024_01/171201231"/>
    <hyperlink ref="F132" r:id="rId8" display="https://podminky.urs.cz/item/CS_URS_2024_01/171251201"/>
    <hyperlink ref="F135" r:id="rId9" display="https://podminky.urs.cz/item/CS_URS_2024_01/174111101"/>
    <hyperlink ref="F143" r:id="rId10" display="https://podminky.urs.cz/item/CS_URS_2024_01/212751104"/>
    <hyperlink ref="F154" r:id="rId11" display="https://podminky.urs.cz/item/CS_URS_2024_01/271532212"/>
    <hyperlink ref="F164" r:id="rId12" display="https://podminky.urs.cz/item/CS_URS_2024_01/273321511"/>
    <hyperlink ref="F179" r:id="rId13" display="https://podminky.urs.cz/item/CS_URS_2024_01/273362021"/>
    <hyperlink ref="F192" r:id="rId14" display="https://podminky.urs.cz/item/CS_URS_2024_01/279113152"/>
    <hyperlink ref="F202" r:id="rId15" display="https://podminky.urs.cz/item/CS_URS_2024_01/279361821"/>
    <hyperlink ref="F216" r:id="rId16" display="https://podminky.urs.cz/item/CS_URS_2024_01/411321414"/>
    <hyperlink ref="F224" r:id="rId17" display="https://podminky.urs.cz/item/CS_URS_2024_01/411354245"/>
    <hyperlink ref="F234" r:id="rId18" display="https://podminky.urs.cz/item/CS_URS_2024_01/411362021"/>
    <hyperlink ref="F240" r:id="rId19" display="https://podminky.urs.cz/item/CS_URS_2024_01/611315418"/>
    <hyperlink ref="F249" r:id="rId20" display="https://podminky.urs.cz/item/CS_URS_2024_01/611315453"/>
    <hyperlink ref="F253" r:id="rId21" display="https://podminky.urs.cz/item/CS_URS_2024_01/612131111"/>
    <hyperlink ref="F261" r:id="rId22" display="https://podminky.urs.cz/item/CS_URS_2024_01/612311121"/>
    <hyperlink ref="F266" r:id="rId23" display="https://podminky.urs.cz/item/CS_URS_2024_01/612311191"/>
    <hyperlink ref="F271" r:id="rId24" display="https://podminky.urs.cz/item/CS_URS_2022_02/612321131"/>
    <hyperlink ref="F274" r:id="rId25" display="https://podminky.urs.cz/item/CS_URS_2024_01/612324111"/>
    <hyperlink ref="F277" r:id="rId26" display="https://podminky.urs.cz/item/CS_URS_2024_01/612326121"/>
    <hyperlink ref="F282" r:id="rId27" display="https://podminky.urs.cz/item/CS_URS_2024_01/612326191"/>
    <hyperlink ref="F286" r:id="rId28" display="https://podminky.urs.cz/item/CS_URS_2022_02/612328131"/>
    <hyperlink ref="F289" r:id="rId29" display="https://podminky.urs.cz/item/CS_URS_2022_02/619991001"/>
    <hyperlink ref="F293" r:id="rId30" display="https://podminky.urs.cz/item/CS_URS_2022_02/619991011"/>
    <hyperlink ref="F297" r:id="rId31" display="https://podminky.urs.cz/item/CS_URS_2024_01/622143005"/>
    <hyperlink ref="F303" r:id="rId32" display="https://podminky.urs.cz/item/CS_URS_2024_01/631311116"/>
    <hyperlink ref="F311" r:id="rId33" display="https://podminky.urs.cz/item/CS_URS_2024_01/631362021"/>
    <hyperlink ref="F319" r:id="rId34" display="https://podminky.urs.cz/item/CS_URS_2024_01/632441223"/>
    <hyperlink ref="F329" r:id="rId35" display="https://podminky.urs.cz/item/CS_URS_2024_01/949101112"/>
    <hyperlink ref="F334" r:id="rId36" display="https://podminky.urs.cz/item/CS_URS_2024_01/952901111"/>
    <hyperlink ref="F338" r:id="rId37" display="https://podminky.urs.cz/item/CS_URS_2024_01/953171021"/>
    <hyperlink ref="F344" r:id="rId38" display="https://podminky.urs.cz/item/CS_URS_2024_01/953171031"/>
    <hyperlink ref="F349" r:id="rId39" display="https://podminky.urs.cz/item/CS_URS_2024_01/953943211"/>
    <hyperlink ref="F354" r:id="rId40" display="https://podminky.urs.cz/item/CS_URS_2022_02/962031133"/>
    <hyperlink ref="F362" r:id="rId41" display="https://podminky.urs.cz/item/CS_URS_2024_01/965043341"/>
    <hyperlink ref="F367" r:id="rId42" display="https://podminky.urs.cz/item/CS_URS_2024_01/968072455"/>
    <hyperlink ref="F371" r:id="rId43" display="https://podminky.urs.cz/item/CS_URS_2024_01/971024591"/>
    <hyperlink ref="F376" r:id="rId44" display="https://podminky.urs.cz/item/CS_URS_2024_01/977151122"/>
    <hyperlink ref="F381" r:id="rId45" display="https://podminky.urs.cz/item/CS_URS_2024_01/978011161"/>
    <hyperlink ref="F392" r:id="rId46" display="https://podminky.urs.cz/item/CS_URS_2024_01/978013191"/>
    <hyperlink ref="F419" r:id="rId47" display="https://podminky.urs.cz/item/CS_URS_2022_02/997013213"/>
    <hyperlink ref="F422" r:id="rId48" display="https://podminky.urs.cz/item/CS_URS_2024_01/997013501"/>
    <hyperlink ref="F425" r:id="rId49" display="https://podminky.urs.cz/item/CS_URS_2022_02/997013509"/>
    <hyperlink ref="F429" r:id="rId50" display="https://podminky.urs.cz/item/CS_URS_2024_01/997013631"/>
    <hyperlink ref="F433" r:id="rId51" display="https://podminky.urs.cz/item/CS_URS_2022_02/998011002"/>
    <hyperlink ref="F438" r:id="rId52" display="https://podminky.urs.cz/item/CS_URS_2024_01/711111001"/>
    <hyperlink ref="F446" r:id="rId53" display="https://podminky.urs.cz/item/CS_URS_2024_01/711111131"/>
    <hyperlink ref="F456" r:id="rId54" display="https://podminky.urs.cz/item/CS_URS_2024_01/711112131"/>
    <hyperlink ref="F471" r:id="rId55" display="https://podminky.urs.cz/item/CS_URS_2024_01/711113117"/>
    <hyperlink ref="F481" r:id="rId56" display="https://podminky.urs.cz/item/CS_URS_2024_01/711113127"/>
    <hyperlink ref="F491" r:id="rId57" display="https://podminky.urs.cz/item/CS_URS_2024_01/711131101"/>
    <hyperlink ref="F497" r:id="rId58" display="https://podminky.urs.cz/item/CS_URS_2024_01/711131811"/>
    <hyperlink ref="F502" r:id="rId59" display="https://podminky.urs.cz/item/CS_URS_2024_01/711141559"/>
    <hyperlink ref="F506" r:id="rId60" display="https://podminky.urs.cz/item/CS_URS_2024_01/711142559"/>
    <hyperlink ref="F516" r:id="rId61" display="https://podminky.urs.cz/item/CS_URS_2024_01/711211138"/>
    <hyperlink ref="F524" r:id="rId62" display="https://podminky.urs.cz/item/CS_URS_2022_02/998711102"/>
    <hyperlink ref="F527" r:id="rId63" display="https://podminky.urs.cz/item/CS_URS_2022_02/998711181"/>
    <hyperlink ref="F531" r:id="rId64" display="https://podminky.urs.cz/item/CS_URS_2024_01/713121111"/>
    <hyperlink ref="F539" r:id="rId65" display="https://podminky.urs.cz/item/CS_URS_2024_01/713121211"/>
    <hyperlink ref="F550" r:id="rId66" display="https://podminky.urs.cz/item/CS_URS_2022_02/998713102"/>
    <hyperlink ref="F553" r:id="rId67" display="https://podminky.urs.cz/item/CS_URS_2022_02/998713181"/>
    <hyperlink ref="F557" r:id="rId68" display="https://podminky.urs.cz/item/CS_URS_2024_01/766417211"/>
    <hyperlink ref="F569" r:id="rId69" display="https://podminky.urs.cz/item/CS_URS_2024_01/766660182"/>
    <hyperlink ref="F574" r:id="rId70" display="https://podminky.urs.cz/item/CS_URS_2024_01/766660716"/>
    <hyperlink ref="F579" r:id="rId71" display="https://podminky.urs.cz/item/CS_URS_2024_01/766660728"/>
    <hyperlink ref="F584" r:id="rId72" display="https://podminky.urs.cz/item/CS_URS_2024_01/766660729"/>
    <hyperlink ref="F589" r:id="rId73" display="https://podminky.urs.cz/item/CS_URS_2022_02/766682211"/>
    <hyperlink ref="F594" r:id="rId74" display="https://podminky.urs.cz/item/CS_URS_2024_01/766691914"/>
    <hyperlink ref="F597" r:id="rId75" display="https://podminky.urs.cz/item/CS_URS_2022_02/766692912"/>
    <hyperlink ref="F600" r:id="rId76" display="https://podminky.urs.cz/item/CS_URS_2022_02/766692922"/>
    <hyperlink ref="F610" r:id="rId77" display="https://podminky.urs.cz/item/CS_URS_2022_02/998766102"/>
    <hyperlink ref="F613" r:id="rId78" display="https://podminky.urs.cz/item/CS_URS_2022_02/998766181"/>
    <hyperlink ref="F617" r:id="rId79" display="https://podminky.urs.cz/item/CS_URS_2024_01/771121011"/>
    <hyperlink ref="F622" r:id="rId80" display="https://podminky.urs.cz/item/CS_URS_2022_02/771474112"/>
    <hyperlink ref="F633" r:id="rId81" display="https://podminky.urs.cz/item/CS_URS_2024_01/771531047"/>
    <hyperlink ref="F642" r:id="rId82" display="https://podminky.urs.cz/item/CS_URS_2022_02/998771101"/>
    <hyperlink ref="F645" r:id="rId83" display="https://podminky.urs.cz/item/CS_URS_2022_02/998771181"/>
    <hyperlink ref="F649" r:id="rId84" display="https://podminky.urs.cz/item/CS_URS_2024_01/776201811"/>
    <hyperlink ref="F654" r:id="rId85" display="https://podminky.urs.cz/item/CS_URS_2024_01/776410811"/>
    <hyperlink ref="F657" r:id="rId86" display="https://podminky.urs.cz/item/CS_URS_2022_02/998776201"/>
    <hyperlink ref="F661" r:id="rId87" display="https://podminky.urs.cz/item/CS_URS_2024_01/783101201"/>
    <hyperlink ref="F668" r:id="rId88" display="https://podminky.urs.cz/item/CS_URS_2024_01/783101203"/>
    <hyperlink ref="F671" r:id="rId89" display="https://podminky.urs.cz/item/CS_URS_2024_01/783114101"/>
    <hyperlink ref="F674" r:id="rId90" display="https://podminky.urs.cz/item/CS_URS_2024_01/783118211"/>
    <hyperlink ref="F677" r:id="rId91" display="https://podminky.urs.cz/item/CS_URS_2024_01/783122111"/>
    <hyperlink ref="F681" r:id="rId92" display="https://podminky.urs.cz/item/CS_URS_2024_01/784181101"/>
    <hyperlink ref="F687" r:id="rId93" display="https://podminky.urs.cz/item/CS_URS_2024_01/784211163"/>
    <hyperlink ref="F692" r:id="rId94" display="https://podminky.urs.cz/item/CS_URS_2024_01/78421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107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B - ITIKA (bez dotací)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108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990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ROUND((SUM(BE80:BE111)),  2)</f>
        <v>0</v>
      </c>
      <c r="G33" s="42"/>
      <c r="H33" s="42"/>
      <c r="I33" s="152">
        <v>0.20999999999999999</v>
      </c>
      <c r="J33" s="151">
        <f>ROUND(((SUM(BE80:BE111))*I33),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ROUND((SUM(BF80:BF111)),  2)</f>
        <v>0</v>
      </c>
      <c r="G34" s="42"/>
      <c r="H34" s="42"/>
      <c r="I34" s="152">
        <v>0.14999999999999999</v>
      </c>
      <c r="J34" s="151">
        <f>ROUND(((SUM(BF80:BF111))*I34),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ROUND((SUM(BG80:BG111)),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ROUND((SUM(BH80:BH111)),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ROUND((SUM(BI80:BI111)),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110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B - ITIKA (bez dotací)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108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02-D.1.1-MOB - Mobiliář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111</v>
      </c>
      <c r="D57" s="166"/>
      <c r="E57" s="166"/>
      <c r="F57" s="166"/>
      <c r="G57" s="166"/>
      <c r="H57" s="166"/>
      <c r="I57" s="166"/>
      <c r="J57" s="167" t="s">
        <v>112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113</v>
      </c>
    </row>
    <row r="60" s="9" customFormat="1" ht="24.96" customHeight="1">
      <c r="A60" s="9"/>
      <c r="B60" s="169"/>
      <c r="C60" s="170"/>
      <c r="D60" s="171" t="s">
        <v>991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2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13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6.96" customHeight="1">
      <c r="A62" s="42"/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6" s="2" customFormat="1" ht="6.96" customHeight="1">
      <c r="A66" s="42"/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24.96" customHeight="1">
      <c r="A67" s="42"/>
      <c r="B67" s="43"/>
      <c r="C67" s="26" t="s">
        <v>130</v>
      </c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12" customHeight="1">
      <c r="A69" s="42"/>
      <c r="B69" s="43"/>
      <c r="C69" s="35" t="s">
        <v>16</v>
      </c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6.5" customHeight="1">
      <c r="A70" s="42"/>
      <c r="B70" s="43"/>
      <c r="C70" s="44"/>
      <c r="D70" s="44"/>
      <c r="E70" s="164" t="str">
        <f>E7</f>
        <v>Revitalizace areálu Sokolovského zámku-Stavební úpravy SV a části SZ křídla - B - ITIKA (bez dotací)</v>
      </c>
      <c r="F70" s="35"/>
      <c r="G70" s="35"/>
      <c r="H70" s="35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5" t="s">
        <v>108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73" t="str">
        <f>E9</f>
        <v>02-D.1.1-MOB - Mobiliář</v>
      </c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22</v>
      </c>
      <c r="D74" s="44"/>
      <c r="E74" s="44"/>
      <c r="F74" s="30" t="str">
        <f>F12</f>
        <v>Sokolov</v>
      </c>
      <c r="G74" s="44"/>
      <c r="H74" s="44"/>
      <c r="I74" s="35" t="s">
        <v>24</v>
      </c>
      <c r="J74" s="76" t="str">
        <f>IF(J12="","",J12)</f>
        <v>10. 6. 2024</v>
      </c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5.65" customHeight="1">
      <c r="A76" s="42"/>
      <c r="B76" s="43"/>
      <c r="C76" s="35" t="s">
        <v>30</v>
      </c>
      <c r="D76" s="44"/>
      <c r="E76" s="44"/>
      <c r="F76" s="30" t="str">
        <f>E15</f>
        <v>Muzeum Sokolov p.o.</v>
      </c>
      <c r="G76" s="44"/>
      <c r="H76" s="44"/>
      <c r="I76" s="35" t="s">
        <v>37</v>
      </c>
      <c r="J76" s="40" t="str">
        <f>E21</f>
        <v>JURICA a.s. - Ateliér Sokolov</v>
      </c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5.15" customHeight="1">
      <c r="A77" s="42"/>
      <c r="B77" s="43"/>
      <c r="C77" s="35" t="s">
        <v>35</v>
      </c>
      <c r="D77" s="44"/>
      <c r="E77" s="44"/>
      <c r="F77" s="30" t="str">
        <f>IF(E18="","",E18)</f>
        <v>Vyplň údaj</v>
      </c>
      <c r="G77" s="44"/>
      <c r="H77" s="44"/>
      <c r="I77" s="35" t="s">
        <v>40</v>
      </c>
      <c r="J77" s="40" t="str">
        <f>E24</f>
        <v>Eva Marková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0.32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11" customFormat="1" ht="29.28" customHeight="1">
      <c r="A79" s="181"/>
      <c r="B79" s="182"/>
      <c r="C79" s="183" t="s">
        <v>131</v>
      </c>
      <c r="D79" s="184" t="s">
        <v>63</v>
      </c>
      <c r="E79" s="184" t="s">
        <v>59</v>
      </c>
      <c r="F79" s="184" t="s">
        <v>60</v>
      </c>
      <c r="G79" s="184" t="s">
        <v>132</v>
      </c>
      <c r="H79" s="184" t="s">
        <v>133</v>
      </c>
      <c r="I79" s="184" t="s">
        <v>134</v>
      </c>
      <c r="J79" s="185" t="s">
        <v>112</v>
      </c>
      <c r="K79" s="186" t="s">
        <v>135</v>
      </c>
      <c r="L79" s="187"/>
      <c r="M79" s="96" t="s">
        <v>32</v>
      </c>
      <c r="N79" s="97" t="s">
        <v>48</v>
      </c>
      <c r="O79" s="97" t="s">
        <v>136</v>
      </c>
      <c r="P79" s="97" t="s">
        <v>137</v>
      </c>
      <c r="Q79" s="97" t="s">
        <v>138</v>
      </c>
      <c r="R79" s="97" t="s">
        <v>139</v>
      </c>
      <c r="S79" s="97" t="s">
        <v>140</v>
      </c>
      <c r="T79" s="98" t="s">
        <v>141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2"/>
      <c r="B80" s="43"/>
      <c r="C80" s="103" t="s">
        <v>142</v>
      </c>
      <c r="D80" s="44"/>
      <c r="E80" s="44"/>
      <c r="F80" s="44"/>
      <c r="G80" s="44"/>
      <c r="H80" s="44"/>
      <c r="I80" s="44"/>
      <c r="J80" s="188">
        <f>BK80</f>
        <v>0</v>
      </c>
      <c r="K80" s="44"/>
      <c r="L80" s="48"/>
      <c r="M80" s="99"/>
      <c r="N80" s="189"/>
      <c r="O80" s="100"/>
      <c r="P80" s="190">
        <f>P81</f>
        <v>0</v>
      </c>
      <c r="Q80" s="100"/>
      <c r="R80" s="190">
        <f>R81</f>
        <v>0</v>
      </c>
      <c r="S80" s="100"/>
      <c r="T80" s="191">
        <f>T81</f>
        <v>0</v>
      </c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T80" s="20" t="s">
        <v>77</v>
      </c>
      <c r="AU80" s="20" t="s">
        <v>113</v>
      </c>
      <c r="BK80" s="192">
        <f>BK81</f>
        <v>0</v>
      </c>
    </row>
    <row r="81" s="12" customFormat="1" ht="25.92" customHeight="1">
      <c r="A81" s="12"/>
      <c r="B81" s="193"/>
      <c r="C81" s="194"/>
      <c r="D81" s="195" t="s">
        <v>77</v>
      </c>
      <c r="E81" s="196" t="s">
        <v>992</v>
      </c>
      <c r="F81" s="196" t="s">
        <v>90</v>
      </c>
      <c r="G81" s="194"/>
      <c r="H81" s="194"/>
      <c r="I81" s="197"/>
      <c r="J81" s="198">
        <f>BK81</f>
        <v>0</v>
      </c>
      <c r="K81" s="194"/>
      <c r="L81" s="199"/>
      <c r="M81" s="200"/>
      <c r="N81" s="201"/>
      <c r="O81" s="201"/>
      <c r="P81" s="202">
        <f>SUM(P82:P111)</f>
        <v>0</v>
      </c>
      <c r="Q81" s="201"/>
      <c r="R81" s="202">
        <f>SUM(R82:R111)</f>
        <v>0</v>
      </c>
      <c r="S81" s="201"/>
      <c r="T81" s="203">
        <f>SUM(T82:T111)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4" t="s">
        <v>151</v>
      </c>
      <c r="AT81" s="205" t="s">
        <v>77</v>
      </c>
      <c r="AU81" s="205" t="s">
        <v>78</v>
      </c>
      <c r="AY81" s="204" t="s">
        <v>145</v>
      </c>
      <c r="BK81" s="206">
        <f>SUM(BK82:BK111)</f>
        <v>0</v>
      </c>
    </row>
    <row r="82" s="2" customFormat="1" ht="16.5" customHeight="1">
      <c r="A82" s="42"/>
      <c r="B82" s="43"/>
      <c r="C82" s="209" t="s">
        <v>86</v>
      </c>
      <c r="D82" s="209" t="s">
        <v>147</v>
      </c>
      <c r="E82" s="210" t="s">
        <v>993</v>
      </c>
      <c r="F82" s="211" t="s">
        <v>32</v>
      </c>
      <c r="G82" s="212" t="s">
        <v>994</v>
      </c>
      <c r="H82" s="213">
        <v>1</v>
      </c>
      <c r="I82" s="214"/>
      <c r="J82" s="215">
        <f>ROUND(I82*H82,2)</f>
        <v>0</v>
      </c>
      <c r="K82" s="216"/>
      <c r="L82" s="48"/>
      <c r="M82" s="217" t="s">
        <v>32</v>
      </c>
      <c r="N82" s="218" t="s">
        <v>49</v>
      </c>
      <c r="O82" s="88"/>
      <c r="P82" s="219">
        <f>O82*H82</f>
        <v>0</v>
      </c>
      <c r="Q82" s="219">
        <v>0</v>
      </c>
      <c r="R82" s="219">
        <f>Q82*H82</f>
        <v>0</v>
      </c>
      <c r="S82" s="219">
        <v>0</v>
      </c>
      <c r="T82" s="220">
        <f>S82*H82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R82" s="221" t="s">
        <v>995</v>
      </c>
      <c r="AT82" s="221" t="s">
        <v>147</v>
      </c>
      <c r="AU82" s="221" t="s">
        <v>86</v>
      </c>
      <c r="AY82" s="20" t="s">
        <v>145</v>
      </c>
      <c r="BE82" s="222">
        <f>IF(N82="základní",J82,0)</f>
        <v>0</v>
      </c>
      <c r="BF82" s="222">
        <f>IF(N82="snížená",J82,0)</f>
        <v>0</v>
      </c>
      <c r="BG82" s="222">
        <f>IF(N82="zákl. přenesená",J82,0)</f>
        <v>0</v>
      </c>
      <c r="BH82" s="222">
        <f>IF(N82="sníž. přenesená",J82,0)</f>
        <v>0</v>
      </c>
      <c r="BI82" s="222">
        <f>IF(N82="nulová",J82,0)</f>
        <v>0</v>
      </c>
      <c r="BJ82" s="20" t="s">
        <v>86</v>
      </c>
      <c r="BK82" s="222">
        <f>ROUND(I82*H82,2)</f>
        <v>0</v>
      </c>
      <c r="BL82" s="20" t="s">
        <v>995</v>
      </c>
      <c r="BM82" s="221" t="s">
        <v>996</v>
      </c>
    </row>
    <row r="83" s="2" customFormat="1">
      <c r="A83" s="42"/>
      <c r="B83" s="43"/>
      <c r="C83" s="44"/>
      <c r="D83" s="223" t="s">
        <v>153</v>
      </c>
      <c r="E83" s="44"/>
      <c r="F83" s="224" t="s">
        <v>997</v>
      </c>
      <c r="G83" s="44"/>
      <c r="H83" s="44"/>
      <c r="I83" s="225"/>
      <c r="J83" s="44"/>
      <c r="K83" s="44"/>
      <c r="L83" s="48"/>
      <c r="M83" s="226"/>
      <c r="N83" s="227"/>
      <c r="O83" s="88"/>
      <c r="P83" s="88"/>
      <c r="Q83" s="88"/>
      <c r="R83" s="88"/>
      <c r="S83" s="88"/>
      <c r="T83" s="89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153</v>
      </c>
      <c r="AU83" s="20" t="s">
        <v>86</v>
      </c>
    </row>
    <row r="84" s="2" customFormat="1" ht="16.5" customHeight="1">
      <c r="A84" s="42"/>
      <c r="B84" s="43"/>
      <c r="C84" s="273" t="s">
        <v>88</v>
      </c>
      <c r="D84" s="273" t="s">
        <v>413</v>
      </c>
      <c r="E84" s="274" t="s">
        <v>998</v>
      </c>
      <c r="F84" s="275" t="s">
        <v>32</v>
      </c>
      <c r="G84" s="276" t="s">
        <v>466</v>
      </c>
      <c r="H84" s="277">
        <v>10</v>
      </c>
      <c r="I84" s="278"/>
      <c r="J84" s="279">
        <f>ROUND(I84*H84,2)</f>
        <v>0</v>
      </c>
      <c r="K84" s="280"/>
      <c r="L84" s="281"/>
      <c r="M84" s="282" t="s">
        <v>32</v>
      </c>
      <c r="N84" s="283" t="s">
        <v>49</v>
      </c>
      <c r="O84" s="88"/>
      <c r="P84" s="219">
        <f>O84*H84</f>
        <v>0</v>
      </c>
      <c r="Q84" s="219">
        <v>0</v>
      </c>
      <c r="R84" s="219">
        <f>Q84*H84</f>
        <v>0</v>
      </c>
      <c r="S84" s="219">
        <v>0</v>
      </c>
      <c r="T84" s="220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21" t="s">
        <v>995</v>
      </c>
      <c r="AT84" s="221" t="s">
        <v>413</v>
      </c>
      <c r="AU84" s="221" t="s">
        <v>86</v>
      </c>
      <c r="AY84" s="20" t="s">
        <v>145</v>
      </c>
      <c r="BE84" s="222">
        <f>IF(N84="základní",J84,0)</f>
        <v>0</v>
      </c>
      <c r="BF84" s="222">
        <f>IF(N84="snížená",J84,0)</f>
        <v>0</v>
      </c>
      <c r="BG84" s="222">
        <f>IF(N84="zákl. přenesená",J84,0)</f>
        <v>0</v>
      </c>
      <c r="BH84" s="222">
        <f>IF(N84="sníž. přenesená",J84,0)</f>
        <v>0</v>
      </c>
      <c r="BI84" s="222">
        <f>IF(N84="nulová",J84,0)</f>
        <v>0</v>
      </c>
      <c r="BJ84" s="20" t="s">
        <v>86</v>
      </c>
      <c r="BK84" s="222">
        <f>ROUND(I84*H84,2)</f>
        <v>0</v>
      </c>
      <c r="BL84" s="20" t="s">
        <v>995</v>
      </c>
      <c r="BM84" s="221" t="s">
        <v>999</v>
      </c>
    </row>
    <row r="85" s="2" customFormat="1">
      <c r="A85" s="42"/>
      <c r="B85" s="43"/>
      <c r="C85" s="44"/>
      <c r="D85" s="223" t="s">
        <v>153</v>
      </c>
      <c r="E85" s="44"/>
      <c r="F85" s="224" t="s">
        <v>1000</v>
      </c>
      <c r="G85" s="44"/>
      <c r="H85" s="44"/>
      <c r="I85" s="225"/>
      <c r="J85" s="44"/>
      <c r="K85" s="44"/>
      <c r="L85" s="48"/>
      <c r="M85" s="226"/>
      <c r="N85" s="227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153</v>
      </c>
      <c r="AU85" s="20" t="s">
        <v>86</v>
      </c>
    </row>
    <row r="86" s="2" customFormat="1" ht="16.5" customHeight="1">
      <c r="A86" s="42"/>
      <c r="B86" s="43"/>
      <c r="C86" s="273" t="s">
        <v>171</v>
      </c>
      <c r="D86" s="273" t="s">
        <v>413</v>
      </c>
      <c r="E86" s="274" t="s">
        <v>1001</v>
      </c>
      <c r="F86" s="275" t="s">
        <v>32</v>
      </c>
      <c r="G86" s="276" t="s">
        <v>466</v>
      </c>
      <c r="H86" s="277">
        <v>2</v>
      </c>
      <c r="I86" s="278"/>
      <c r="J86" s="279">
        <f>ROUND(I86*H86,2)</f>
        <v>0</v>
      </c>
      <c r="K86" s="280"/>
      <c r="L86" s="281"/>
      <c r="M86" s="282" t="s">
        <v>32</v>
      </c>
      <c r="N86" s="283" t="s">
        <v>49</v>
      </c>
      <c r="O86" s="88"/>
      <c r="P86" s="219">
        <f>O86*H86</f>
        <v>0</v>
      </c>
      <c r="Q86" s="219">
        <v>0</v>
      </c>
      <c r="R86" s="219">
        <f>Q86*H86</f>
        <v>0</v>
      </c>
      <c r="S86" s="219">
        <v>0</v>
      </c>
      <c r="T86" s="220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21" t="s">
        <v>995</v>
      </c>
      <c r="AT86" s="221" t="s">
        <v>413</v>
      </c>
      <c r="AU86" s="221" t="s">
        <v>86</v>
      </c>
      <c r="AY86" s="20" t="s">
        <v>145</v>
      </c>
      <c r="BE86" s="222">
        <f>IF(N86="základní",J86,0)</f>
        <v>0</v>
      </c>
      <c r="BF86" s="222">
        <f>IF(N86="snížená",J86,0)</f>
        <v>0</v>
      </c>
      <c r="BG86" s="222">
        <f>IF(N86="zákl. přenesená",J86,0)</f>
        <v>0</v>
      </c>
      <c r="BH86" s="222">
        <f>IF(N86="sníž. přenesená",J86,0)</f>
        <v>0</v>
      </c>
      <c r="BI86" s="222">
        <f>IF(N86="nulová",J86,0)</f>
        <v>0</v>
      </c>
      <c r="BJ86" s="20" t="s">
        <v>86</v>
      </c>
      <c r="BK86" s="222">
        <f>ROUND(I86*H86,2)</f>
        <v>0</v>
      </c>
      <c r="BL86" s="20" t="s">
        <v>995</v>
      </c>
      <c r="BM86" s="221" t="s">
        <v>1002</v>
      </c>
    </row>
    <row r="87" s="2" customFormat="1">
      <c r="A87" s="42"/>
      <c r="B87" s="43"/>
      <c r="C87" s="44"/>
      <c r="D87" s="223" t="s">
        <v>153</v>
      </c>
      <c r="E87" s="44"/>
      <c r="F87" s="224" t="s">
        <v>1003</v>
      </c>
      <c r="G87" s="44"/>
      <c r="H87" s="44"/>
      <c r="I87" s="225"/>
      <c r="J87" s="44"/>
      <c r="K87" s="44"/>
      <c r="L87" s="48"/>
      <c r="M87" s="226"/>
      <c r="N87" s="227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153</v>
      </c>
      <c r="AU87" s="20" t="s">
        <v>86</v>
      </c>
    </row>
    <row r="88" s="2" customFormat="1" ht="16.5" customHeight="1">
      <c r="A88" s="42"/>
      <c r="B88" s="43"/>
      <c r="C88" s="273" t="s">
        <v>151</v>
      </c>
      <c r="D88" s="273" t="s">
        <v>413</v>
      </c>
      <c r="E88" s="274" t="s">
        <v>1004</v>
      </c>
      <c r="F88" s="275" t="s">
        <v>32</v>
      </c>
      <c r="G88" s="276" t="s">
        <v>466</v>
      </c>
      <c r="H88" s="277">
        <v>2</v>
      </c>
      <c r="I88" s="278"/>
      <c r="J88" s="279">
        <f>ROUND(I88*H88,2)</f>
        <v>0</v>
      </c>
      <c r="K88" s="280"/>
      <c r="L88" s="281"/>
      <c r="M88" s="282" t="s">
        <v>32</v>
      </c>
      <c r="N88" s="283" t="s">
        <v>49</v>
      </c>
      <c r="O88" s="88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1" t="s">
        <v>995</v>
      </c>
      <c r="AT88" s="221" t="s">
        <v>413</v>
      </c>
      <c r="AU88" s="221" t="s">
        <v>86</v>
      </c>
      <c r="AY88" s="20" t="s">
        <v>145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20" t="s">
        <v>86</v>
      </c>
      <c r="BK88" s="222">
        <f>ROUND(I88*H88,2)</f>
        <v>0</v>
      </c>
      <c r="BL88" s="20" t="s">
        <v>995</v>
      </c>
      <c r="BM88" s="221" t="s">
        <v>1005</v>
      </c>
    </row>
    <row r="89" s="2" customFormat="1">
      <c r="A89" s="42"/>
      <c r="B89" s="43"/>
      <c r="C89" s="44"/>
      <c r="D89" s="223" t="s">
        <v>153</v>
      </c>
      <c r="E89" s="44"/>
      <c r="F89" s="224" t="s">
        <v>1006</v>
      </c>
      <c r="G89" s="44"/>
      <c r="H89" s="44"/>
      <c r="I89" s="225"/>
      <c r="J89" s="44"/>
      <c r="K89" s="44"/>
      <c r="L89" s="48"/>
      <c r="M89" s="226"/>
      <c r="N89" s="227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153</v>
      </c>
      <c r="AU89" s="20" t="s">
        <v>86</v>
      </c>
    </row>
    <row r="90" s="2" customFormat="1" ht="16.5" customHeight="1">
      <c r="A90" s="42"/>
      <c r="B90" s="43"/>
      <c r="C90" s="273" t="s">
        <v>183</v>
      </c>
      <c r="D90" s="273" t="s">
        <v>413</v>
      </c>
      <c r="E90" s="274" t="s">
        <v>1007</v>
      </c>
      <c r="F90" s="275" t="s">
        <v>32</v>
      </c>
      <c r="G90" s="276" t="s">
        <v>466</v>
      </c>
      <c r="H90" s="277">
        <v>2</v>
      </c>
      <c r="I90" s="278"/>
      <c r="J90" s="279">
        <f>ROUND(I90*H90,2)</f>
        <v>0</v>
      </c>
      <c r="K90" s="280"/>
      <c r="L90" s="281"/>
      <c r="M90" s="282" t="s">
        <v>32</v>
      </c>
      <c r="N90" s="283" t="s">
        <v>49</v>
      </c>
      <c r="O90" s="88"/>
      <c r="P90" s="219">
        <f>O90*H90</f>
        <v>0</v>
      </c>
      <c r="Q90" s="219">
        <v>0</v>
      </c>
      <c r="R90" s="219">
        <f>Q90*H90</f>
        <v>0</v>
      </c>
      <c r="S90" s="219">
        <v>0</v>
      </c>
      <c r="T90" s="220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21" t="s">
        <v>995</v>
      </c>
      <c r="AT90" s="221" t="s">
        <v>413</v>
      </c>
      <c r="AU90" s="221" t="s">
        <v>86</v>
      </c>
      <c r="AY90" s="20" t="s">
        <v>145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20" t="s">
        <v>86</v>
      </c>
      <c r="BK90" s="222">
        <f>ROUND(I90*H90,2)</f>
        <v>0</v>
      </c>
      <c r="BL90" s="20" t="s">
        <v>995</v>
      </c>
      <c r="BM90" s="221" t="s">
        <v>1008</v>
      </c>
    </row>
    <row r="91" s="2" customFormat="1">
      <c r="A91" s="42"/>
      <c r="B91" s="43"/>
      <c r="C91" s="44"/>
      <c r="D91" s="223" t="s">
        <v>153</v>
      </c>
      <c r="E91" s="44"/>
      <c r="F91" s="224" t="s">
        <v>1009</v>
      </c>
      <c r="G91" s="44"/>
      <c r="H91" s="44"/>
      <c r="I91" s="225"/>
      <c r="J91" s="44"/>
      <c r="K91" s="44"/>
      <c r="L91" s="48"/>
      <c r="M91" s="226"/>
      <c r="N91" s="227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153</v>
      </c>
      <c r="AU91" s="20" t="s">
        <v>86</v>
      </c>
    </row>
    <row r="92" s="2" customFormat="1" ht="16.5" customHeight="1">
      <c r="A92" s="42"/>
      <c r="B92" s="43"/>
      <c r="C92" s="273" t="s">
        <v>190</v>
      </c>
      <c r="D92" s="273" t="s">
        <v>413</v>
      </c>
      <c r="E92" s="274" t="s">
        <v>1010</v>
      </c>
      <c r="F92" s="275" t="s">
        <v>32</v>
      </c>
      <c r="G92" s="276" t="s">
        <v>466</v>
      </c>
      <c r="H92" s="277">
        <v>1</v>
      </c>
      <c r="I92" s="278"/>
      <c r="J92" s="279">
        <f>ROUND(I92*H92,2)</f>
        <v>0</v>
      </c>
      <c r="K92" s="280"/>
      <c r="L92" s="281"/>
      <c r="M92" s="282" t="s">
        <v>32</v>
      </c>
      <c r="N92" s="283" t="s">
        <v>49</v>
      </c>
      <c r="O92" s="88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21" t="s">
        <v>995</v>
      </c>
      <c r="AT92" s="221" t="s">
        <v>413</v>
      </c>
      <c r="AU92" s="221" t="s">
        <v>86</v>
      </c>
      <c r="AY92" s="20" t="s">
        <v>145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20" t="s">
        <v>86</v>
      </c>
      <c r="BK92" s="222">
        <f>ROUND(I92*H92,2)</f>
        <v>0</v>
      </c>
      <c r="BL92" s="20" t="s">
        <v>995</v>
      </c>
      <c r="BM92" s="221" t="s">
        <v>1011</v>
      </c>
    </row>
    <row r="93" s="2" customFormat="1">
      <c r="A93" s="42"/>
      <c r="B93" s="43"/>
      <c r="C93" s="44"/>
      <c r="D93" s="223" t="s">
        <v>153</v>
      </c>
      <c r="E93" s="44"/>
      <c r="F93" s="224" t="s">
        <v>1012</v>
      </c>
      <c r="G93" s="44"/>
      <c r="H93" s="44"/>
      <c r="I93" s="225"/>
      <c r="J93" s="44"/>
      <c r="K93" s="44"/>
      <c r="L93" s="48"/>
      <c r="M93" s="226"/>
      <c r="N93" s="227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153</v>
      </c>
      <c r="AU93" s="20" t="s">
        <v>86</v>
      </c>
    </row>
    <row r="94" s="2" customFormat="1" ht="16.5" customHeight="1">
      <c r="A94" s="42"/>
      <c r="B94" s="43"/>
      <c r="C94" s="273" t="s">
        <v>196</v>
      </c>
      <c r="D94" s="273" t="s">
        <v>413</v>
      </c>
      <c r="E94" s="274" t="s">
        <v>1013</v>
      </c>
      <c r="F94" s="275" t="s">
        <v>32</v>
      </c>
      <c r="G94" s="276" t="s">
        <v>466</v>
      </c>
      <c r="H94" s="277">
        <v>1</v>
      </c>
      <c r="I94" s="278"/>
      <c r="J94" s="279">
        <f>ROUND(I94*H94,2)</f>
        <v>0</v>
      </c>
      <c r="K94" s="280"/>
      <c r="L94" s="281"/>
      <c r="M94" s="282" t="s">
        <v>32</v>
      </c>
      <c r="N94" s="283" t="s">
        <v>49</v>
      </c>
      <c r="O94" s="88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1" t="s">
        <v>995</v>
      </c>
      <c r="AT94" s="221" t="s">
        <v>413</v>
      </c>
      <c r="AU94" s="221" t="s">
        <v>86</v>
      </c>
      <c r="AY94" s="20" t="s">
        <v>145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0" t="s">
        <v>86</v>
      </c>
      <c r="BK94" s="222">
        <f>ROUND(I94*H94,2)</f>
        <v>0</v>
      </c>
      <c r="BL94" s="20" t="s">
        <v>995</v>
      </c>
      <c r="BM94" s="221" t="s">
        <v>1014</v>
      </c>
    </row>
    <row r="95" s="2" customFormat="1">
      <c r="A95" s="42"/>
      <c r="B95" s="43"/>
      <c r="C95" s="44"/>
      <c r="D95" s="223" t="s">
        <v>153</v>
      </c>
      <c r="E95" s="44"/>
      <c r="F95" s="224" t="s">
        <v>1015</v>
      </c>
      <c r="G95" s="44"/>
      <c r="H95" s="44"/>
      <c r="I95" s="225"/>
      <c r="J95" s="44"/>
      <c r="K95" s="44"/>
      <c r="L95" s="48"/>
      <c r="M95" s="226"/>
      <c r="N95" s="227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153</v>
      </c>
      <c r="AU95" s="20" t="s">
        <v>86</v>
      </c>
    </row>
    <row r="96" s="2" customFormat="1" ht="16.5" customHeight="1">
      <c r="A96" s="42"/>
      <c r="B96" s="43"/>
      <c r="C96" s="273" t="s">
        <v>204</v>
      </c>
      <c r="D96" s="273" t="s">
        <v>413</v>
      </c>
      <c r="E96" s="274" t="s">
        <v>1016</v>
      </c>
      <c r="F96" s="275" t="s">
        <v>32</v>
      </c>
      <c r="G96" s="276" t="s">
        <v>466</v>
      </c>
      <c r="H96" s="277">
        <v>2</v>
      </c>
      <c r="I96" s="278"/>
      <c r="J96" s="279">
        <f>ROUND(I96*H96,2)</f>
        <v>0</v>
      </c>
      <c r="K96" s="280"/>
      <c r="L96" s="281"/>
      <c r="M96" s="282" t="s">
        <v>32</v>
      </c>
      <c r="N96" s="283" t="s">
        <v>49</v>
      </c>
      <c r="O96" s="88"/>
      <c r="P96" s="219">
        <f>O96*H96</f>
        <v>0</v>
      </c>
      <c r="Q96" s="219">
        <v>0</v>
      </c>
      <c r="R96" s="219">
        <f>Q96*H96</f>
        <v>0</v>
      </c>
      <c r="S96" s="219">
        <v>0</v>
      </c>
      <c r="T96" s="220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21" t="s">
        <v>995</v>
      </c>
      <c r="AT96" s="221" t="s">
        <v>413</v>
      </c>
      <c r="AU96" s="221" t="s">
        <v>86</v>
      </c>
      <c r="AY96" s="20" t="s">
        <v>145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20" t="s">
        <v>86</v>
      </c>
      <c r="BK96" s="222">
        <f>ROUND(I96*H96,2)</f>
        <v>0</v>
      </c>
      <c r="BL96" s="20" t="s">
        <v>995</v>
      </c>
      <c r="BM96" s="221" t="s">
        <v>1017</v>
      </c>
    </row>
    <row r="97" s="2" customFormat="1">
      <c r="A97" s="42"/>
      <c r="B97" s="43"/>
      <c r="C97" s="44"/>
      <c r="D97" s="223" t="s">
        <v>153</v>
      </c>
      <c r="E97" s="44"/>
      <c r="F97" s="224" t="s">
        <v>1018</v>
      </c>
      <c r="G97" s="44"/>
      <c r="H97" s="44"/>
      <c r="I97" s="225"/>
      <c r="J97" s="44"/>
      <c r="K97" s="44"/>
      <c r="L97" s="48"/>
      <c r="M97" s="226"/>
      <c r="N97" s="227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153</v>
      </c>
      <c r="AU97" s="20" t="s">
        <v>86</v>
      </c>
    </row>
    <row r="98" s="2" customFormat="1" ht="16.5" customHeight="1">
      <c r="A98" s="42"/>
      <c r="B98" s="43"/>
      <c r="C98" s="273" t="s">
        <v>210</v>
      </c>
      <c r="D98" s="273" t="s">
        <v>413</v>
      </c>
      <c r="E98" s="274" t="s">
        <v>1019</v>
      </c>
      <c r="F98" s="275" t="s">
        <v>32</v>
      </c>
      <c r="G98" s="276" t="s">
        <v>466</v>
      </c>
      <c r="H98" s="277">
        <v>3</v>
      </c>
      <c r="I98" s="278"/>
      <c r="J98" s="279">
        <f>ROUND(I98*H98,2)</f>
        <v>0</v>
      </c>
      <c r="K98" s="280"/>
      <c r="L98" s="281"/>
      <c r="M98" s="282" t="s">
        <v>32</v>
      </c>
      <c r="N98" s="283" t="s">
        <v>49</v>
      </c>
      <c r="O98" s="88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1" t="s">
        <v>995</v>
      </c>
      <c r="AT98" s="221" t="s">
        <v>413</v>
      </c>
      <c r="AU98" s="221" t="s">
        <v>86</v>
      </c>
      <c r="AY98" s="20" t="s">
        <v>145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20" t="s">
        <v>86</v>
      </c>
      <c r="BK98" s="222">
        <f>ROUND(I98*H98,2)</f>
        <v>0</v>
      </c>
      <c r="BL98" s="20" t="s">
        <v>995</v>
      </c>
      <c r="BM98" s="221" t="s">
        <v>1020</v>
      </c>
    </row>
    <row r="99" s="2" customFormat="1">
      <c r="A99" s="42"/>
      <c r="B99" s="43"/>
      <c r="C99" s="44"/>
      <c r="D99" s="223" t="s">
        <v>153</v>
      </c>
      <c r="E99" s="44"/>
      <c r="F99" s="224" t="s">
        <v>1021</v>
      </c>
      <c r="G99" s="44"/>
      <c r="H99" s="44"/>
      <c r="I99" s="225"/>
      <c r="J99" s="44"/>
      <c r="K99" s="44"/>
      <c r="L99" s="48"/>
      <c r="M99" s="226"/>
      <c r="N99" s="227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153</v>
      </c>
      <c r="AU99" s="20" t="s">
        <v>86</v>
      </c>
    </row>
    <row r="100" s="2" customFormat="1" ht="16.5" customHeight="1">
      <c r="A100" s="42"/>
      <c r="B100" s="43"/>
      <c r="C100" s="273" t="s">
        <v>220</v>
      </c>
      <c r="D100" s="273" t="s">
        <v>413</v>
      </c>
      <c r="E100" s="274" t="s">
        <v>1022</v>
      </c>
      <c r="F100" s="275" t="s">
        <v>32</v>
      </c>
      <c r="G100" s="276" t="s">
        <v>466</v>
      </c>
      <c r="H100" s="277">
        <v>24</v>
      </c>
      <c r="I100" s="278"/>
      <c r="J100" s="279">
        <f>ROUND(I100*H100,2)</f>
        <v>0</v>
      </c>
      <c r="K100" s="280"/>
      <c r="L100" s="281"/>
      <c r="M100" s="282" t="s">
        <v>32</v>
      </c>
      <c r="N100" s="283" t="s">
        <v>49</v>
      </c>
      <c r="O100" s="88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1" t="s">
        <v>995</v>
      </c>
      <c r="AT100" s="221" t="s">
        <v>413</v>
      </c>
      <c r="AU100" s="221" t="s">
        <v>86</v>
      </c>
      <c r="AY100" s="20" t="s">
        <v>145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0" t="s">
        <v>86</v>
      </c>
      <c r="BK100" s="222">
        <f>ROUND(I100*H100,2)</f>
        <v>0</v>
      </c>
      <c r="BL100" s="20" t="s">
        <v>995</v>
      </c>
      <c r="BM100" s="221" t="s">
        <v>1023</v>
      </c>
    </row>
    <row r="101" s="2" customFormat="1">
      <c r="A101" s="42"/>
      <c r="B101" s="43"/>
      <c r="C101" s="44"/>
      <c r="D101" s="223" t="s">
        <v>153</v>
      </c>
      <c r="E101" s="44"/>
      <c r="F101" s="224" t="s">
        <v>1024</v>
      </c>
      <c r="G101" s="44"/>
      <c r="H101" s="44"/>
      <c r="I101" s="225"/>
      <c r="J101" s="44"/>
      <c r="K101" s="44"/>
      <c r="L101" s="48"/>
      <c r="M101" s="226"/>
      <c r="N101" s="227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153</v>
      </c>
      <c r="AU101" s="20" t="s">
        <v>86</v>
      </c>
    </row>
    <row r="102" s="2" customFormat="1" ht="16.5" customHeight="1">
      <c r="A102" s="42"/>
      <c r="B102" s="43"/>
      <c r="C102" s="209" t="s">
        <v>234</v>
      </c>
      <c r="D102" s="209" t="s">
        <v>147</v>
      </c>
      <c r="E102" s="210" t="s">
        <v>1025</v>
      </c>
      <c r="F102" s="211" t="s">
        <v>32</v>
      </c>
      <c r="G102" s="212" t="s">
        <v>994</v>
      </c>
      <c r="H102" s="213">
        <v>1</v>
      </c>
      <c r="I102" s="214"/>
      <c r="J102" s="215">
        <f>ROUND(I102*H102,2)</f>
        <v>0</v>
      </c>
      <c r="K102" s="216"/>
      <c r="L102" s="48"/>
      <c r="M102" s="217" t="s">
        <v>32</v>
      </c>
      <c r="N102" s="218" t="s">
        <v>49</v>
      </c>
      <c r="O102" s="88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R102" s="221" t="s">
        <v>995</v>
      </c>
      <c r="AT102" s="221" t="s">
        <v>147</v>
      </c>
      <c r="AU102" s="221" t="s">
        <v>86</v>
      </c>
      <c r="AY102" s="20" t="s">
        <v>145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20" t="s">
        <v>86</v>
      </c>
      <c r="BK102" s="222">
        <f>ROUND(I102*H102,2)</f>
        <v>0</v>
      </c>
      <c r="BL102" s="20" t="s">
        <v>995</v>
      </c>
      <c r="BM102" s="221" t="s">
        <v>1026</v>
      </c>
    </row>
    <row r="103" s="2" customFormat="1">
      <c r="A103" s="42"/>
      <c r="B103" s="43"/>
      <c r="C103" s="44"/>
      <c r="D103" s="223" t="s">
        <v>153</v>
      </c>
      <c r="E103" s="44"/>
      <c r="F103" s="224" t="s">
        <v>1027</v>
      </c>
      <c r="G103" s="44"/>
      <c r="H103" s="44"/>
      <c r="I103" s="225"/>
      <c r="J103" s="44"/>
      <c r="K103" s="44"/>
      <c r="L103" s="48"/>
      <c r="M103" s="226"/>
      <c r="N103" s="227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153</v>
      </c>
      <c r="AU103" s="20" t="s">
        <v>86</v>
      </c>
    </row>
    <row r="104" s="2" customFormat="1" ht="16.5" customHeight="1">
      <c r="A104" s="42"/>
      <c r="B104" s="43"/>
      <c r="C104" s="273" t="s">
        <v>246</v>
      </c>
      <c r="D104" s="273" t="s">
        <v>413</v>
      </c>
      <c r="E104" s="274" t="s">
        <v>1028</v>
      </c>
      <c r="F104" s="275" t="s">
        <v>32</v>
      </c>
      <c r="G104" s="276" t="s">
        <v>466</v>
      </c>
      <c r="H104" s="277">
        <v>2</v>
      </c>
      <c r="I104" s="278"/>
      <c r="J104" s="279">
        <f>ROUND(I104*H104,2)</f>
        <v>0</v>
      </c>
      <c r="K104" s="280"/>
      <c r="L104" s="281"/>
      <c r="M104" s="282" t="s">
        <v>32</v>
      </c>
      <c r="N104" s="283" t="s">
        <v>49</v>
      </c>
      <c r="O104" s="88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1" t="s">
        <v>995</v>
      </c>
      <c r="AT104" s="221" t="s">
        <v>413</v>
      </c>
      <c r="AU104" s="221" t="s">
        <v>86</v>
      </c>
      <c r="AY104" s="20" t="s">
        <v>145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20" t="s">
        <v>86</v>
      </c>
      <c r="BK104" s="222">
        <f>ROUND(I104*H104,2)</f>
        <v>0</v>
      </c>
      <c r="BL104" s="20" t="s">
        <v>995</v>
      </c>
      <c r="BM104" s="221" t="s">
        <v>1029</v>
      </c>
    </row>
    <row r="105" s="2" customFormat="1">
      <c r="A105" s="42"/>
      <c r="B105" s="43"/>
      <c r="C105" s="44"/>
      <c r="D105" s="223" t="s">
        <v>153</v>
      </c>
      <c r="E105" s="44"/>
      <c r="F105" s="224" t="s">
        <v>1030</v>
      </c>
      <c r="G105" s="44"/>
      <c r="H105" s="44"/>
      <c r="I105" s="225"/>
      <c r="J105" s="44"/>
      <c r="K105" s="44"/>
      <c r="L105" s="48"/>
      <c r="M105" s="226"/>
      <c r="N105" s="227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153</v>
      </c>
      <c r="AU105" s="20" t="s">
        <v>86</v>
      </c>
    </row>
    <row r="106" s="2" customFormat="1" ht="16.5" customHeight="1">
      <c r="A106" s="42"/>
      <c r="B106" s="43"/>
      <c r="C106" s="273" t="s">
        <v>260</v>
      </c>
      <c r="D106" s="273" t="s">
        <v>413</v>
      </c>
      <c r="E106" s="274" t="s">
        <v>1031</v>
      </c>
      <c r="F106" s="275" t="s">
        <v>32</v>
      </c>
      <c r="G106" s="276" t="s">
        <v>466</v>
      </c>
      <c r="H106" s="277">
        <v>1</v>
      </c>
      <c r="I106" s="278"/>
      <c r="J106" s="279">
        <f>ROUND(I106*H106,2)</f>
        <v>0</v>
      </c>
      <c r="K106" s="280"/>
      <c r="L106" s="281"/>
      <c r="M106" s="282" t="s">
        <v>32</v>
      </c>
      <c r="N106" s="283" t="s">
        <v>49</v>
      </c>
      <c r="O106" s="88"/>
      <c r="P106" s="219">
        <f>O106*H106</f>
        <v>0</v>
      </c>
      <c r="Q106" s="219">
        <v>0</v>
      </c>
      <c r="R106" s="219">
        <f>Q106*H106</f>
        <v>0</v>
      </c>
      <c r="S106" s="219">
        <v>0</v>
      </c>
      <c r="T106" s="220">
        <f>S106*H106</f>
        <v>0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R106" s="221" t="s">
        <v>995</v>
      </c>
      <c r="AT106" s="221" t="s">
        <v>413</v>
      </c>
      <c r="AU106" s="221" t="s">
        <v>86</v>
      </c>
      <c r="AY106" s="20" t="s">
        <v>145</v>
      </c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20" t="s">
        <v>86</v>
      </c>
      <c r="BK106" s="222">
        <f>ROUND(I106*H106,2)</f>
        <v>0</v>
      </c>
      <c r="BL106" s="20" t="s">
        <v>995</v>
      </c>
      <c r="BM106" s="221" t="s">
        <v>1032</v>
      </c>
    </row>
    <row r="107" s="2" customFormat="1">
      <c r="A107" s="42"/>
      <c r="B107" s="43"/>
      <c r="C107" s="44"/>
      <c r="D107" s="223" t="s">
        <v>153</v>
      </c>
      <c r="E107" s="44"/>
      <c r="F107" s="224" t="s">
        <v>1033</v>
      </c>
      <c r="G107" s="44"/>
      <c r="H107" s="44"/>
      <c r="I107" s="225"/>
      <c r="J107" s="44"/>
      <c r="K107" s="44"/>
      <c r="L107" s="48"/>
      <c r="M107" s="226"/>
      <c r="N107" s="227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153</v>
      </c>
      <c r="AU107" s="20" t="s">
        <v>86</v>
      </c>
    </row>
    <row r="108" s="2" customFormat="1" ht="16.5" customHeight="1">
      <c r="A108" s="42"/>
      <c r="B108" s="43"/>
      <c r="C108" s="273" t="s">
        <v>270</v>
      </c>
      <c r="D108" s="273" t="s">
        <v>413</v>
      </c>
      <c r="E108" s="274" t="s">
        <v>1034</v>
      </c>
      <c r="F108" s="275" t="s">
        <v>32</v>
      </c>
      <c r="G108" s="276" t="s">
        <v>466</v>
      </c>
      <c r="H108" s="277">
        <v>1</v>
      </c>
      <c r="I108" s="278"/>
      <c r="J108" s="279">
        <f>ROUND(I108*H108,2)</f>
        <v>0</v>
      </c>
      <c r="K108" s="280"/>
      <c r="L108" s="281"/>
      <c r="M108" s="282" t="s">
        <v>32</v>
      </c>
      <c r="N108" s="283" t="s">
        <v>49</v>
      </c>
      <c r="O108" s="88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1" t="s">
        <v>995</v>
      </c>
      <c r="AT108" s="221" t="s">
        <v>413</v>
      </c>
      <c r="AU108" s="221" t="s">
        <v>86</v>
      </c>
      <c r="AY108" s="20" t="s">
        <v>145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0" t="s">
        <v>86</v>
      </c>
      <c r="BK108" s="222">
        <f>ROUND(I108*H108,2)</f>
        <v>0</v>
      </c>
      <c r="BL108" s="20" t="s">
        <v>995</v>
      </c>
      <c r="BM108" s="221" t="s">
        <v>1035</v>
      </c>
    </row>
    <row r="109" s="2" customFormat="1">
      <c r="A109" s="42"/>
      <c r="B109" s="43"/>
      <c r="C109" s="44"/>
      <c r="D109" s="223" t="s">
        <v>153</v>
      </c>
      <c r="E109" s="44"/>
      <c r="F109" s="224" t="s">
        <v>1036</v>
      </c>
      <c r="G109" s="44"/>
      <c r="H109" s="44"/>
      <c r="I109" s="225"/>
      <c r="J109" s="44"/>
      <c r="K109" s="44"/>
      <c r="L109" s="48"/>
      <c r="M109" s="226"/>
      <c r="N109" s="227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153</v>
      </c>
      <c r="AU109" s="20" t="s">
        <v>86</v>
      </c>
    </row>
    <row r="110" s="2" customFormat="1" ht="16.5" customHeight="1">
      <c r="A110" s="42"/>
      <c r="B110" s="43"/>
      <c r="C110" s="273" t="s">
        <v>8</v>
      </c>
      <c r="D110" s="273" t="s">
        <v>413</v>
      </c>
      <c r="E110" s="274" t="s">
        <v>1037</v>
      </c>
      <c r="F110" s="275" t="s">
        <v>32</v>
      </c>
      <c r="G110" s="276" t="s">
        <v>466</v>
      </c>
      <c r="H110" s="277">
        <v>5</v>
      </c>
      <c r="I110" s="278"/>
      <c r="J110" s="279">
        <f>ROUND(I110*H110,2)</f>
        <v>0</v>
      </c>
      <c r="K110" s="280"/>
      <c r="L110" s="281"/>
      <c r="M110" s="282" t="s">
        <v>32</v>
      </c>
      <c r="N110" s="283" t="s">
        <v>49</v>
      </c>
      <c r="O110" s="88"/>
      <c r="P110" s="219">
        <f>O110*H110</f>
        <v>0</v>
      </c>
      <c r="Q110" s="219">
        <v>0</v>
      </c>
      <c r="R110" s="219">
        <f>Q110*H110</f>
        <v>0</v>
      </c>
      <c r="S110" s="219">
        <v>0</v>
      </c>
      <c r="T110" s="220">
        <f>S110*H110</f>
        <v>0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R110" s="221" t="s">
        <v>995</v>
      </c>
      <c r="AT110" s="221" t="s">
        <v>413</v>
      </c>
      <c r="AU110" s="221" t="s">
        <v>86</v>
      </c>
      <c r="AY110" s="20" t="s">
        <v>145</v>
      </c>
      <c r="BE110" s="222">
        <f>IF(N110="základní",J110,0)</f>
        <v>0</v>
      </c>
      <c r="BF110" s="222">
        <f>IF(N110="snížená",J110,0)</f>
        <v>0</v>
      </c>
      <c r="BG110" s="222">
        <f>IF(N110="zákl. přenesená",J110,0)</f>
        <v>0</v>
      </c>
      <c r="BH110" s="222">
        <f>IF(N110="sníž. přenesená",J110,0)</f>
        <v>0</v>
      </c>
      <c r="BI110" s="222">
        <f>IF(N110="nulová",J110,0)</f>
        <v>0</v>
      </c>
      <c r="BJ110" s="20" t="s">
        <v>86</v>
      </c>
      <c r="BK110" s="222">
        <f>ROUND(I110*H110,2)</f>
        <v>0</v>
      </c>
      <c r="BL110" s="20" t="s">
        <v>995</v>
      </c>
      <c r="BM110" s="221" t="s">
        <v>1038</v>
      </c>
    </row>
    <row r="111" s="2" customFormat="1">
      <c r="A111" s="42"/>
      <c r="B111" s="43"/>
      <c r="C111" s="44"/>
      <c r="D111" s="223" t="s">
        <v>153</v>
      </c>
      <c r="E111" s="44"/>
      <c r="F111" s="224" t="s">
        <v>1039</v>
      </c>
      <c r="G111" s="44"/>
      <c r="H111" s="44"/>
      <c r="I111" s="225"/>
      <c r="J111" s="44"/>
      <c r="K111" s="44"/>
      <c r="L111" s="48"/>
      <c r="M111" s="288"/>
      <c r="N111" s="289"/>
      <c r="O111" s="290"/>
      <c r="P111" s="290"/>
      <c r="Q111" s="290"/>
      <c r="R111" s="290"/>
      <c r="S111" s="290"/>
      <c r="T111" s="291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T111" s="20" t="s">
        <v>153</v>
      </c>
      <c r="AU111" s="20" t="s">
        <v>86</v>
      </c>
    </row>
    <row r="112" s="2" customFormat="1" ht="6.96" customHeight="1">
      <c r="A112" s="42"/>
      <c r="B112" s="63"/>
      <c r="C112" s="64"/>
      <c r="D112" s="64"/>
      <c r="E112" s="64"/>
      <c r="F112" s="64"/>
      <c r="G112" s="64"/>
      <c r="H112" s="64"/>
      <c r="I112" s="64"/>
      <c r="J112" s="64"/>
      <c r="K112" s="64"/>
      <c r="L112" s="48"/>
      <c r="M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</row>
  </sheetData>
  <sheetProtection sheet="1" autoFilter="0" formatColumns="0" formatRows="0" objects="1" scenarios="1" spinCount="100000" saltValue="tdO4Uo4TlItReuADj/T7sDmfkzzg/NZXCmChjO86OWby+0QPRt9OShBkj+OGpWTPNjxTZOe8pNBRglKaDHli4Q==" hashValue="HP95rFjEoKHiPa7PaN+d/CvftP6aDKM0aeiyrvf584Spkoi/GfqeFfbwjen1D84BAk53NZYMBdyE6F2lsbnmjA==" algorithmName="SHA-512" password="CC35"/>
  <autoFilter ref="C79:K11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107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B - ITIKA (bez dotací)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108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1040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ROUND(J81,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ROUND((SUM(BE81:BE201)),  2)</f>
        <v>0</v>
      </c>
      <c r="G33" s="42"/>
      <c r="H33" s="42"/>
      <c r="I33" s="152">
        <v>0.20999999999999999</v>
      </c>
      <c r="J33" s="151">
        <f>ROUND(((SUM(BE81:BE201))*I33),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ROUND((SUM(BF81:BF201)),  2)</f>
        <v>0</v>
      </c>
      <c r="G34" s="42"/>
      <c r="H34" s="42"/>
      <c r="I34" s="152">
        <v>0.14999999999999999</v>
      </c>
      <c r="J34" s="151">
        <f>ROUND(((SUM(BF81:BF201))*I34),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ROUND((SUM(BG81:BG201)),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ROUND((SUM(BH81:BH201)),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ROUND((SUM(BI81:BI201)),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110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B - ITIKA (bez dotací)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108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02-D.1.4.1-EL - Elektroinstalace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111</v>
      </c>
      <c r="D57" s="166"/>
      <c r="E57" s="166"/>
      <c r="F57" s="166"/>
      <c r="G57" s="166"/>
      <c r="H57" s="166"/>
      <c r="I57" s="166"/>
      <c r="J57" s="167" t="s">
        <v>112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J81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113</v>
      </c>
    </row>
    <row r="60" s="9" customFormat="1" ht="24.96" customHeight="1">
      <c r="A60" s="9"/>
      <c r="B60" s="169"/>
      <c r="C60" s="170"/>
      <c r="D60" s="171" t="s">
        <v>122</v>
      </c>
      <c r="E60" s="172"/>
      <c r="F60" s="172"/>
      <c r="G60" s="172"/>
      <c r="H60" s="172"/>
      <c r="I60" s="172"/>
      <c r="J60" s="173">
        <f>J82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1041</v>
      </c>
      <c r="E61" s="178"/>
      <c r="F61" s="178"/>
      <c r="G61" s="178"/>
      <c r="H61" s="178"/>
      <c r="I61" s="178"/>
      <c r="J61" s="179">
        <f>J83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2"/>
      <c r="B62" s="43"/>
      <c r="C62" s="44"/>
      <c r="D62" s="44"/>
      <c r="E62" s="44"/>
      <c r="F62" s="44"/>
      <c r="G62" s="44"/>
      <c r="H62" s="44"/>
      <c r="I62" s="44"/>
      <c r="J62" s="44"/>
      <c r="K62" s="4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3" s="2" customFormat="1" ht="6.96" customHeight="1">
      <c r="A63" s="42"/>
      <c r="B63" s="63"/>
      <c r="C63" s="64"/>
      <c r="D63" s="64"/>
      <c r="E63" s="64"/>
      <c r="F63" s="64"/>
      <c r="G63" s="64"/>
      <c r="H63" s="64"/>
      <c r="I63" s="64"/>
      <c r="J63" s="64"/>
      <c r="K63" s="64"/>
      <c r="L63" s="138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</row>
    <row r="67" s="2" customFormat="1" ht="6.96" customHeight="1">
      <c r="A67" s="42"/>
      <c r="B67" s="65"/>
      <c r="C67" s="66"/>
      <c r="D67" s="66"/>
      <c r="E67" s="66"/>
      <c r="F67" s="66"/>
      <c r="G67" s="66"/>
      <c r="H67" s="66"/>
      <c r="I67" s="66"/>
      <c r="J67" s="66"/>
      <c r="K67" s="66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24.96" customHeight="1">
      <c r="A68" s="42"/>
      <c r="B68" s="43"/>
      <c r="C68" s="26" t="s">
        <v>130</v>
      </c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6.96" customHeight="1">
      <c r="A69" s="42"/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2" customHeight="1">
      <c r="A70" s="42"/>
      <c r="B70" s="43"/>
      <c r="C70" s="35" t="s">
        <v>16</v>
      </c>
      <c r="D70" s="44"/>
      <c r="E70" s="44"/>
      <c r="F70" s="44"/>
      <c r="G70" s="44"/>
      <c r="H70" s="44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6.5" customHeight="1">
      <c r="A71" s="42"/>
      <c r="B71" s="43"/>
      <c r="C71" s="44"/>
      <c r="D71" s="44"/>
      <c r="E71" s="164" t="str">
        <f>E7</f>
        <v>Revitalizace areálu Sokolovského zámku-Stavební úpravy SV a části SZ křídla - B - ITIKA (bez dotací)</v>
      </c>
      <c r="F71" s="35"/>
      <c r="G71" s="35"/>
      <c r="H71" s="35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2" customHeight="1">
      <c r="A72" s="42"/>
      <c r="B72" s="43"/>
      <c r="C72" s="35" t="s">
        <v>108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6.5" customHeight="1">
      <c r="A73" s="42"/>
      <c r="B73" s="43"/>
      <c r="C73" s="44"/>
      <c r="D73" s="44"/>
      <c r="E73" s="73" t="str">
        <f>E9</f>
        <v>02-D.1.4.1-EL - Elektroinstalace</v>
      </c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6.96" customHeight="1">
      <c r="A74" s="42"/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22</v>
      </c>
      <c r="D75" s="44"/>
      <c r="E75" s="44"/>
      <c r="F75" s="30" t="str">
        <f>F12</f>
        <v>Sokolov</v>
      </c>
      <c r="G75" s="44"/>
      <c r="H75" s="44"/>
      <c r="I75" s="35" t="s">
        <v>24</v>
      </c>
      <c r="J75" s="76" t="str">
        <f>IF(J12="","",J12)</f>
        <v>10. 6. 2024</v>
      </c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6.96" customHeigh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25.65" customHeight="1">
      <c r="A77" s="42"/>
      <c r="B77" s="43"/>
      <c r="C77" s="35" t="s">
        <v>30</v>
      </c>
      <c r="D77" s="44"/>
      <c r="E77" s="44"/>
      <c r="F77" s="30" t="str">
        <f>E15</f>
        <v>Muzeum Sokolov p.o.</v>
      </c>
      <c r="G77" s="44"/>
      <c r="H77" s="44"/>
      <c r="I77" s="35" t="s">
        <v>37</v>
      </c>
      <c r="J77" s="40" t="str">
        <f>E21</f>
        <v>JURICA a.s. - Ateliér Sokolov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5.15" customHeight="1">
      <c r="A78" s="42"/>
      <c r="B78" s="43"/>
      <c r="C78" s="35" t="s">
        <v>35</v>
      </c>
      <c r="D78" s="44"/>
      <c r="E78" s="44"/>
      <c r="F78" s="30" t="str">
        <f>IF(E18="","",E18)</f>
        <v>Vyplň údaj</v>
      </c>
      <c r="G78" s="44"/>
      <c r="H78" s="44"/>
      <c r="I78" s="35" t="s">
        <v>40</v>
      </c>
      <c r="J78" s="40" t="str">
        <f>E24</f>
        <v>Eva Marková</v>
      </c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0.32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11" customFormat="1" ht="29.28" customHeight="1">
      <c r="A80" s="181"/>
      <c r="B80" s="182"/>
      <c r="C80" s="183" t="s">
        <v>131</v>
      </c>
      <c r="D80" s="184" t="s">
        <v>63</v>
      </c>
      <c r="E80" s="184" t="s">
        <v>59</v>
      </c>
      <c r="F80" s="184" t="s">
        <v>60</v>
      </c>
      <c r="G80" s="184" t="s">
        <v>132</v>
      </c>
      <c r="H80" s="184" t="s">
        <v>133</v>
      </c>
      <c r="I80" s="184" t="s">
        <v>134</v>
      </c>
      <c r="J80" s="185" t="s">
        <v>112</v>
      </c>
      <c r="K80" s="186" t="s">
        <v>135</v>
      </c>
      <c r="L80" s="187"/>
      <c r="M80" s="96" t="s">
        <v>32</v>
      </c>
      <c r="N80" s="97" t="s">
        <v>48</v>
      </c>
      <c r="O80" s="97" t="s">
        <v>136</v>
      </c>
      <c r="P80" s="97" t="s">
        <v>137</v>
      </c>
      <c r="Q80" s="97" t="s">
        <v>138</v>
      </c>
      <c r="R80" s="97" t="s">
        <v>139</v>
      </c>
      <c r="S80" s="97" t="s">
        <v>140</v>
      </c>
      <c r="T80" s="98" t="s">
        <v>141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42"/>
      <c r="B81" s="43"/>
      <c r="C81" s="103" t="s">
        <v>142</v>
      </c>
      <c r="D81" s="44"/>
      <c r="E81" s="44"/>
      <c r="F81" s="44"/>
      <c r="G81" s="44"/>
      <c r="H81" s="44"/>
      <c r="I81" s="44"/>
      <c r="J81" s="188">
        <f>BK81</f>
        <v>0</v>
      </c>
      <c r="K81" s="44"/>
      <c r="L81" s="48"/>
      <c r="M81" s="99"/>
      <c r="N81" s="189"/>
      <c r="O81" s="100"/>
      <c r="P81" s="190">
        <f>P82</f>
        <v>0</v>
      </c>
      <c r="Q81" s="100"/>
      <c r="R81" s="190">
        <f>R82</f>
        <v>0.049240000000000006</v>
      </c>
      <c r="S81" s="100"/>
      <c r="T81" s="191">
        <f>T82</f>
        <v>0</v>
      </c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T81" s="20" t="s">
        <v>77</v>
      </c>
      <c r="AU81" s="20" t="s">
        <v>113</v>
      </c>
      <c r="BK81" s="192">
        <f>BK82</f>
        <v>0</v>
      </c>
    </row>
    <row r="82" s="12" customFormat="1" ht="25.92" customHeight="1">
      <c r="A82" s="12"/>
      <c r="B82" s="193"/>
      <c r="C82" s="194"/>
      <c r="D82" s="195" t="s">
        <v>77</v>
      </c>
      <c r="E82" s="196" t="s">
        <v>603</v>
      </c>
      <c r="F82" s="196" t="s">
        <v>604</v>
      </c>
      <c r="G82" s="194"/>
      <c r="H82" s="194"/>
      <c r="I82" s="197"/>
      <c r="J82" s="198">
        <f>BK82</f>
        <v>0</v>
      </c>
      <c r="K82" s="194"/>
      <c r="L82" s="199"/>
      <c r="M82" s="200"/>
      <c r="N82" s="201"/>
      <c r="O82" s="201"/>
      <c r="P82" s="202">
        <f>P83</f>
        <v>0</v>
      </c>
      <c r="Q82" s="201"/>
      <c r="R82" s="202">
        <f>R83</f>
        <v>0.049240000000000006</v>
      </c>
      <c r="S82" s="201"/>
      <c r="T82" s="20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4" t="s">
        <v>88</v>
      </c>
      <c r="AT82" s="205" t="s">
        <v>77</v>
      </c>
      <c r="AU82" s="205" t="s">
        <v>78</v>
      </c>
      <c r="AY82" s="204" t="s">
        <v>145</v>
      </c>
      <c r="BK82" s="206">
        <f>BK83</f>
        <v>0</v>
      </c>
    </row>
    <row r="83" s="12" customFormat="1" ht="22.8" customHeight="1">
      <c r="A83" s="12"/>
      <c r="B83" s="193"/>
      <c r="C83" s="194"/>
      <c r="D83" s="195" t="s">
        <v>77</v>
      </c>
      <c r="E83" s="207" t="s">
        <v>1042</v>
      </c>
      <c r="F83" s="207" t="s">
        <v>1043</v>
      </c>
      <c r="G83" s="194"/>
      <c r="H83" s="194"/>
      <c r="I83" s="197"/>
      <c r="J83" s="208">
        <f>BK83</f>
        <v>0</v>
      </c>
      <c r="K83" s="194"/>
      <c r="L83" s="199"/>
      <c r="M83" s="200"/>
      <c r="N83" s="201"/>
      <c r="O83" s="201"/>
      <c r="P83" s="202">
        <f>SUM(P84:P201)</f>
        <v>0</v>
      </c>
      <c r="Q83" s="201"/>
      <c r="R83" s="202">
        <f>SUM(R84:R201)</f>
        <v>0.049240000000000006</v>
      </c>
      <c r="S83" s="201"/>
      <c r="T83" s="203">
        <f>SUM(T84:T201)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4" t="s">
        <v>88</v>
      </c>
      <c r="AT83" s="205" t="s">
        <v>77</v>
      </c>
      <c r="AU83" s="205" t="s">
        <v>86</v>
      </c>
      <c r="AY83" s="204" t="s">
        <v>145</v>
      </c>
      <c r="BK83" s="206">
        <f>SUM(BK84:BK201)</f>
        <v>0</v>
      </c>
    </row>
    <row r="84" s="2" customFormat="1" ht="16.5" customHeight="1">
      <c r="A84" s="42"/>
      <c r="B84" s="43"/>
      <c r="C84" s="209" t="s">
        <v>86</v>
      </c>
      <c r="D84" s="209" t="s">
        <v>147</v>
      </c>
      <c r="E84" s="210" t="s">
        <v>1044</v>
      </c>
      <c r="F84" s="211" t="s">
        <v>1045</v>
      </c>
      <c r="G84" s="212" t="s">
        <v>223</v>
      </c>
      <c r="H84" s="213">
        <v>20</v>
      </c>
      <c r="I84" s="214"/>
      <c r="J84" s="215">
        <f>ROUND(I84*H84,2)</f>
        <v>0</v>
      </c>
      <c r="K84" s="216"/>
      <c r="L84" s="48"/>
      <c r="M84" s="217" t="s">
        <v>32</v>
      </c>
      <c r="N84" s="218" t="s">
        <v>49</v>
      </c>
      <c r="O84" s="88"/>
      <c r="P84" s="219">
        <f>O84*H84</f>
        <v>0</v>
      </c>
      <c r="Q84" s="219">
        <v>0</v>
      </c>
      <c r="R84" s="219">
        <f>Q84*H84</f>
        <v>0</v>
      </c>
      <c r="S84" s="219">
        <v>0</v>
      </c>
      <c r="T84" s="220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21" t="s">
        <v>292</v>
      </c>
      <c r="AT84" s="221" t="s">
        <v>147</v>
      </c>
      <c r="AU84" s="221" t="s">
        <v>88</v>
      </c>
      <c r="AY84" s="20" t="s">
        <v>145</v>
      </c>
      <c r="BE84" s="222">
        <f>IF(N84="základní",J84,0)</f>
        <v>0</v>
      </c>
      <c r="BF84" s="222">
        <f>IF(N84="snížená",J84,0)</f>
        <v>0</v>
      </c>
      <c r="BG84" s="222">
        <f>IF(N84="zákl. přenesená",J84,0)</f>
        <v>0</v>
      </c>
      <c r="BH84" s="222">
        <f>IF(N84="sníž. přenesená",J84,0)</f>
        <v>0</v>
      </c>
      <c r="BI84" s="222">
        <f>IF(N84="nulová",J84,0)</f>
        <v>0</v>
      </c>
      <c r="BJ84" s="20" t="s">
        <v>86</v>
      </c>
      <c r="BK84" s="222">
        <f>ROUND(I84*H84,2)</f>
        <v>0</v>
      </c>
      <c r="BL84" s="20" t="s">
        <v>292</v>
      </c>
      <c r="BM84" s="221" t="s">
        <v>1046</v>
      </c>
    </row>
    <row r="85" s="2" customFormat="1">
      <c r="A85" s="42"/>
      <c r="B85" s="43"/>
      <c r="C85" s="44"/>
      <c r="D85" s="223" t="s">
        <v>153</v>
      </c>
      <c r="E85" s="44"/>
      <c r="F85" s="224" t="s">
        <v>1047</v>
      </c>
      <c r="G85" s="44"/>
      <c r="H85" s="44"/>
      <c r="I85" s="225"/>
      <c r="J85" s="44"/>
      <c r="K85" s="44"/>
      <c r="L85" s="48"/>
      <c r="M85" s="226"/>
      <c r="N85" s="227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153</v>
      </c>
      <c r="AU85" s="20" t="s">
        <v>88</v>
      </c>
    </row>
    <row r="86" s="2" customFormat="1">
      <c r="A86" s="42"/>
      <c r="B86" s="43"/>
      <c r="C86" s="44"/>
      <c r="D86" s="228" t="s">
        <v>155</v>
      </c>
      <c r="E86" s="44"/>
      <c r="F86" s="229" t="s">
        <v>1048</v>
      </c>
      <c r="G86" s="44"/>
      <c r="H86" s="44"/>
      <c r="I86" s="225"/>
      <c r="J86" s="44"/>
      <c r="K86" s="44"/>
      <c r="L86" s="48"/>
      <c r="M86" s="226"/>
      <c r="N86" s="227"/>
      <c r="O86" s="88"/>
      <c r="P86" s="88"/>
      <c r="Q86" s="88"/>
      <c r="R86" s="88"/>
      <c r="S86" s="88"/>
      <c r="T86" s="89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T86" s="20" t="s">
        <v>155</v>
      </c>
      <c r="AU86" s="20" t="s">
        <v>88</v>
      </c>
    </row>
    <row r="87" s="2" customFormat="1" ht="16.5" customHeight="1">
      <c r="A87" s="42"/>
      <c r="B87" s="43"/>
      <c r="C87" s="273" t="s">
        <v>88</v>
      </c>
      <c r="D87" s="273" t="s">
        <v>413</v>
      </c>
      <c r="E87" s="274" t="s">
        <v>1049</v>
      </c>
      <c r="F87" s="275" t="s">
        <v>1050</v>
      </c>
      <c r="G87" s="276" t="s">
        <v>223</v>
      </c>
      <c r="H87" s="277">
        <v>10.5</v>
      </c>
      <c r="I87" s="278"/>
      <c r="J87" s="279">
        <f>ROUND(I87*H87,2)</f>
        <v>0</v>
      </c>
      <c r="K87" s="280"/>
      <c r="L87" s="281"/>
      <c r="M87" s="282" t="s">
        <v>32</v>
      </c>
      <c r="N87" s="283" t="s">
        <v>49</v>
      </c>
      <c r="O87" s="88"/>
      <c r="P87" s="219">
        <f>O87*H87</f>
        <v>0</v>
      </c>
      <c r="Q87" s="219">
        <v>4.0000000000000003E-05</v>
      </c>
      <c r="R87" s="219">
        <f>Q87*H87</f>
        <v>0.00042000000000000002</v>
      </c>
      <c r="S87" s="219">
        <v>0</v>
      </c>
      <c r="T87" s="220">
        <f>S87*H87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R87" s="221" t="s">
        <v>412</v>
      </c>
      <c r="AT87" s="221" t="s">
        <v>413</v>
      </c>
      <c r="AU87" s="221" t="s">
        <v>88</v>
      </c>
      <c r="AY87" s="20" t="s">
        <v>145</v>
      </c>
      <c r="BE87" s="222">
        <f>IF(N87="základní",J87,0)</f>
        <v>0</v>
      </c>
      <c r="BF87" s="222">
        <f>IF(N87="snížená",J87,0)</f>
        <v>0</v>
      </c>
      <c r="BG87" s="222">
        <f>IF(N87="zákl. přenesená",J87,0)</f>
        <v>0</v>
      </c>
      <c r="BH87" s="222">
        <f>IF(N87="sníž. přenesená",J87,0)</f>
        <v>0</v>
      </c>
      <c r="BI87" s="222">
        <f>IF(N87="nulová",J87,0)</f>
        <v>0</v>
      </c>
      <c r="BJ87" s="20" t="s">
        <v>86</v>
      </c>
      <c r="BK87" s="222">
        <f>ROUND(I87*H87,2)</f>
        <v>0</v>
      </c>
      <c r="BL87" s="20" t="s">
        <v>292</v>
      </c>
      <c r="BM87" s="221" t="s">
        <v>1051</v>
      </c>
    </row>
    <row r="88" s="2" customFormat="1">
      <c r="A88" s="42"/>
      <c r="B88" s="43"/>
      <c r="C88" s="44"/>
      <c r="D88" s="223" t="s">
        <v>153</v>
      </c>
      <c r="E88" s="44"/>
      <c r="F88" s="224" t="s">
        <v>1050</v>
      </c>
      <c r="G88" s="44"/>
      <c r="H88" s="44"/>
      <c r="I88" s="225"/>
      <c r="J88" s="44"/>
      <c r="K88" s="44"/>
      <c r="L88" s="48"/>
      <c r="M88" s="226"/>
      <c r="N88" s="227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153</v>
      </c>
      <c r="AU88" s="20" t="s">
        <v>88</v>
      </c>
    </row>
    <row r="89" s="14" customFormat="1">
      <c r="A89" s="14"/>
      <c r="B89" s="240"/>
      <c r="C89" s="241"/>
      <c r="D89" s="223" t="s">
        <v>157</v>
      </c>
      <c r="E89" s="241"/>
      <c r="F89" s="243" t="s">
        <v>1052</v>
      </c>
      <c r="G89" s="241"/>
      <c r="H89" s="244">
        <v>10.5</v>
      </c>
      <c r="I89" s="245"/>
      <c r="J89" s="241"/>
      <c r="K89" s="241"/>
      <c r="L89" s="246"/>
      <c r="M89" s="247"/>
      <c r="N89" s="248"/>
      <c r="O89" s="248"/>
      <c r="P89" s="248"/>
      <c r="Q89" s="248"/>
      <c r="R89" s="248"/>
      <c r="S89" s="248"/>
      <c r="T89" s="249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0" t="s">
        <v>157</v>
      </c>
      <c r="AU89" s="250" t="s">
        <v>88</v>
      </c>
      <c r="AV89" s="14" t="s">
        <v>88</v>
      </c>
      <c r="AW89" s="14" t="s">
        <v>4</v>
      </c>
      <c r="AX89" s="14" t="s">
        <v>86</v>
      </c>
      <c r="AY89" s="250" t="s">
        <v>145</v>
      </c>
    </row>
    <row r="90" s="2" customFormat="1" ht="16.5" customHeight="1">
      <c r="A90" s="42"/>
      <c r="B90" s="43"/>
      <c r="C90" s="273" t="s">
        <v>171</v>
      </c>
      <c r="D90" s="273" t="s">
        <v>413</v>
      </c>
      <c r="E90" s="274" t="s">
        <v>1053</v>
      </c>
      <c r="F90" s="275" t="s">
        <v>1054</v>
      </c>
      <c r="G90" s="276" t="s">
        <v>223</v>
      </c>
      <c r="H90" s="277">
        <v>10.5</v>
      </c>
      <c r="I90" s="278"/>
      <c r="J90" s="279">
        <f>ROUND(I90*H90,2)</f>
        <v>0</v>
      </c>
      <c r="K90" s="280"/>
      <c r="L90" s="281"/>
      <c r="M90" s="282" t="s">
        <v>32</v>
      </c>
      <c r="N90" s="283" t="s">
        <v>49</v>
      </c>
      <c r="O90" s="88"/>
      <c r="P90" s="219">
        <f>O90*H90</f>
        <v>0</v>
      </c>
      <c r="Q90" s="219">
        <v>6.9999999999999994E-05</v>
      </c>
      <c r="R90" s="219">
        <f>Q90*H90</f>
        <v>0.00073499999999999998</v>
      </c>
      <c r="S90" s="219">
        <v>0</v>
      </c>
      <c r="T90" s="220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21" t="s">
        <v>412</v>
      </c>
      <c r="AT90" s="221" t="s">
        <v>413</v>
      </c>
      <c r="AU90" s="221" t="s">
        <v>88</v>
      </c>
      <c r="AY90" s="20" t="s">
        <v>145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20" t="s">
        <v>86</v>
      </c>
      <c r="BK90" s="222">
        <f>ROUND(I90*H90,2)</f>
        <v>0</v>
      </c>
      <c r="BL90" s="20" t="s">
        <v>292</v>
      </c>
      <c r="BM90" s="221" t="s">
        <v>1055</v>
      </c>
    </row>
    <row r="91" s="2" customFormat="1">
      <c r="A91" s="42"/>
      <c r="B91" s="43"/>
      <c r="C91" s="44"/>
      <c r="D91" s="223" t="s">
        <v>153</v>
      </c>
      <c r="E91" s="44"/>
      <c r="F91" s="224" t="s">
        <v>1054</v>
      </c>
      <c r="G91" s="44"/>
      <c r="H91" s="44"/>
      <c r="I91" s="225"/>
      <c r="J91" s="44"/>
      <c r="K91" s="44"/>
      <c r="L91" s="48"/>
      <c r="M91" s="226"/>
      <c r="N91" s="227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153</v>
      </c>
      <c r="AU91" s="20" t="s">
        <v>88</v>
      </c>
    </row>
    <row r="92" s="14" customFormat="1">
      <c r="A92" s="14"/>
      <c r="B92" s="240"/>
      <c r="C92" s="241"/>
      <c r="D92" s="223" t="s">
        <v>157</v>
      </c>
      <c r="E92" s="241"/>
      <c r="F92" s="243" t="s">
        <v>1052</v>
      </c>
      <c r="G92" s="241"/>
      <c r="H92" s="244">
        <v>10.5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0" t="s">
        <v>157</v>
      </c>
      <c r="AU92" s="250" t="s">
        <v>88</v>
      </c>
      <c r="AV92" s="14" t="s">
        <v>88</v>
      </c>
      <c r="AW92" s="14" t="s">
        <v>4</v>
      </c>
      <c r="AX92" s="14" t="s">
        <v>86</v>
      </c>
      <c r="AY92" s="250" t="s">
        <v>145</v>
      </c>
    </row>
    <row r="93" s="2" customFormat="1" ht="16.5" customHeight="1">
      <c r="A93" s="42"/>
      <c r="B93" s="43"/>
      <c r="C93" s="209" t="s">
        <v>151</v>
      </c>
      <c r="D93" s="209" t="s">
        <v>147</v>
      </c>
      <c r="E93" s="210" t="s">
        <v>1056</v>
      </c>
      <c r="F93" s="211" t="s">
        <v>1057</v>
      </c>
      <c r="G93" s="212" t="s">
        <v>223</v>
      </c>
      <c r="H93" s="213">
        <v>10</v>
      </c>
      <c r="I93" s="214"/>
      <c r="J93" s="215">
        <f>ROUND(I93*H93,2)</f>
        <v>0</v>
      </c>
      <c r="K93" s="216"/>
      <c r="L93" s="48"/>
      <c r="M93" s="217" t="s">
        <v>32</v>
      </c>
      <c r="N93" s="218" t="s">
        <v>49</v>
      </c>
      <c r="O93" s="88"/>
      <c r="P93" s="219">
        <f>O93*H93</f>
        <v>0</v>
      </c>
      <c r="Q93" s="219">
        <v>0</v>
      </c>
      <c r="R93" s="219">
        <f>Q93*H93</f>
        <v>0</v>
      </c>
      <c r="S93" s="219">
        <v>0</v>
      </c>
      <c r="T93" s="220">
        <f>S93*H93</f>
        <v>0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R93" s="221" t="s">
        <v>292</v>
      </c>
      <c r="AT93" s="221" t="s">
        <v>147</v>
      </c>
      <c r="AU93" s="221" t="s">
        <v>88</v>
      </c>
      <c r="AY93" s="20" t="s">
        <v>145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20" t="s">
        <v>86</v>
      </c>
      <c r="BK93" s="222">
        <f>ROUND(I93*H93,2)</f>
        <v>0</v>
      </c>
      <c r="BL93" s="20" t="s">
        <v>292</v>
      </c>
      <c r="BM93" s="221" t="s">
        <v>1058</v>
      </c>
    </row>
    <row r="94" s="2" customFormat="1">
      <c r="A94" s="42"/>
      <c r="B94" s="43"/>
      <c r="C94" s="44"/>
      <c r="D94" s="223" t="s">
        <v>153</v>
      </c>
      <c r="E94" s="44"/>
      <c r="F94" s="224" t="s">
        <v>1059</v>
      </c>
      <c r="G94" s="44"/>
      <c r="H94" s="44"/>
      <c r="I94" s="225"/>
      <c r="J94" s="44"/>
      <c r="K94" s="44"/>
      <c r="L94" s="48"/>
      <c r="M94" s="226"/>
      <c r="N94" s="227"/>
      <c r="O94" s="88"/>
      <c r="P94" s="88"/>
      <c r="Q94" s="88"/>
      <c r="R94" s="88"/>
      <c r="S94" s="88"/>
      <c r="T94" s="89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T94" s="20" t="s">
        <v>153</v>
      </c>
      <c r="AU94" s="20" t="s">
        <v>88</v>
      </c>
    </row>
    <row r="95" s="2" customFormat="1">
      <c r="A95" s="42"/>
      <c r="B95" s="43"/>
      <c r="C95" s="44"/>
      <c r="D95" s="228" t="s">
        <v>155</v>
      </c>
      <c r="E95" s="44"/>
      <c r="F95" s="229" t="s">
        <v>1060</v>
      </c>
      <c r="G95" s="44"/>
      <c r="H95" s="44"/>
      <c r="I95" s="225"/>
      <c r="J95" s="44"/>
      <c r="K95" s="44"/>
      <c r="L95" s="48"/>
      <c r="M95" s="226"/>
      <c r="N95" s="227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155</v>
      </c>
      <c r="AU95" s="20" t="s">
        <v>88</v>
      </c>
    </row>
    <row r="96" s="2" customFormat="1" ht="16.5" customHeight="1">
      <c r="A96" s="42"/>
      <c r="B96" s="43"/>
      <c r="C96" s="273" t="s">
        <v>183</v>
      </c>
      <c r="D96" s="273" t="s">
        <v>413</v>
      </c>
      <c r="E96" s="274" t="s">
        <v>1061</v>
      </c>
      <c r="F96" s="275" t="s">
        <v>1062</v>
      </c>
      <c r="G96" s="276" t="s">
        <v>223</v>
      </c>
      <c r="H96" s="277">
        <v>10.5</v>
      </c>
      <c r="I96" s="278"/>
      <c r="J96" s="279">
        <f>ROUND(I96*H96,2)</f>
        <v>0</v>
      </c>
      <c r="K96" s="280"/>
      <c r="L96" s="281"/>
      <c r="M96" s="282" t="s">
        <v>32</v>
      </c>
      <c r="N96" s="283" t="s">
        <v>49</v>
      </c>
      <c r="O96" s="88"/>
      <c r="P96" s="219">
        <f>O96*H96</f>
        <v>0</v>
      </c>
      <c r="Q96" s="219">
        <v>0.00012999999999999999</v>
      </c>
      <c r="R96" s="219">
        <f>Q96*H96</f>
        <v>0.0013649999999999999</v>
      </c>
      <c r="S96" s="219">
        <v>0</v>
      </c>
      <c r="T96" s="220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21" t="s">
        <v>412</v>
      </c>
      <c r="AT96" s="221" t="s">
        <v>413</v>
      </c>
      <c r="AU96" s="221" t="s">
        <v>88</v>
      </c>
      <c r="AY96" s="20" t="s">
        <v>145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20" t="s">
        <v>86</v>
      </c>
      <c r="BK96" s="222">
        <f>ROUND(I96*H96,2)</f>
        <v>0</v>
      </c>
      <c r="BL96" s="20" t="s">
        <v>292</v>
      </c>
      <c r="BM96" s="221" t="s">
        <v>1063</v>
      </c>
    </row>
    <row r="97" s="2" customFormat="1">
      <c r="A97" s="42"/>
      <c r="B97" s="43"/>
      <c r="C97" s="44"/>
      <c r="D97" s="223" t="s">
        <v>153</v>
      </c>
      <c r="E97" s="44"/>
      <c r="F97" s="224" t="s">
        <v>1062</v>
      </c>
      <c r="G97" s="44"/>
      <c r="H97" s="44"/>
      <c r="I97" s="225"/>
      <c r="J97" s="44"/>
      <c r="K97" s="44"/>
      <c r="L97" s="48"/>
      <c r="M97" s="226"/>
      <c r="N97" s="227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153</v>
      </c>
      <c r="AU97" s="20" t="s">
        <v>88</v>
      </c>
    </row>
    <row r="98" s="14" customFormat="1">
      <c r="A98" s="14"/>
      <c r="B98" s="240"/>
      <c r="C98" s="241"/>
      <c r="D98" s="223" t="s">
        <v>157</v>
      </c>
      <c r="E98" s="241"/>
      <c r="F98" s="243" t="s">
        <v>1052</v>
      </c>
      <c r="G98" s="241"/>
      <c r="H98" s="244">
        <v>10.5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0" t="s">
        <v>157</v>
      </c>
      <c r="AU98" s="250" t="s">
        <v>88</v>
      </c>
      <c r="AV98" s="14" t="s">
        <v>88</v>
      </c>
      <c r="AW98" s="14" t="s">
        <v>4</v>
      </c>
      <c r="AX98" s="14" t="s">
        <v>86</v>
      </c>
      <c r="AY98" s="250" t="s">
        <v>145</v>
      </c>
    </row>
    <row r="99" s="2" customFormat="1" ht="16.5" customHeight="1">
      <c r="A99" s="42"/>
      <c r="B99" s="43"/>
      <c r="C99" s="209" t="s">
        <v>190</v>
      </c>
      <c r="D99" s="209" t="s">
        <v>147</v>
      </c>
      <c r="E99" s="210" t="s">
        <v>1064</v>
      </c>
      <c r="F99" s="211" t="s">
        <v>1065</v>
      </c>
      <c r="G99" s="212" t="s">
        <v>466</v>
      </c>
      <c r="H99" s="213">
        <v>13</v>
      </c>
      <c r="I99" s="214"/>
      <c r="J99" s="215">
        <f>ROUND(I99*H99,2)</f>
        <v>0</v>
      </c>
      <c r="K99" s="216"/>
      <c r="L99" s="48"/>
      <c r="M99" s="217" t="s">
        <v>32</v>
      </c>
      <c r="N99" s="218" t="s">
        <v>49</v>
      </c>
      <c r="O99" s="88"/>
      <c r="P99" s="219">
        <f>O99*H99</f>
        <v>0</v>
      </c>
      <c r="Q99" s="219">
        <v>0</v>
      </c>
      <c r="R99" s="219">
        <f>Q99*H99</f>
        <v>0</v>
      </c>
      <c r="S99" s="219">
        <v>0</v>
      </c>
      <c r="T99" s="220">
        <f>S99*H99</f>
        <v>0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1" t="s">
        <v>292</v>
      </c>
      <c r="AT99" s="221" t="s">
        <v>147</v>
      </c>
      <c r="AU99" s="221" t="s">
        <v>88</v>
      </c>
      <c r="AY99" s="20" t="s">
        <v>145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20" t="s">
        <v>86</v>
      </c>
      <c r="BK99" s="222">
        <f>ROUND(I99*H99,2)</f>
        <v>0</v>
      </c>
      <c r="BL99" s="20" t="s">
        <v>292</v>
      </c>
      <c r="BM99" s="221" t="s">
        <v>1066</v>
      </c>
    </row>
    <row r="100" s="2" customFormat="1">
      <c r="A100" s="42"/>
      <c r="B100" s="43"/>
      <c r="C100" s="44"/>
      <c r="D100" s="223" t="s">
        <v>153</v>
      </c>
      <c r="E100" s="44"/>
      <c r="F100" s="224" t="s">
        <v>1067</v>
      </c>
      <c r="G100" s="44"/>
      <c r="H100" s="44"/>
      <c r="I100" s="225"/>
      <c r="J100" s="44"/>
      <c r="K100" s="44"/>
      <c r="L100" s="48"/>
      <c r="M100" s="226"/>
      <c r="N100" s="227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153</v>
      </c>
      <c r="AU100" s="20" t="s">
        <v>88</v>
      </c>
    </row>
    <row r="101" s="2" customFormat="1">
      <c r="A101" s="42"/>
      <c r="B101" s="43"/>
      <c r="C101" s="44"/>
      <c r="D101" s="228" t="s">
        <v>155</v>
      </c>
      <c r="E101" s="44"/>
      <c r="F101" s="229" t="s">
        <v>1068</v>
      </c>
      <c r="G101" s="44"/>
      <c r="H101" s="44"/>
      <c r="I101" s="225"/>
      <c r="J101" s="44"/>
      <c r="K101" s="44"/>
      <c r="L101" s="48"/>
      <c r="M101" s="226"/>
      <c r="N101" s="227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155</v>
      </c>
      <c r="AU101" s="20" t="s">
        <v>88</v>
      </c>
    </row>
    <row r="102" s="14" customFormat="1">
      <c r="A102" s="14"/>
      <c r="B102" s="240"/>
      <c r="C102" s="241"/>
      <c r="D102" s="223" t="s">
        <v>157</v>
      </c>
      <c r="E102" s="242" t="s">
        <v>32</v>
      </c>
      <c r="F102" s="243" t="s">
        <v>1069</v>
      </c>
      <c r="G102" s="241"/>
      <c r="H102" s="244">
        <v>13</v>
      </c>
      <c r="I102" s="245"/>
      <c r="J102" s="241"/>
      <c r="K102" s="241"/>
      <c r="L102" s="246"/>
      <c r="M102" s="247"/>
      <c r="N102" s="248"/>
      <c r="O102" s="248"/>
      <c r="P102" s="248"/>
      <c r="Q102" s="248"/>
      <c r="R102" s="248"/>
      <c r="S102" s="248"/>
      <c r="T102" s="249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0" t="s">
        <v>157</v>
      </c>
      <c r="AU102" s="250" t="s">
        <v>88</v>
      </c>
      <c r="AV102" s="14" t="s">
        <v>88</v>
      </c>
      <c r="AW102" s="14" t="s">
        <v>39</v>
      </c>
      <c r="AX102" s="14" t="s">
        <v>86</v>
      </c>
      <c r="AY102" s="250" t="s">
        <v>145</v>
      </c>
    </row>
    <row r="103" s="2" customFormat="1" ht="16.5" customHeight="1">
      <c r="A103" s="42"/>
      <c r="B103" s="43"/>
      <c r="C103" s="273" t="s">
        <v>196</v>
      </c>
      <c r="D103" s="273" t="s">
        <v>413</v>
      </c>
      <c r="E103" s="274" t="s">
        <v>1070</v>
      </c>
      <c r="F103" s="275" t="s">
        <v>1071</v>
      </c>
      <c r="G103" s="276" t="s">
        <v>466</v>
      </c>
      <c r="H103" s="277">
        <v>10</v>
      </c>
      <c r="I103" s="278"/>
      <c r="J103" s="279">
        <f>ROUND(I103*H103,2)</f>
        <v>0</v>
      </c>
      <c r="K103" s="280"/>
      <c r="L103" s="281"/>
      <c r="M103" s="282" t="s">
        <v>32</v>
      </c>
      <c r="N103" s="283" t="s">
        <v>49</v>
      </c>
      <c r="O103" s="88"/>
      <c r="P103" s="219">
        <f>O103*H103</f>
        <v>0</v>
      </c>
      <c r="Q103" s="219">
        <v>4.0000000000000003E-05</v>
      </c>
      <c r="R103" s="219">
        <f>Q103*H103</f>
        <v>0.00040000000000000002</v>
      </c>
      <c r="S103" s="219">
        <v>0</v>
      </c>
      <c r="T103" s="220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1" t="s">
        <v>412</v>
      </c>
      <c r="AT103" s="221" t="s">
        <v>413</v>
      </c>
      <c r="AU103" s="221" t="s">
        <v>88</v>
      </c>
      <c r="AY103" s="20" t="s">
        <v>145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0" t="s">
        <v>86</v>
      </c>
      <c r="BK103" s="222">
        <f>ROUND(I103*H103,2)</f>
        <v>0</v>
      </c>
      <c r="BL103" s="20" t="s">
        <v>292</v>
      </c>
      <c r="BM103" s="221" t="s">
        <v>1072</v>
      </c>
    </row>
    <row r="104" s="2" customFormat="1">
      <c r="A104" s="42"/>
      <c r="B104" s="43"/>
      <c r="C104" s="44"/>
      <c r="D104" s="223" t="s">
        <v>153</v>
      </c>
      <c r="E104" s="44"/>
      <c r="F104" s="224" t="s">
        <v>1071</v>
      </c>
      <c r="G104" s="44"/>
      <c r="H104" s="44"/>
      <c r="I104" s="225"/>
      <c r="J104" s="44"/>
      <c r="K104" s="44"/>
      <c r="L104" s="48"/>
      <c r="M104" s="226"/>
      <c r="N104" s="227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153</v>
      </c>
      <c r="AU104" s="20" t="s">
        <v>88</v>
      </c>
    </row>
    <row r="105" s="2" customFormat="1" ht="16.5" customHeight="1">
      <c r="A105" s="42"/>
      <c r="B105" s="43"/>
      <c r="C105" s="273" t="s">
        <v>204</v>
      </c>
      <c r="D105" s="273" t="s">
        <v>413</v>
      </c>
      <c r="E105" s="274" t="s">
        <v>1073</v>
      </c>
      <c r="F105" s="275" t="s">
        <v>1074</v>
      </c>
      <c r="G105" s="276" t="s">
        <v>466</v>
      </c>
      <c r="H105" s="277">
        <v>1</v>
      </c>
      <c r="I105" s="278"/>
      <c r="J105" s="279">
        <f>ROUND(I105*H105,2)</f>
        <v>0</v>
      </c>
      <c r="K105" s="280"/>
      <c r="L105" s="281"/>
      <c r="M105" s="282" t="s">
        <v>32</v>
      </c>
      <c r="N105" s="283" t="s">
        <v>49</v>
      </c>
      <c r="O105" s="88"/>
      <c r="P105" s="219">
        <f>O105*H105</f>
        <v>0</v>
      </c>
      <c r="Q105" s="219">
        <v>3.0000000000000001E-05</v>
      </c>
      <c r="R105" s="219">
        <f>Q105*H105</f>
        <v>3.0000000000000001E-05</v>
      </c>
      <c r="S105" s="219">
        <v>0</v>
      </c>
      <c r="T105" s="220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1" t="s">
        <v>412</v>
      </c>
      <c r="AT105" s="221" t="s">
        <v>413</v>
      </c>
      <c r="AU105" s="221" t="s">
        <v>88</v>
      </c>
      <c r="AY105" s="20" t="s">
        <v>145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20" t="s">
        <v>86</v>
      </c>
      <c r="BK105" s="222">
        <f>ROUND(I105*H105,2)</f>
        <v>0</v>
      </c>
      <c r="BL105" s="20" t="s">
        <v>292</v>
      </c>
      <c r="BM105" s="221" t="s">
        <v>1075</v>
      </c>
    </row>
    <row r="106" s="2" customFormat="1">
      <c r="A106" s="42"/>
      <c r="B106" s="43"/>
      <c r="C106" s="44"/>
      <c r="D106" s="223" t="s">
        <v>153</v>
      </c>
      <c r="E106" s="44"/>
      <c r="F106" s="224" t="s">
        <v>1074</v>
      </c>
      <c r="G106" s="44"/>
      <c r="H106" s="44"/>
      <c r="I106" s="225"/>
      <c r="J106" s="44"/>
      <c r="K106" s="44"/>
      <c r="L106" s="48"/>
      <c r="M106" s="226"/>
      <c r="N106" s="227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153</v>
      </c>
      <c r="AU106" s="20" t="s">
        <v>88</v>
      </c>
    </row>
    <row r="107" s="2" customFormat="1" ht="16.5" customHeight="1">
      <c r="A107" s="42"/>
      <c r="B107" s="43"/>
      <c r="C107" s="273" t="s">
        <v>210</v>
      </c>
      <c r="D107" s="273" t="s">
        <v>413</v>
      </c>
      <c r="E107" s="274" t="s">
        <v>1076</v>
      </c>
      <c r="F107" s="275" t="s">
        <v>1077</v>
      </c>
      <c r="G107" s="276" t="s">
        <v>466</v>
      </c>
      <c r="H107" s="277">
        <v>1</v>
      </c>
      <c r="I107" s="278"/>
      <c r="J107" s="279">
        <f>ROUND(I107*H107,2)</f>
        <v>0</v>
      </c>
      <c r="K107" s="280"/>
      <c r="L107" s="281"/>
      <c r="M107" s="282" t="s">
        <v>32</v>
      </c>
      <c r="N107" s="283" t="s">
        <v>49</v>
      </c>
      <c r="O107" s="88"/>
      <c r="P107" s="219">
        <f>O107*H107</f>
        <v>0</v>
      </c>
      <c r="Q107" s="219">
        <v>0.00010000000000000001</v>
      </c>
      <c r="R107" s="219">
        <f>Q107*H107</f>
        <v>0.00010000000000000001</v>
      </c>
      <c r="S107" s="219">
        <v>0</v>
      </c>
      <c r="T107" s="220">
        <f>S107*H107</f>
        <v>0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R107" s="221" t="s">
        <v>412</v>
      </c>
      <c r="AT107" s="221" t="s">
        <v>413</v>
      </c>
      <c r="AU107" s="221" t="s">
        <v>88</v>
      </c>
      <c r="AY107" s="20" t="s">
        <v>145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20" t="s">
        <v>86</v>
      </c>
      <c r="BK107" s="222">
        <f>ROUND(I107*H107,2)</f>
        <v>0</v>
      </c>
      <c r="BL107" s="20" t="s">
        <v>292</v>
      </c>
      <c r="BM107" s="221" t="s">
        <v>1078</v>
      </c>
    </row>
    <row r="108" s="2" customFormat="1">
      <c r="A108" s="42"/>
      <c r="B108" s="43"/>
      <c r="C108" s="44"/>
      <c r="D108" s="223" t="s">
        <v>153</v>
      </c>
      <c r="E108" s="44"/>
      <c r="F108" s="224" t="s">
        <v>1077</v>
      </c>
      <c r="G108" s="44"/>
      <c r="H108" s="44"/>
      <c r="I108" s="225"/>
      <c r="J108" s="44"/>
      <c r="K108" s="44"/>
      <c r="L108" s="48"/>
      <c r="M108" s="226"/>
      <c r="N108" s="227"/>
      <c r="O108" s="88"/>
      <c r="P108" s="88"/>
      <c r="Q108" s="88"/>
      <c r="R108" s="88"/>
      <c r="S108" s="88"/>
      <c r="T108" s="89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T108" s="20" t="s">
        <v>153</v>
      </c>
      <c r="AU108" s="20" t="s">
        <v>88</v>
      </c>
    </row>
    <row r="109" s="2" customFormat="1" ht="16.5" customHeight="1">
      <c r="A109" s="42"/>
      <c r="B109" s="43"/>
      <c r="C109" s="273" t="s">
        <v>220</v>
      </c>
      <c r="D109" s="273" t="s">
        <v>413</v>
      </c>
      <c r="E109" s="274" t="s">
        <v>1079</v>
      </c>
      <c r="F109" s="275" t="s">
        <v>1080</v>
      </c>
      <c r="G109" s="276" t="s">
        <v>466</v>
      </c>
      <c r="H109" s="277">
        <v>1</v>
      </c>
      <c r="I109" s="278"/>
      <c r="J109" s="279">
        <f>ROUND(I109*H109,2)</f>
        <v>0</v>
      </c>
      <c r="K109" s="280"/>
      <c r="L109" s="281"/>
      <c r="M109" s="282" t="s">
        <v>32</v>
      </c>
      <c r="N109" s="283" t="s">
        <v>49</v>
      </c>
      <c r="O109" s="88"/>
      <c r="P109" s="219">
        <f>O109*H109</f>
        <v>0</v>
      </c>
      <c r="Q109" s="219">
        <v>0.00013999999999999999</v>
      </c>
      <c r="R109" s="219">
        <f>Q109*H109</f>
        <v>0.00013999999999999999</v>
      </c>
      <c r="S109" s="219">
        <v>0</v>
      </c>
      <c r="T109" s="220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21" t="s">
        <v>412</v>
      </c>
      <c r="AT109" s="221" t="s">
        <v>413</v>
      </c>
      <c r="AU109" s="221" t="s">
        <v>88</v>
      </c>
      <c r="AY109" s="20" t="s">
        <v>145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20" t="s">
        <v>86</v>
      </c>
      <c r="BK109" s="222">
        <f>ROUND(I109*H109,2)</f>
        <v>0</v>
      </c>
      <c r="BL109" s="20" t="s">
        <v>292</v>
      </c>
      <c r="BM109" s="221" t="s">
        <v>1081</v>
      </c>
    </row>
    <row r="110" s="2" customFormat="1">
      <c r="A110" s="42"/>
      <c r="B110" s="43"/>
      <c r="C110" s="44"/>
      <c r="D110" s="223" t="s">
        <v>153</v>
      </c>
      <c r="E110" s="44"/>
      <c r="F110" s="224" t="s">
        <v>1080</v>
      </c>
      <c r="G110" s="44"/>
      <c r="H110" s="44"/>
      <c r="I110" s="225"/>
      <c r="J110" s="44"/>
      <c r="K110" s="44"/>
      <c r="L110" s="48"/>
      <c r="M110" s="226"/>
      <c r="N110" s="227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153</v>
      </c>
      <c r="AU110" s="20" t="s">
        <v>88</v>
      </c>
    </row>
    <row r="111" s="2" customFormat="1" ht="16.5" customHeight="1">
      <c r="A111" s="42"/>
      <c r="B111" s="43"/>
      <c r="C111" s="209" t="s">
        <v>234</v>
      </c>
      <c r="D111" s="209" t="s">
        <v>147</v>
      </c>
      <c r="E111" s="210" t="s">
        <v>1082</v>
      </c>
      <c r="F111" s="211" t="s">
        <v>1083</v>
      </c>
      <c r="G111" s="212" t="s">
        <v>466</v>
      </c>
      <c r="H111" s="213">
        <v>7</v>
      </c>
      <c r="I111" s="214"/>
      <c r="J111" s="215">
        <f>ROUND(I111*H111,2)</f>
        <v>0</v>
      </c>
      <c r="K111" s="216"/>
      <c r="L111" s="48"/>
      <c r="M111" s="217" t="s">
        <v>32</v>
      </c>
      <c r="N111" s="218" t="s">
        <v>49</v>
      </c>
      <c r="O111" s="88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1" t="s">
        <v>292</v>
      </c>
      <c r="AT111" s="221" t="s">
        <v>147</v>
      </c>
      <c r="AU111" s="221" t="s">
        <v>88</v>
      </c>
      <c r="AY111" s="20" t="s">
        <v>145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20" t="s">
        <v>86</v>
      </c>
      <c r="BK111" s="222">
        <f>ROUND(I111*H111,2)</f>
        <v>0</v>
      </c>
      <c r="BL111" s="20" t="s">
        <v>292</v>
      </c>
      <c r="BM111" s="221" t="s">
        <v>1084</v>
      </c>
    </row>
    <row r="112" s="2" customFormat="1">
      <c r="A112" s="42"/>
      <c r="B112" s="43"/>
      <c r="C112" s="44"/>
      <c r="D112" s="223" t="s">
        <v>153</v>
      </c>
      <c r="E112" s="44"/>
      <c r="F112" s="224" t="s">
        <v>1085</v>
      </c>
      <c r="G112" s="44"/>
      <c r="H112" s="44"/>
      <c r="I112" s="225"/>
      <c r="J112" s="44"/>
      <c r="K112" s="44"/>
      <c r="L112" s="48"/>
      <c r="M112" s="226"/>
      <c r="N112" s="227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153</v>
      </c>
      <c r="AU112" s="20" t="s">
        <v>88</v>
      </c>
    </row>
    <row r="113" s="2" customFormat="1">
      <c r="A113" s="42"/>
      <c r="B113" s="43"/>
      <c r="C113" s="44"/>
      <c r="D113" s="228" t="s">
        <v>155</v>
      </c>
      <c r="E113" s="44"/>
      <c r="F113" s="229" t="s">
        <v>1086</v>
      </c>
      <c r="G113" s="44"/>
      <c r="H113" s="44"/>
      <c r="I113" s="225"/>
      <c r="J113" s="44"/>
      <c r="K113" s="44"/>
      <c r="L113" s="48"/>
      <c r="M113" s="226"/>
      <c r="N113" s="227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155</v>
      </c>
      <c r="AU113" s="20" t="s">
        <v>88</v>
      </c>
    </row>
    <row r="114" s="14" customFormat="1">
      <c r="A114" s="14"/>
      <c r="B114" s="240"/>
      <c r="C114" s="241"/>
      <c r="D114" s="223" t="s">
        <v>157</v>
      </c>
      <c r="E114" s="242" t="s">
        <v>32</v>
      </c>
      <c r="F114" s="243" t="s">
        <v>1087</v>
      </c>
      <c r="G114" s="241"/>
      <c r="H114" s="244">
        <v>7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0" t="s">
        <v>157</v>
      </c>
      <c r="AU114" s="250" t="s">
        <v>88</v>
      </c>
      <c r="AV114" s="14" t="s">
        <v>88</v>
      </c>
      <c r="AW114" s="14" t="s">
        <v>39</v>
      </c>
      <c r="AX114" s="14" t="s">
        <v>86</v>
      </c>
      <c r="AY114" s="250" t="s">
        <v>145</v>
      </c>
    </row>
    <row r="115" s="2" customFormat="1" ht="16.5" customHeight="1">
      <c r="A115" s="42"/>
      <c r="B115" s="43"/>
      <c r="C115" s="273" t="s">
        <v>246</v>
      </c>
      <c r="D115" s="273" t="s">
        <v>413</v>
      </c>
      <c r="E115" s="274" t="s">
        <v>1088</v>
      </c>
      <c r="F115" s="275" t="s">
        <v>32</v>
      </c>
      <c r="G115" s="276" t="s">
        <v>466</v>
      </c>
      <c r="H115" s="277">
        <v>5</v>
      </c>
      <c r="I115" s="278"/>
      <c r="J115" s="279">
        <f>ROUND(I115*H115,2)</f>
        <v>0</v>
      </c>
      <c r="K115" s="280"/>
      <c r="L115" s="281"/>
      <c r="M115" s="282" t="s">
        <v>32</v>
      </c>
      <c r="N115" s="283" t="s">
        <v>49</v>
      </c>
      <c r="O115" s="88"/>
      <c r="P115" s="219">
        <f>O115*H115</f>
        <v>0</v>
      </c>
      <c r="Q115" s="219">
        <v>0</v>
      </c>
      <c r="R115" s="219">
        <f>Q115*H115</f>
        <v>0</v>
      </c>
      <c r="S115" s="219">
        <v>0</v>
      </c>
      <c r="T115" s="220">
        <f>S115*H115</f>
        <v>0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R115" s="221" t="s">
        <v>412</v>
      </c>
      <c r="AT115" s="221" t="s">
        <v>413</v>
      </c>
      <c r="AU115" s="221" t="s">
        <v>88</v>
      </c>
      <c r="AY115" s="20" t="s">
        <v>145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20" t="s">
        <v>86</v>
      </c>
      <c r="BK115" s="222">
        <f>ROUND(I115*H115,2)</f>
        <v>0</v>
      </c>
      <c r="BL115" s="20" t="s">
        <v>292</v>
      </c>
      <c r="BM115" s="221" t="s">
        <v>1089</v>
      </c>
    </row>
    <row r="116" s="2" customFormat="1">
      <c r="A116" s="42"/>
      <c r="B116" s="43"/>
      <c r="C116" s="44"/>
      <c r="D116" s="223" t="s">
        <v>153</v>
      </c>
      <c r="E116" s="44"/>
      <c r="F116" s="224" t="s">
        <v>1090</v>
      </c>
      <c r="G116" s="44"/>
      <c r="H116" s="44"/>
      <c r="I116" s="225"/>
      <c r="J116" s="44"/>
      <c r="K116" s="44"/>
      <c r="L116" s="48"/>
      <c r="M116" s="226"/>
      <c r="N116" s="227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153</v>
      </c>
      <c r="AU116" s="20" t="s">
        <v>88</v>
      </c>
    </row>
    <row r="117" s="2" customFormat="1" ht="16.5" customHeight="1">
      <c r="A117" s="42"/>
      <c r="B117" s="43"/>
      <c r="C117" s="273" t="s">
        <v>260</v>
      </c>
      <c r="D117" s="273" t="s">
        <v>413</v>
      </c>
      <c r="E117" s="274" t="s">
        <v>1091</v>
      </c>
      <c r="F117" s="275" t="s">
        <v>32</v>
      </c>
      <c r="G117" s="276" t="s">
        <v>466</v>
      </c>
      <c r="H117" s="277">
        <v>1</v>
      </c>
      <c r="I117" s="278"/>
      <c r="J117" s="279">
        <f>ROUND(I117*H117,2)</f>
        <v>0</v>
      </c>
      <c r="K117" s="280"/>
      <c r="L117" s="281"/>
      <c r="M117" s="282" t="s">
        <v>32</v>
      </c>
      <c r="N117" s="283" t="s">
        <v>49</v>
      </c>
      <c r="O117" s="88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1" t="s">
        <v>412</v>
      </c>
      <c r="AT117" s="221" t="s">
        <v>413</v>
      </c>
      <c r="AU117" s="221" t="s">
        <v>88</v>
      </c>
      <c r="AY117" s="20" t="s">
        <v>145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20" t="s">
        <v>86</v>
      </c>
      <c r="BK117" s="222">
        <f>ROUND(I117*H117,2)</f>
        <v>0</v>
      </c>
      <c r="BL117" s="20" t="s">
        <v>292</v>
      </c>
      <c r="BM117" s="221" t="s">
        <v>1092</v>
      </c>
    </row>
    <row r="118" s="2" customFormat="1">
      <c r="A118" s="42"/>
      <c r="B118" s="43"/>
      <c r="C118" s="44"/>
      <c r="D118" s="223" t="s">
        <v>153</v>
      </c>
      <c r="E118" s="44"/>
      <c r="F118" s="224" t="s">
        <v>1093</v>
      </c>
      <c r="G118" s="44"/>
      <c r="H118" s="44"/>
      <c r="I118" s="225"/>
      <c r="J118" s="44"/>
      <c r="K118" s="44"/>
      <c r="L118" s="48"/>
      <c r="M118" s="226"/>
      <c r="N118" s="227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153</v>
      </c>
      <c r="AU118" s="20" t="s">
        <v>88</v>
      </c>
    </row>
    <row r="119" s="2" customFormat="1" ht="16.5" customHeight="1">
      <c r="A119" s="42"/>
      <c r="B119" s="43"/>
      <c r="C119" s="273" t="s">
        <v>8</v>
      </c>
      <c r="D119" s="273" t="s">
        <v>413</v>
      </c>
      <c r="E119" s="274" t="s">
        <v>1094</v>
      </c>
      <c r="F119" s="275" t="s">
        <v>32</v>
      </c>
      <c r="G119" s="276" t="s">
        <v>466</v>
      </c>
      <c r="H119" s="277">
        <v>1</v>
      </c>
      <c r="I119" s="278"/>
      <c r="J119" s="279">
        <f>ROUND(I119*H119,2)</f>
        <v>0</v>
      </c>
      <c r="K119" s="280"/>
      <c r="L119" s="281"/>
      <c r="M119" s="282" t="s">
        <v>32</v>
      </c>
      <c r="N119" s="283" t="s">
        <v>49</v>
      </c>
      <c r="O119" s="88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R119" s="221" t="s">
        <v>412</v>
      </c>
      <c r="AT119" s="221" t="s">
        <v>413</v>
      </c>
      <c r="AU119" s="221" t="s">
        <v>88</v>
      </c>
      <c r="AY119" s="20" t="s">
        <v>145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20" t="s">
        <v>86</v>
      </c>
      <c r="BK119" s="222">
        <f>ROUND(I119*H119,2)</f>
        <v>0</v>
      </c>
      <c r="BL119" s="20" t="s">
        <v>292</v>
      </c>
      <c r="BM119" s="221" t="s">
        <v>1095</v>
      </c>
    </row>
    <row r="120" s="2" customFormat="1">
      <c r="A120" s="42"/>
      <c r="B120" s="43"/>
      <c r="C120" s="44"/>
      <c r="D120" s="223" t="s">
        <v>153</v>
      </c>
      <c r="E120" s="44"/>
      <c r="F120" s="224" t="s">
        <v>1096</v>
      </c>
      <c r="G120" s="44"/>
      <c r="H120" s="44"/>
      <c r="I120" s="225"/>
      <c r="J120" s="44"/>
      <c r="K120" s="44"/>
      <c r="L120" s="48"/>
      <c r="M120" s="226"/>
      <c r="N120" s="227"/>
      <c r="O120" s="88"/>
      <c r="P120" s="88"/>
      <c r="Q120" s="88"/>
      <c r="R120" s="88"/>
      <c r="S120" s="88"/>
      <c r="T120" s="89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T120" s="20" t="s">
        <v>153</v>
      </c>
      <c r="AU120" s="20" t="s">
        <v>88</v>
      </c>
    </row>
    <row r="121" s="2" customFormat="1" ht="16.5" customHeight="1">
      <c r="A121" s="42"/>
      <c r="B121" s="43"/>
      <c r="C121" s="209" t="s">
        <v>292</v>
      </c>
      <c r="D121" s="209" t="s">
        <v>147</v>
      </c>
      <c r="E121" s="210" t="s">
        <v>1097</v>
      </c>
      <c r="F121" s="211" t="s">
        <v>1098</v>
      </c>
      <c r="G121" s="212" t="s">
        <v>466</v>
      </c>
      <c r="H121" s="213">
        <v>2</v>
      </c>
      <c r="I121" s="214"/>
      <c r="J121" s="215">
        <f>ROUND(I121*H121,2)</f>
        <v>0</v>
      </c>
      <c r="K121" s="216"/>
      <c r="L121" s="48"/>
      <c r="M121" s="217" t="s">
        <v>32</v>
      </c>
      <c r="N121" s="218" t="s">
        <v>49</v>
      </c>
      <c r="O121" s="88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R121" s="221" t="s">
        <v>292</v>
      </c>
      <c r="AT121" s="221" t="s">
        <v>147</v>
      </c>
      <c r="AU121" s="221" t="s">
        <v>88</v>
      </c>
      <c r="AY121" s="20" t="s">
        <v>145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20" t="s">
        <v>86</v>
      </c>
      <c r="BK121" s="222">
        <f>ROUND(I121*H121,2)</f>
        <v>0</v>
      </c>
      <c r="BL121" s="20" t="s">
        <v>292</v>
      </c>
      <c r="BM121" s="221" t="s">
        <v>1099</v>
      </c>
    </row>
    <row r="122" s="2" customFormat="1">
      <c r="A122" s="42"/>
      <c r="B122" s="43"/>
      <c r="C122" s="44"/>
      <c r="D122" s="223" t="s">
        <v>153</v>
      </c>
      <c r="E122" s="44"/>
      <c r="F122" s="224" t="s">
        <v>1100</v>
      </c>
      <c r="G122" s="44"/>
      <c r="H122" s="44"/>
      <c r="I122" s="225"/>
      <c r="J122" s="44"/>
      <c r="K122" s="44"/>
      <c r="L122" s="48"/>
      <c r="M122" s="226"/>
      <c r="N122" s="227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153</v>
      </c>
      <c r="AU122" s="20" t="s">
        <v>88</v>
      </c>
    </row>
    <row r="123" s="2" customFormat="1">
      <c r="A123" s="42"/>
      <c r="B123" s="43"/>
      <c r="C123" s="44"/>
      <c r="D123" s="228" t="s">
        <v>155</v>
      </c>
      <c r="E123" s="44"/>
      <c r="F123" s="229" t="s">
        <v>1101</v>
      </c>
      <c r="G123" s="44"/>
      <c r="H123" s="44"/>
      <c r="I123" s="225"/>
      <c r="J123" s="44"/>
      <c r="K123" s="44"/>
      <c r="L123" s="48"/>
      <c r="M123" s="226"/>
      <c r="N123" s="227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155</v>
      </c>
      <c r="AU123" s="20" t="s">
        <v>88</v>
      </c>
    </row>
    <row r="124" s="2" customFormat="1" ht="16.5" customHeight="1">
      <c r="A124" s="42"/>
      <c r="B124" s="43"/>
      <c r="C124" s="273" t="s">
        <v>302</v>
      </c>
      <c r="D124" s="273" t="s">
        <v>413</v>
      </c>
      <c r="E124" s="274" t="s">
        <v>1102</v>
      </c>
      <c r="F124" s="275" t="s">
        <v>32</v>
      </c>
      <c r="G124" s="276" t="s">
        <v>466</v>
      </c>
      <c r="H124" s="277">
        <v>2</v>
      </c>
      <c r="I124" s="278"/>
      <c r="J124" s="279">
        <f>ROUND(I124*H124,2)</f>
        <v>0</v>
      </c>
      <c r="K124" s="280"/>
      <c r="L124" s="281"/>
      <c r="M124" s="282" t="s">
        <v>32</v>
      </c>
      <c r="N124" s="283" t="s">
        <v>49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R124" s="221" t="s">
        <v>412</v>
      </c>
      <c r="AT124" s="221" t="s">
        <v>413</v>
      </c>
      <c r="AU124" s="221" t="s">
        <v>88</v>
      </c>
      <c r="AY124" s="20" t="s">
        <v>145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20" t="s">
        <v>86</v>
      </c>
      <c r="BK124" s="222">
        <f>ROUND(I124*H124,2)</f>
        <v>0</v>
      </c>
      <c r="BL124" s="20" t="s">
        <v>292</v>
      </c>
      <c r="BM124" s="221" t="s">
        <v>1103</v>
      </c>
    </row>
    <row r="125" s="2" customFormat="1">
      <c r="A125" s="42"/>
      <c r="B125" s="43"/>
      <c r="C125" s="44"/>
      <c r="D125" s="223" t="s">
        <v>153</v>
      </c>
      <c r="E125" s="44"/>
      <c r="F125" s="224" t="s">
        <v>1104</v>
      </c>
      <c r="G125" s="44"/>
      <c r="H125" s="44"/>
      <c r="I125" s="225"/>
      <c r="J125" s="44"/>
      <c r="K125" s="44"/>
      <c r="L125" s="48"/>
      <c r="M125" s="226"/>
      <c r="N125" s="227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153</v>
      </c>
      <c r="AU125" s="20" t="s">
        <v>88</v>
      </c>
    </row>
    <row r="126" s="2" customFormat="1" ht="16.5" customHeight="1">
      <c r="A126" s="42"/>
      <c r="B126" s="43"/>
      <c r="C126" s="209" t="s">
        <v>311</v>
      </c>
      <c r="D126" s="209" t="s">
        <v>147</v>
      </c>
      <c r="E126" s="210" t="s">
        <v>1105</v>
      </c>
      <c r="F126" s="211" t="s">
        <v>1106</v>
      </c>
      <c r="G126" s="212" t="s">
        <v>223</v>
      </c>
      <c r="H126" s="213">
        <v>100</v>
      </c>
      <c r="I126" s="214"/>
      <c r="J126" s="215">
        <f>ROUND(I126*H126,2)</f>
        <v>0</v>
      </c>
      <c r="K126" s="216"/>
      <c r="L126" s="48"/>
      <c r="M126" s="217" t="s">
        <v>32</v>
      </c>
      <c r="N126" s="218" t="s">
        <v>49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R126" s="221" t="s">
        <v>292</v>
      </c>
      <c r="AT126" s="221" t="s">
        <v>147</v>
      </c>
      <c r="AU126" s="221" t="s">
        <v>88</v>
      </c>
      <c r="AY126" s="20" t="s">
        <v>145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20" t="s">
        <v>86</v>
      </c>
      <c r="BK126" s="222">
        <f>ROUND(I126*H126,2)</f>
        <v>0</v>
      </c>
      <c r="BL126" s="20" t="s">
        <v>292</v>
      </c>
      <c r="BM126" s="221" t="s">
        <v>1107</v>
      </c>
    </row>
    <row r="127" s="2" customFormat="1">
      <c r="A127" s="42"/>
      <c r="B127" s="43"/>
      <c r="C127" s="44"/>
      <c r="D127" s="223" t="s">
        <v>153</v>
      </c>
      <c r="E127" s="44"/>
      <c r="F127" s="224" t="s">
        <v>1108</v>
      </c>
      <c r="G127" s="44"/>
      <c r="H127" s="44"/>
      <c r="I127" s="225"/>
      <c r="J127" s="44"/>
      <c r="K127" s="44"/>
      <c r="L127" s="48"/>
      <c r="M127" s="226"/>
      <c r="N127" s="227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153</v>
      </c>
      <c r="AU127" s="20" t="s">
        <v>88</v>
      </c>
    </row>
    <row r="128" s="2" customFormat="1">
      <c r="A128" s="42"/>
      <c r="B128" s="43"/>
      <c r="C128" s="44"/>
      <c r="D128" s="228" t="s">
        <v>155</v>
      </c>
      <c r="E128" s="44"/>
      <c r="F128" s="229" t="s">
        <v>1109</v>
      </c>
      <c r="G128" s="44"/>
      <c r="H128" s="44"/>
      <c r="I128" s="225"/>
      <c r="J128" s="44"/>
      <c r="K128" s="44"/>
      <c r="L128" s="48"/>
      <c r="M128" s="226"/>
      <c r="N128" s="227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155</v>
      </c>
      <c r="AU128" s="20" t="s">
        <v>88</v>
      </c>
    </row>
    <row r="129" s="2" customFormat="1" ht="16.5" customHeight="1">
      <c r="A129" s="42"/>
      <c r="B129" s="43"/>
      <c r="C129" s="273" t="s">
        <v>319</v>
      </c>
      <c r="D129" s="273" t="s">
        <v>413</v>
      </c>
      <c r="E129" s="274" t="s">
        <v>1110</v>
      </c>
      <c r="F129" s="275" t="s">
        <v>1111</v>
      </c>
      <c r="G129" s="276" t="s">
        <v>223</v>
      </c>
      <c r="H129" s="277">
        <v>115</v>
      </c>
      <c r="I129" s="278"/>
      <c r="J129" s="279">
        <f>ROUND(I129*H129,2)</f>
        <v>0</v>
      </c>
      <c r="K129" s="280"/>
      <c r="L129" s="281"/>
      <c r="M129" s="282" t="s">
        <v>32</v>
      </c>
      <c r="N129" s="283" t="s">
        <v>49</v>
      </c>
      <c r="O129" s="88"/>
      <c r="P129" s="219">
        <f>O129*H129</f>
        <v>0</v>
      </c>
      <c r="Q129" s="219">
        <v>0.00012</v>
      </c>
      <c r="R129" s="219">
        <f>Q129*H129</f>
        <v>0.0138</v>
      </c>
      <c r="S129" s="219">
        <v>0</v>
      </c>
      <c r="T129" s="220">
        <f>S129*H129</f>
        <v>0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R129" s="221" t="s">
        <v>412</v>
      </c>
      <c r="AT129" s="221" t="s">
        <v>413</v>
      </c>
      <c r="AU129" s="221" t="s">
        <v>88</v>
      </c>
      <c r="AY129" s="20" t="s">
        <v>145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20" t="s">
        <v>86</v>
      </c>
      <c r="BK129" s="222">
        <f>ROUND(I129*H129,2)</f>
        <v>0</v>
      </c>
      <c r="BL129" s="20" t="s">
        <v>292</v>
      </c>
      <c r="BM129" s="221" t="s">
        <v>1112</v>
      </c>
    </row>
    <row r="130" s="2" customFormat="1">
      <c r="A130" s="42"/>
      <c r="B130" s="43"/>
      <c r="C130" s="44"/>
      <c r="D130" s="223" t="s">
        <v>153</v>
      </c>
      <c r="E130" s="44"/>
      <c r="F130" s="224" t="s">
        <v>1111</v>
      </c>
      <c r="G130" s="44"/>
      <c r="H130" s="44"/>
      <c r="I130" s="225"/>
      <c r="J130" s="44"/>
      <c r="K130" s="44"/>
      <c r="L130" s="48"/>
      <c r="M130" s="226"/>
      <c r="N130" s="227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153</v>
      </c>
      <c r="AU130" s="20" t="s">
        <v>88</v>
      </c>
    </row>
    <row r="131" s="14" customFormat="1">
      <c r="A131" s="14"/>
      <c r="B131" s="240"/>
      <c r="C131" s="241"/>
      <c r="D131" s="223" t="s">
        <v>157</v>
      </c>
      <c r="E131" s="241"/>
      <c r="F131" s="243" t="s">
        <v>1113</v>
      </c>
      <c r="G131" s="241"/>
      <c r="H131" s="244">
        <v>115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0" t="s">
        <v>157</v>
      </c>
      <c r="AU131" s="250" t="s">
        <v>88</v>
      </c>
      <c r="AV131" s="14" t="s">
        <v>88</v>
      </c>
      <c r="AW131" s="14" t="s">
        <v>4</v>
      </c>
      <c r="AX131" s="14" t="s">
        <v>86</v>
      </c>
      <c r="AY131" s="250" t="s">
        <v>145</v>
      </c>
    </row>
    <row r="132" s="2" customFormat="1" ht="16.5" customHeight="1">
      <c r="A132" s="42"/>
      <c r="B132" s="43"/>
      <c r="C132" s="209" t="s">
        <v>330</v>
      </c>
      <c r="D132" s="209" t="s">
        <v>147</v>
      </c>
      <c r="E132" s="210" t="s">
        <v>1114</v>
      </c>
      <c r="F132" s="211" t="s">
        <v>1115</v>
      </c>
      <c r="G132" s="212" t="s">
        <v>223</v>
      </c>
      <c r="H132" s="213">
        <v>100</v>
      </c>
      <c r="I132" s="214"/>
      <c r="J132" s="215">
        <f>ROUND(I132*H132,2)</f>
        <v>0</v>
      </c>
      <c r="K132" s="216"/>
      <c r="L132" s="48"/>
      <c r="M132" s="217" t="s">
        <v>32</v>
      </c>
      <c r="N132" s="218" t="s">
        <v>49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R132" s="221" t="s">
        <v>292</v>
      </c>
      <c r="AT132" s="221" t="s">
        <v>147</v>
      </c>
      <c r="AU132" s="221" t="s">
        <v>88</v>
      </c>
      <c r="AY132" s="20" t="s">
        <v>145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20" t="s">
        <v>86</v>
      </c>
      <c r="BK132" s="222">
        <f>ROUND(I132*H132,2)</f>
        <v>0</v>
      </c>
      <c r="BL132" s="20" t="s">
        <v>292</v>
      </c>
      <c r="BM132" s="221" t="s">
        <v>1116</v>
      </c>
    </row>
    <row r="133" s="2" customFormat="1">
      <c r="A133" s="42"/>
      <c r="B133" s="43"/>
      <c r="C133" s="44"/>
      <c r="D133" s="223" t="s">
        <v>153</v>
      </c>
      <c r="E133" s="44"/>
      <c r="F133" s="224" t="s">
        <v>1117</v>
      </c>
      <c r="G133" s="44"/>
      <c r="H133" s="44"/>
      <c r="I133" s="225"/>
      <c r="J133" s="44"/>
      <c r="K133" s="44"/>
      <c r="L133" s="48"/>
      <c r="M133" s="226"/>
      <c r="N133" s="227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153</v>
      </c>
      <c r="AU133" s="20" t="s">
        <v>88</v>
      </c>
    </row>
    <row r="134" s="2" customFormat="1">
      <c r="A134" s="42"/>
      <c r="B134" s="43"/>
      <c r="C134" s="44"/>
      <c r="D134" s="228" t="s">
        <v>155</v>
      </c>
      <c r="E134" s="44"/>
      <c r="F134" s="229" t="s">
        <v>1118</v>
      </c>
      <c r="G134" s="44"/>
      <c r="H134" s="44"/>
      <c r="I134" s="225"/>
      <c r="J134" s="44"/>
      <c r="K134" s="44"/>
      <c r="L134" s="48"/>
      <c r="M134" s="226"/>
      <c r="N134" s="227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155</v>
      </c>
      <c r="AU134" s="20" t="s">
        <v>88</v>
      </c>
    </row>
    <row r="135" s="2" customFormat="1" ht="16.5" customHeight="1">
      <c r="A135" s="42"/>
      <c r="B135" s="43"/>
      <c r="C135" s="273" t="s">
        <v>7</v>
      </c>
      <c r="D135" s="273" t="s">
        <v>413</v>
      </c>
      <c r="E135" s="274" t="s">
        <v>1119</v>
      </c>
      <c r="F135" s="275" t="s">
        <v>1120</v>
      </c>
      <c r="G135" s="276" t="s">
        <v>223</v>
      </c>
      <c r="H135" s="277">
        <v>115</v>
      </c>
      <c r="I135" s="278"/>
      <c r="J135" s="279">
        <f>ROUND(I135*H135,2)</f>
        <v>0</v>
      </c>
      <c r="K135" s="280"/>
      <c r="L135" s="281"/>
      <c r="M135" s="282" t="s">
        <v>32</v>
      </c>
      <c r="N135" s="283" t="s">
        <v>49</v>
      </c>
      <c r="O135" s="88"/>
      <c r="P135" s="219">
        <f>O135*H135</f>
        <v>0</v>
      </c>
      <c r="Q135" s="219">
        <v>0.00017000000000000001</v>
      </c>
      <c r="R135" s="219">
        <f>Q135*H135</f>
        <v>0.019550000000000001</v>
      </c>
      <c r="S135" s="219">
        <v>0</v>
      </c>
      <c r="T135" s="220">
        <f>S135*H135</f>
        <v>0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R135" s="221" t="s">
        <v>412</v>
      </c>
      <c r="AT135" s="221" t="s">
        <v>413</v>
      </c>
      <c r="AU135" s="221" t="s">
        <v>88</v>
      </c>
      <c r="AY135" s="20" t="s">
        <v>145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20" t="s">
        <v>86</v>
      </c>
      <c r="BK135" s="222">
        <f>ROUND(I135*H135,2)</f>
        <v>0</v>
      </c>
      <c r="BL135" s="20" t="s">
        <v>292</v>
      </c>
      <c r="BM135" s="221" t="s">
        <v>1121</v>
      </c>
    </row>
    <row r="136" s="2" customFormat="1">
      <c r="A136" s="42"/>
      <c r="B136" s="43"/>
      <c r="C136" s="44"/>
      <c r="D136" s="223" t="s">
        <v>153</v>
      </c>
      <c r="E136" s="44"/>
      <c r="F136" s="224" t="s">
        <v>1120</v>
      </c>
      <c r="G136" s="44"/>
      <c r="H136" s="44"/>
      <c r="I136" s="225"/>
      <c r="J136" s="44"/>
      <c r="K136" s="44"/>
      <c r="L136" s="48"/>
      <c r="M136" s="226"/>
      <c r="N136" s="227"/>
      <c r="O136" s="88"/>
      <c r="P136" s="88"/>
      <c r="Q136" s="88"/>
      <c r="R136" s="88"/>
      <c r="S136" s="88"/>
      <c r="T136" s="89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T136" s="20" t="s">
        <v>153</v>
      </c>
      <c r="AU136" s="20" t="s">
        <v>88</v>
      </c>
    </row>
    <row r="137" s="14" customFormat="1">
      <c r="A137" s="14"/>
      <c r="B137" s="240"/>
      <c r="C137" s="241"/>
      <c r="D137" s="223" t="s">
        <v>157</v>
      </c>
      <c r="E137" s="241"/>
      <c r="F137" s="243" t="s">
        <v>1113</v>
      </c>
      <c r="G137" s="241"/>
      <c r="H137" s="244">
        <v>115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157</v>
      </c>
      <c r="AU137" s="250" t="s">
        <v>88</v>
      </c>
      <c r="AV137" s="14" t="s">
        <v>88</v>
      </c>
      <c r="AW137" s="14" t="s">
        <v>4</v>
      </c>
      <c r="AX137" s="14" t="s">
        <v>86</v>
      </c>
      <c r="AY137" s="250" t="s">
        <v>145</v>
      </c>
    </row>
    <row r="138" s="2" customFormat="1" ht="16.5" customHeight="1">
      <c r="A138" s="42"/>
      <c r="B138" s="43"/>
      <c r="C138" s="209" t="s">
        <v>346</v>
      </c>
      <c r="D138" s="209" t="s">
        <v>147</v>
      </c>
      <c r="E138" s="210" t="s">
        <v>1122</v>
      </c>
      <c r="F138" s="211" t="s">
        <v>1123</v>
      </c>
      <c r="G138" s="212" t="s">
        <v>223</v>
      </c>
      <c r="H138" s="213">
        <v>50</v>
      </c>
      <c r="I138" s="214"/>
      <c r="J138" s="215">
        <f>ROUND(I138*H138,2)</f>
        <v>0</v>
      </c>
      <c r="K138" s="216"/>
      <c r="L138" s="48"/>
      <c r="M138" s="217" t="s">
        <v>32</v>
      </c>
      <c r="N138" s="218" t="s">
        <v>49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1" t="s">
        <v>292</v>
      </c>
      <c r="AT138" s="221" t="s">
        <v>147</v>
      </c>
      <c r="AU138" s="221" t="s">
        <v>88</v>
      </c>
      <c r="AY138" s="20" t="s">
        <v>145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20" t="s">
        <v>86</v>
      </c>
      <c r="BK138" s="222">
        <f>ROUND(I138*H138,2)</f>
        <v>0</v>
      </c>
      <c r="BL138" s="20" t="s">
        <v>292</v>
      </c>
      <c r="BM138" s="221" t="s">
        <v>1124</v>
      </c>
    </row>
    <row r="139" s="2" customFormat="1">
      <c r="A139" s="42"/>
      <c r="B139" s="43"/>
      <c r="C139" s="44"/>
      <c r="D139" s="223" t="s">
        <v>153</v>
      </c>
      <c r="E139" s="44"/>
      <c r="F139" s="224" t="s">
        <v>1125</v>
      </c>
      <c r="G139" s="44"/>
      <c r="H139" s="44"/>
      <c r="I139" s="225"/>
      <c r="J139" s="44"/>
      <c r="K139" s="44"/>
      <c r="L139" s="48"/>
      <c r="M139" s="226"/>
      <c r="N139" s="227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153</v>
      </c>
      <c r="AU139" s="20" t="s">
        <v>88</v>
      </c>
    </row>
    <row r="140" s="2" customFormat="1">
      <c r="A140" s="42"/>
      <c r="B140" s="43"/>
      <c r="C140" s="44"/>
      <c r="D140" s="228" t="s">
        <v>155</v>
      </c>
      <c r="E140" s="44"/>
      <c r="F140" s="229" t="s">
        <v>1126</v>
      </c>
      <c r="G140" s="44"/>
      <c r="H140" s="44"/>
      <c r="I140" s="225"/>
      <c r="J140" s="44"/>
      <c r="K140" s="44"/>
      <c r="L140" s="48"/>
      <c r="M140" s="226"/>
      <c r="N140" s="227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155</v>
      </c>
      <c r="AU140" s="20" t="s">
        <v>88</v>
      </c>
    </row>
    <row r="141" s="2" customFormat="1" ht="16.5" customHeight="1">
      <c r="A141" s="42"/>
      <c r="B141" s="43"/>
      <c r="C141" s="273" t="s">
        <v>353</v>
      </c>
      <c r="D141" s="273" t="s">
        <v>413</v>
      </c>
      <c r="E141" s="274" t="s">
        <v>1127</v>
      </c>
      <c r="F141" s="275" t="s">
        <v>1128</v>
      </c>
      <c r="G141" s="276" t="s">
        <v>223</v>
      </c>
      <c r="H141" s="277">
        <v>57.5</v>
      </c>
      <c r="I141" s="278"/>
      <c r="J141" s="279">
        <f>ROUND(I141*H141,2)</f>
        <v>0</v>
      </c>
      <c r="K141" s="280"/>
      <c r="L141" s="281"/>
      <c r="M141" s="282" t="s">
        <v>32</v>
      </c>
      <c r="N141" s="283" t="s">
        <v>49</v>
      </c>
      <c r="O141" s="88"/>
      <c r="P141" s="219">
        <f>O141*H141</f>
        <v>0</v>
      </c>
      <c r="Q141" s="219">
        <v>0.00016000000000000001</v>
      </c>
      <c r="R141" s="219">
        <f>Q141*H141</f>
        <v>0.0092000000000000016</v>
      </c>
      <c r="S141" s="219">
        <v>0</v>
      </c>
      <c r="T141" s="220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1" t="s">
        <v>412</v>
      </c>
      <c r="AT141" s="221" t="s">
        <v>413</v>
      </c>
      <c r="AU141" s="221" t="s">
        <v>88</v>
      </c>
      <c r="AY141" s="20" t="s">
        <v>145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20" t="s">
        <v>86</v>
      </c>
      <c r="BK141" s="222">
        <f>ROUND(I141*H141,2)</f>
        <v>0</v>
      </c>
      <c r="BL141" s="20" t="s">
        <v>292</v>
      </c>
      <c r="BM141" s="221" t="s">
        <v>1129</v>
      </c>
    </row>
    <row r="142" s="2" customFormat="1">
      <c r="A142" s="42"/>
      <c r="B142" s="43"/>
      <c r="C142" s="44"/>
      <c r="D142" s="223" t="s">
        <v>153</v>
      </c>
      <c r="E142" s="44"/>
      <c r="F142" s="224" t="s">
        <v>1128</v>
      </c>
      <c r="G142" s="44"/>
      <c r="H142" s="44"/>
      <c r="I142" s="225"/>
      <c r="J142" s="44"/>
      <c r="K142" s="44"/>
      <c r="L142" s="48"/>
      <c r="M142" s="226"/>
      <c r="N142" s="227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153</v>
      </c>
      <c r="AU142" s="20" t="s">
        <v>88</v>
      </c>
    </row>
    <row r="143" s="14" customFormat="1">
      <c r="A143" s="14"/>
      <c r="B143" s="240"/>
      <c r="C143" s="241"/>
      <c r="D143" s="223" t="s">
        <v>157</v>
      </c>
      <c r="E143" s="241"/>
      <c r="F143" s="243" t="s">
        <v>1130</v>
      </c>
      <c r="G143" s="241"/>
      <c r="H143" s="244">
        <v>57.5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157</v>
      </c>
      <c r="AU143" s="250" t="s">
        <v>88</v>
      </c>
      <c r="AV143" s="14" t="s">
        <v>88</v>
      </c>
      <c r="AW143" s="14" t="s">
        <v>4</v>
      </c>
      <c r="AX143" s="14" t="s">
        <v>86</v>
      </c>
      <c r="AY143" s="250" t="s">
        <v>145</v>
      </c>
    </row>
    <row r="144" s="2" customFormat="1" ht="16.5" customHeight="1">
      <c r="A144" s="42"/>
      <c r="B144" s="43"/>
      <c r="C144" s="209" t="s">
        <v>373</v>
      </c>
      <c r="D144" s="209" t="s">
        <v>147</v>
      </c>
      <c r="E144" s="210" t="s">
        <v>1131</v>
      </c>
      <c r="F144" s="211" t="s">
        <v>1132</v>
      </c>
      <c r="G144" s="212" t="s">
        <v>466</v>
      </c>
      <c r="H144" s="213">
        <v>5</v>
      </c>
      <c r="I144" s="214"/>
      <c r="J144" s="215">
        <f>ROUND(I144*H144,2)</f>
        <v>0</v>
      </c>
      <c r="K144" s="216"/>
      <c r="L144" s="48"/>
      <c r="M144" s="217" t="s">
        <v>32</v>
      </c>
      <c r="N144" s="218" t="s">
        <v>49</v>
      </c>
      <c r="O144" s="88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21" t="s">
        <v>292</v>
      </c>
      <c r="AT144" s="221" t="s">
        <v>147</v>
      </c>
      <c r="AU144" s="221" t="s">
        <v>88</v>
      </c>
      <c r="AY144" s="20" t="s">
        <v>145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20" t="s">
        <v>86</v>
      </c>
      <c r="BK144" s="222">
        <f>ROUND(I144*H144,2)</f>
        <v>0</v>
      </c>
      <c r="BL144" s="20" t="s">
        <v>292</v>
      </c>
      <c r="BM144" s="221" t="s">
        <v>1133</v>
      </c>
    </row>
    <row r="145" s="2" customFormat="1">
      <c r="A145" s="42"/>
      <c r="B145" s="43"/>
      <c r="C145" s="44"/>
      <c r="D145" s="223" t="s">
        <v>153</v>
      </c>
      <c r="E145" s="44"/>
      <c r="F145" s="224" t="s">
        <v>1134</v>
      </c>
      <c r="G145" s="44"/>
      <c r="H145" s="44"/>
      <c r="I145" s="225"/>
      <c r="J145" s="44"/>
      <c r="K145" s="44"/>
      <c r="L145" s="48"/>
      <c r="M145" s="226"/>
      <c r="N145" s="227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153</v>
      </c>
      <c r="AU145" s="20" t="s">
        <v>88</v>
      </c>
    </row>
    <row r="146" s="2" customFormat="1">
      <c r="A146" s="42"/>
      <c r="B146" s="43"/>
      <c r="C146" s="44"/>
      <c r="D146" s="228" t="s">
        <v>155</v>
      </c>
      <c r="E146" s="44"/>
      <c r="F146" s="229" t="s">
        <v>1135</v>
      </c>
      <c r="G146" s="44"/>
      <c r="H146" s="44"/>
      <c r="I146" s="225"/>
      <c r="J146" s="44"/>
      <c r="K146" s="44"/>
      <c r="L146" s="48"/>
      <c r="M146" s="226"/>
      <c r="N146" s="227"/>
      <c r="O146" s="88"/>
      <c r="P146" s="88"/>
      <c r="Q146" s="88"/>
      <c r="R146" s="88"/>
      <c r="S146" s="88"/>
      <c r="T146" s="89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T146" s="20" t="s">
        <v>155</v>
      </c>
      <c r="AU146" s="20" t="s">
        <v>88</v>
      </c>
    </row>
    <row r="147" s="2" customFormat="1" ht="16.5" customHeight="1">
      <c r="A147" s="42"/>
      <c r="B147" s="43"/>
      <c r="C147" s="273" t="s">
        <v>380</v>
      </c>
      <c r="D147" s="273" t="s">
        <v>413</v>
      </c>
      <c r="E147" s="274" t="s">
        <v>1136</v>
      </c>
      <c r="F147" s="275" t="s">
        <v>1137</v>
      </c>
      <c r="G147" s="276" t="s">
        <v>466</v>
      </c>
      <c r="H147" s="277">
        <v>5</v>
      </c>
      <c r="I147" s="278"/>
      <c r="J147" s="279">
        <f>ROUND(I147*H147,2)</f>
        <v>0</v>
      </c>
      <c r="K147" s="280"/>
      <c r="L147" s="281"/>
      <c r="M147" s="282" t="s">
        <v>32</v>
      </c>
      <c r="N147" s="283" t="s">
        <v>49</v>
      </c>
      <c r="O147" s="88"/>
      <c r="P147" s="219">
        <f>O147*H147</f>
        <v>0</v>
      </c>
      <c r="Q147" s="219">
        <v>0.00011</v>
      </c>
      <c r="R147" s="219">
        <f>Q147*H147</f>
        <v>0.00055000000000000003</v>
      </c>
      <c r="S147" s="219">
        <v>0</v>
      </c>
      <c r="T147" s="220">
        <f>S147*H147</f>
        <v>0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R147" s="221" t="s">
        <v>412</v>
      </c>
      <c r="AT147" s="221" t="s">
        <v>413</v>
      </c>
      <c r="AU147" s="221" t="s">
        <v>88</v>
      </c>
      <c r="AY147" s="20" t="s">
        <v>145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20" t="s">
        <v>86</v>
      </c>
      <c r="BK147" s="222">
        <f>ROUND(I147*H147,2)</f>
        <v>0</v>
      </c>
      <c r="BL147" s="20" t="s">
        <v>292</v>
      </c>
      <c r="BM147" s="221" t="s">
        <v>1138</v>
      </c>
    </row>
    <row r="148" s="2" customFormat="1">
      <c r="A148" s="42"/>
      <c r="B148" s="43"/>
      <c r="C148" s="44"/>
      <c r="D148" s="223" t="s">
        <v>153</v>
      </c>
      <c r="E148" s="44"/>
      <c r="F148" s="224" t="s">
        <v>1137</v>
      </c>
      <c r="G148" s="44"/>
      <c r="H148" s="44"/>
      <c r="I148" s="225"/>
      <c r="J148" s="44"/>
      <c r="K148" s="44"/>
      <c r="L148" s="48"/>
      <c r="M148" s="226"/>
      <c r="N148" s="227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153</v>
      </c>
      <c r="AU148" s="20" t="s">
        <v>88</v>
      </c>
    </row>
    <row r="149" s="2" customFormat="1" ht="16.5" customHeight="1">
      <c r="A149" s="42"/>
      <c r="B149" s="43"/>
      <c r="C149" s="209" t="s">
        <v>412</v>
      </c>
      <c r="D149" s="209" t="s">
        <v>147</v>
      </c>
      <c r="E149" s="210" t="s">
        <v>1139</v>
      </c>
      <c r="F149" s="211" t="s">
        <v>1140</v>
      </c>
      <c r="G149" s="212" t="s">
        <v>466</v>
      </c>
      <c r="H149" s="213">
        <v>13</v>
      </c>
      <c r="I149" s="214"/>
      <c r="J149" s="215">
        <f>ROUND(I149*H149,2)</f>
        <v>0</v>
      </c>
      <c r="K149" s="216"/>
      <c r="L149" s="48"/>
      <c r="M149" s="217" t="s">
        <v>32</v>
      </c>
      <c r="N149" s="218" t="s">
        <v>49</v>
      </c>
      <c r="O149" s="88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1" t="s">
        <v>292</v>
      </c>
      <c r="AT149" s="221" t="s">
        <v>147</v>
      </c>
      <c r="AU149" s="221" t="s">
        <v>88</v>
      </c>
      <c r="AY149" s="20" t="s">
        <v>145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20" t="s">
        <v>86</v>
      </c>
      <c r="BK149" s="222">
        <f>ROUND(I149*H149,2)</f>
        <v>0</v>
      </c>
      <c r="BL149" s="20" t="s">
        <v>292</v>
      </c>
      <c r="BM149" s="221" t="s">
        <v>1141</v>
      </c>
    </row>
    <row r="150" s="2" customFormat="1">
      <c r="A150" s="42"/>
      <c r="B150" s="43"/>
      <c r="C150" s="44"/>
      <c r="D150" s="223" t="s">
        <v>153</v>
      </c>
      <c r="E150" s="44"/>
      <c r="F150" s="224" t="s">
        <v>1142</v>
      </c>
      <c r="G150" s="44"/>
      <c r="H150" s="44"/>
      <c r="I150" s="225"/>
      <c r="J150" s="44"/>
      <c r="K150" s="44"/>
      <c r="L150" s="48"/>
      <c r="M150" s="226"/>
      <c r="N150" s="227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153</v>
      </c>
      <c r="AU150" s="20" t="s">
        <v>88</v>
      </c>
    </row>
    <row r="151" s="2" customFormat="1">
      <c r="A151" s="42"/>
      <c r="B151" s="43"/>
      <c r="C151" s="44"/>
      <c r="D151" s="228" t="s">
        <v>155</v>
      </c>
      <c r="E151" s="44"/>
      <c r="F151" s="229" t="s">
        <v>1143</v>
      </c>
      <c r="G151" s="44"/>
      <c r="H151" s="44"/>
      <c r="I151" s="225"/>
      <c r="J151" s="44"/>
      <c r="K151" s="44"/>
      <c r="L151" s="48"/>
      <c r="M151" s="226"/>
      <c r="N151" s="227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0" t="s">
        <v>155</v>
      </c>
      <c r="AU151" s="20" t="s">
        <v>88</v>
      </c>
    </row>
    <row r="152" s="14" customFormat="1">
      <c r="A152" s="14"/>
      <c r="B152" s="240"/>
      <c r="C152" s="241"/>
      <c r="D152" s="223" t="s">
        <v>157</v>
      </c>
      <c r="E152" s="242" t="s">
        <v>32</v>
      </c>
      <c r="F152" s="243" t="s">
        <v>1144</v>
      </c>
      <c r="G152" s="241"/>
      <c r="H152" s="244">
        <v>13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157</v>
      </c>
      <c r="AU152" s="250" t="s">
        <v>88</v>
      </c>
      <c r="AV152" s="14" t="s">
        <v>88</v>
      </c>
      <c r="AW152" s="14" t="s">
        <v>39</v>
      </c>
      <c r="AX152" s="14" t="s">
        <v>86</v>
      </c>
      <c r="AY152" s="250" t="s">
        <v>145</v>
      </c>
    </row>
    <row r="153" s="2" customFormat="1" ht="16.5" customHeight="1">
      <c r="A153" s="42"/>
      <c r="B153" s="43"/>
      <c r="C153" s="273" t="s">
        <v>418</v>
      </c>
      <c r="D153" s="273" t="s">
        <v>413</v>
      </c>
      <c r="E153" s="274" t="s">
        <v>1145</v>
      </c>
      <c r="F153" s="275" t="s">
        <v>1146</v>
      </c>
      <c r="G153" s="276" t="s">
        <v>466</v>
      </c>
      <c r="H153" s="277">
        <v>9</v>
      </c>
      <c r="I153" s="278"/>
      <c r="J153" s="279">
        <f>ROUND(I153*H153,2)</f>
        <v>0</v>
      </c>
      <c r="K153" s="280"/>
      <c r="L153" s="281"/>
      <c r="M153" s="282" t="s">
        <v>32</v>
      </c>
      <c r="N153" s="283" t="s">
        <v>49</v>
      </c>
      <c r="O153" s="88"/>
      <c r="P153" s="219">
        <f>O153*H153</f>
        <v>0</v>
      </c>
      <c r="Q153" s="219">
        <v>6.9999999999999994E-05</v>
      </c>
      <c r="R153" s="219">
        <f>Q153*H153</f>
        <v>0.00062999999999999992</v>
      </c>
      <c r="S153" s="219">
        <v>0</v>
      </c>
      <c r="T153" s="220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21" t="s">
        <v>412</v>
      </c>
      <c r="AT153" s="221" t="s">
        <v>413</v>
      </c>
      <c r="AU153" s="221" t="s">
        <v>88</v>
      </c>
      <c r="AY153" s="20" t="s">
        <v>145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20" t="s">
        <v>86</v>
      </c>
      <c r="BK153" s="222">
        <f>ROUND(I153*H153,2)</f>
        <v>0</v>
      </c>
      <c r="BL153" s="20" t="s">
        <v>292</v>
      </c>
      <c r="BM153" s="221" t="s">
        <v>1147</v>
      </c>
    </row>
    <row r="154" s="2" customFormat="1">
      <c r="A154" s="42"/>
      <c r="B154" s="43"/>
      <c r="C154" s="44"/>
      <c r="D154" s="223" t="s">
        <v>153</v>
      </c>
      <c r="E154" s="44"/>
      <c r="F154" s="224" t="s">
        <v>1146</v>
      </c>
      <c r="G154" s="44"/>
      <c r="H154" s="44"/>
      <c r="I154" s="225"/>
      <c r="J154" s="44"/>
      <c r="K154" s="44"/>
      <c r="L154" s="48"/>
      <c r="M154" s="226"/>
      <c r="N154" s="227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153</v>
      </c>
      <c r="AU154" s="20" t="s">
        <v>88</v>
      </c>
    </row>
    <row r="155" s="2" customFormat="1" ht="24.15" customHeight="1">
      <c r="A155" s="42"/>
      <c r="B155" s="43"/>
      <c r="C155" s="273" t="s">
        <v>427</v>
      </c>
      <c r="D155" s="273" t="s">
        <v>413</v>
      </c>
      <c r="E155" s="274" t="s">
        <v>1148</v>
      </c>
      <c r="F155" s="275" t="s">
        <v>1149</v>
      </c>
      <c r="G155" s="276" t="s">
        <v>466</v>
      </c>
      <c r="H155" s="277">
        <v>1</v>
      </c>
      <c r="I155" s="278"/>
      <c r="J155" s="279">
        <f>ROUND(I155*H155,2)</f>
        <v>0</v>
      </c>
      <c r="K155" s="280"/>
      <c r="L155" s="281"/>
      <c r="M155" s="282" t="s">
        <v>32</v>
      </c>
      <c r="N155" s="283" t="s">
        <v>49</v>
      </c>
      <c r="O155" s="88"/>
      <c r="P155" s="219">
        <f>O155*H155</f>
        <v>0</v>
      </c>
      <c r="Q155" s="219">
        <v>6.9999999999999994E-05</v>
      </c>
      <c r="R155" s="219">
        <f>Q155*H155</f>
        <v>6.9999999999999994E-05</v>
      </c>
      <c r="S155" s="219">
        <v>0</v>
      </c>
      <c r="T155" s="220">
        <f>S155*H155</f>
        <v>0</v>
      </c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R155" s="221" t="s">
        <v>412</v>
      </c>
      <c r="AT155" s="221" t="s">
        <v>413</v>
      </c>
      <c r="AU155" s="221" t="s">
        <v>88</v>
      </c>
      <c r="AY155" s="20" t="s">
        <v>145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20" t="s">
        <v>86</v>
      </c>
      <c r="BK155" s="222">
        <f>ROUND(I155*H155,2)</f>
        <v>0</v>
      </c>
      <c r="BL155" s="20" t="s">
        <v>292</v>
      </c>
      <c r="BM155" s="221" t="s">
        <v>1150</v>
      </c>
    </row>
    <row r="156" s="2" customFormat="1">
      <c r="A156" s="42"/>
      <c r="B156" s="43"/>
      <c r="C156" s="44"/>
      <c r="D156" s="223" t="s">
        <v>153</v>
      </c>
      <c r="E156" s="44"/>
      <c r="F156" s="224" t="s">
        <v>1149</v>
      </c>
      <c r="G156" s="44"/>
      <c r="H156" s="44"/>
      <c r="I156" s="225"/>
      <c r="J156" s="44"/>
      <c r="K156" s="44"/>
      <c r="L156" s="48"/>
      <c r="M156" s="226"/>
      <c r="N156" s="227"/>
      <c r="O156" s="88"/>
      <c r="P156" s="88"/>
      <c r="Q156" s="88"/>
      <c r="R156" s="88"/>
      <c r="S156" s="88"/>
      <c r="T156" s="89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T156" s="20" t="s">
        <v>153</v>
      </c>
      <c r="AU156" s="20" t="s">
        <v>88</v>
      </c>
    </row>
    <row r="157" s="2" customFormat="1" ht="16.5" customHeight="1">
      <c r="A157" s="42"/>
      <c r="B157" s="43"/>
      <c r="C157" s="273" t="s">
        <v>435</v>
      </c>
      <c r="D157" s="273" t="s">
        <v>413</v>
      </c>
      <c r="E157" s="274" t="s">
        <v>1151</v>
      </c>
      <c r="F157" s="275" t="s">
        <v>32</v>
      </c>
      <c r="G157" s="276" t="s">
        <v>466</v>
      </c>
      <c r="H157" s="277">
        <v>3</v>
      </c>
      <c r="I157" s="278"/>
      <c r="J157" s="279">
        <f>ROUND(I157*H157,2)</f>
        <v>0</v>
      </c>
      <c r="K157" s="280"/>
      <c r="L157" s="281"/>
      <c r="M157" s="282" t="s">
        <v>32</v>
      </c>
      <c r="N157" s="283" t="s">
        <v>49</v>
      </c>
      <c r="O157" s="88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R157" s="221" t="s">
        <v>412</v>
      </c>
      <c r="AT157" s="221" t="s">
        <v>413</v>
      </c>
      <c r="AU157" s="221" t="s">
        <v>88</v>
      </c>
      <c r="AY157" s="20" t="s">
        <v>145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20" t="s">
        <v>86</v>
      </c>
      <c r="BK157" s="222">
        <f>ROUND(I157*H157,2)</f>
        <v>0</v>
      </c>
      <c r="BL157" s="20" t="s">
        <v>292</v>
      </c>
      <c r="BM157" s="221" t="s">
        <v>1152</v>
      </c>
    </row>
    <row r="158" s="2" customFormat="1">
      <c r="A158" s="42"/>
      <c r="B158" s="43"/>
      <c r="C158" s="44"/>
      <c r="D158" s="223" t="s">
        <v>153</v>
      </c>
      <c r="E158" s="44"/>
      <c r="F158" s="224" t="s">
        <v>1153</v>
      </c>
      <c r="G158" s="44"/>
      <c r="H158" s="44"/>
      <c r="I158" s="225"/>
      <c r="J158" s="44"/>
      <c r="K158" s="44"/>
      <c r="L158" s="48"/>
      <c r="M158" s="226"/>
      <c r="N158" s="227"/>
      <c r="O158" s="88"/>
      <c r="P158" s="88"/>
      <c r="Q158" s="88"/>
      <c r="R158" s="88"/>
      <c r="S158" s="88"/>
      <c r="T158" s="89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T158" s="20" t="s">
        <v>153</v>
      </c>
      <c r="AU158" s="20" t="s">
        <v>88</v>
      </c>
    </row>
    <row r="159" s="2" customFormat="1" ht="16.5" customHeight="1">
      <c r="A159" s="42"/>
      <c r="B159" s="43"/>
      <c r="C159" s="209" t="s">
        <v>442</v>
      </c>
      <c r="D159" s="209" t="s">
        <v>147</v>
      </c>
      <c r="E159" s="210" t="s">
        <v>1154</v>
      </c>
      <c r="F159" s="211" t="s">
        <v>1155</v>
      </c>
      <c r="G159" s="212" t="s">
        <v>223</v>
      </c>
      <c r="H159" s="213">
        <v>15</v>
      </c>
      <c r="I159" s="214"/>
      <c r="J159" s="215">
        <f>ROUND(I159*H159,2)</f>
        <v>0</v>
      </c>
      <c r="K159" s="216"/>
      <c r="L159" s="48"/>
      <c r="M159" s="217" t="s">
        <v>32</v>
      </c>
      <c r="N159" s="218" t="s">
        <v>49</v>
      </c>
      <c r="O159" s="88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R159" s="221" t="s">
        <v>292</v>
      </c>
      <c r="AT159" s="221" t="s">
        <v>147</v>
      </c>
      <c r="AU159" s="221" t="s">
        <v>88</v>
      </c>
      <c r="AY159" s="20" t="s">
        <v>145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20" t="s">
        <v>86</v>
      </c>
      <c r="BK159" s="222">
        <f>ROUND(I159*H159,2)</f>
        <v>0</v>
      </c>
      <c r="BL159" s="20" t="s">
        <v>292</v>
      </c>
      <c r="BM159" s="221" t="s">
        <v>1156</v>
      </c>
    </row>
    <row r="160" s="2" customFormat="1">
      <c r="A160" s="42"/>
      <c r="B160" s="43"/>
      <c r="C160" s="44"/>
      <c r="D160" s="223" t="s">
        <v>153</v>
      </c>
      <c r="E160" s="44"/>
      <c r="F160" s="224" t="s">
        <v>1157</v>
      </c>
      <c r="G160" s="44"/>
      <c r="H160" s="44"/>
      <c r="I160" s="225"/>
      <c r="J160" s="44"/>
      <c r="K160" s="44"/>
      <c r="L160" s="48"/>
      <c r="M160" s="226"/>
      <c r="N160" s="227"/>
      <c r="O160" s="88"/>
      <c r="P160" s="88"/>
      <c r="Q160" s="88"/>
      <c r="R160" s="88"/>
      <c r="S160" s="88"/>
      <c r="T160" s="89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T160" s="20" t="s">
        <v>153</v>
      </c>
      <c r="AU160" s="20" t="s">
        <v>88</v>
      </c>
    </row>
    <row r="161" s="2" customFormat="1">
      <c r="A161" s="42"/>
      <c r="B161" s="43"/>
      <c r="C161" s="44"/>
      <c r="D161" s="228" t="s">
        <v>155</v>
      </c>
      <c r="E161" s="44"/>
      <c r="F161" s="229" t="s">
        <v>1158</v>
      </c>
      <c r="G161" s="44"/>
      <c r="H161" s="44"/>
      <c r="I161" s="225"/>
      <c r="J161" s="44"/>
      <c r="K161" s="44"/>
      <c r="L161" s="48"/>
      <c r="M161" s="226"/>
      <c r="N161" s="227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155</v>
      </c>
      <c r="AU161" s="20" t="s">
        <v>88</v>
      </c>
    </row>
    <row r="162" s="2" customFormat="1" ht="16.5" customHeight="1">
      <c r="A162" s="42"/>
      <c r="B162" s="43"/>
      <c r="C162" s="273" t="s">
        <v>449</v>
      </c>
      <c r="D162" s="273" t="s">
        <v>413</v>
      </c>
      <c r="E162" s="274" t="s">
        <v>1159</v>
      </c>
      <c r="F162" s="275" t="s">
        <v>1160</v>
      </c>
      <c r="G162" s="276" t="s">
        <v>223</v>
      </c>
      <c r="H162" s="277">
        <v>15</v>
      </c>
      <c r="I162" s="278"/>
      <c r="J162" s="279">
        <f>ROUND(I162*H162,2)</f>
        <v>0</v>
      </c>
      <c r="K162" s="280"/>
      <c r="L162" s="281"/>
      <c r="M162" s="282" t="s">
        <v>32</v>
      </c>
      <c r="N162" s="283" t="s">
        <v>49</v>
      </c>
      <c r="O162" s="88"/>
      <c r="P162" s="219">
        <f>O162*H162</f>
        <v>0</v>
      </c>
      <c r="Q162" s="219">
        <v>0.00014999999999999999</v>
      </c>
      <c r="R162" s="219">
        <f>Q162*H162</f>
        <v>0.0022499999999999998</v>
      </c>
      <c r="S162" s="219">
        <v>0</v>
      </c>
      <c r="T162" s="220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1" t="s">
        <v>412</v>
      </c>
      <c r="AT162" s="221" t="s">
        <v>413</v>
      </c>
      <c r="AU162" s="221" t="s">
        <v>88</v>
      </c>
      <c r="AY162" s="20" t="s">
        <v>145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20" t="s">
        <v>86</v>
      </c>
      <c r="BK162" s="222">
        <f>ROUND(I162*H162,2)</f>
        <v>0</v>
      </c>
      <c r="BL162" s="20" t="s">
        <v>292</v>
      </c>
      <c r="BM162" s="221" t="s">
        <v>1161</v>
      </c>
    </row>
    <row r="163" s="2" customFormat="1">
      <c r="A163" s="42"/>
      <c r="B163" s="43"/>
      <c r="C163" s="44"/>
      <c r="D163" s="223" t="s">
        <v>153</v>
      </c>
      <c r="E163" s="44"/>
      <c r="F163" s="224" t="s">
        <v>1160</v>
      </c>
      <c r="G163" s="44"/>
      <c r="H163" s="44"/>
      <c r="I163" s="225"/>
      <c r="J163" s="44"/>
      <c r="K163" s="44"/>
      <c r="L163" s="48"/>
      <c r="M163" s="226"/>
      <c r="N163" s="227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153</v>
      </c>
      <c r="AU163" s="20" t="s">
        <v>88</v>
      </c>
    </row>
    <row r="164" s="2" customFormat="1" ht="16.5" customHeight="1">
      <c r="A164" s="42"/>
      <c r="B164" s="43"/>
      <c r="C164" s="273" t="s">
        <v>456</v>
      </c>
      <c r="D164" s="273" t="s">
        <v>413</v>
      </c>
      <c r="E164" s="274" t="s">
        <v>1162</v>
      </c>
      <c r="F164" s="275" t="s">
        <v>32</v>
      </c>
      <c r="G164" s="276" t="s">
        <v>223</v>
      </c>
      <c r="H164" s="277">
        <v>15</v>
      </c>
      <c r="I164" s="278"/>
      <c r="J164" s="279">
        <f>ROUND(I164*H164,2)</f>
        <v>0</v>
      </c>
      <c r="K164" s="280"/>
      <c r="L164" s="281"/>
      <c r="M164" s="282" t="s">
        <v>32</v>
      </c>
      <c r="N164" s="283" t="s">
        <v>49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1" t="s">
        <v>412</v>
      </c>
      <c r="AT164" s="221" t="s">
        <v>413</v>
      </c>
      <c r="AU164" s="221" t="s">
        <v>88</v>
      </c>
      <c r="AY164" s="20" t="s">
        <v>145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20" t="s">
        <v>86</v>
      </c>
      <c r="BK164" s="222">
        <f>ROUND(I164*H164,2)</f>
        <v>0</v>
      </c>
      <c r="BL164" s="20" t="s">
        <v>292</v>
      </c>
      <c r="BM164" s="221" t="s">
        <v>1163</v>
      </c>
    </row>
    <row r="165" s="2" customFormat="1">
      <c r="A165" s="42"/>
      <c r="B165" s="43"/>
      <c r="C165" s="44"/>
      <c r="D165" s="223" t="s">
        <v>153</v>
      </c>
      <c r="E165" s="44"/>
      <c r="F165" s="224" t="s">
        <v>1164</v>
      </c>
      <c r="G165" s="44"/>
      <c r="H165" s="44"/>
      <c r="I165" s="225"/>
      <c r="J165" s="44"/>
      <c r="K165" s="44"/>
      <c r="L165" s="48"/>
      <c r="M165" s="226"/>
      <c r="N165" s="227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153</v>
      </c>
      <c r="AU165" s="20" t="s">
        <v>88</v>
      </c>
    </row>
    <row r="166" s="2" customFormat="1" ht="21.75" customHeight="1">
      <c r="A166" s="42"/>
      <c r="B166" s="43"/>
      <c r="C166" s="209" t="s">
        <v>463</v>
      </c>
      <c r="D166" s="209" t="s">
        <v>147</v>
      </c>
      <c r="E166" s="210" t="s">
        <v>1165</v>
      </c>
      <c r="F166" s="211" t="s">
        <v>1166</v>
      </c>
      <c r="G166" s="212" t="s">
        <v>466</v>
      </c>
      <c r="H166" s="213">
        <v>14</v>
      </c>
      <c r="I166" s="214"/>
      <c r="J166" s="215">
        <f>ROUND(I166*H166,2)</f>
        <v>0</v>
      </c>
      <c r="K166" s="216"/>
      <c r="L166" s="48"/>
      <c r="M166" s="217" t="s">
        <v>32</v>
      </c>
      <c r="N166" s="218" t="s">
        <v>49</v>
      </c>
      <c r="O166" s="88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1" t="s">
        <v>292</v>
      </c>
      <c r="AT166" s="221" t="s">
        <v>147</v>
      </c>
      <c r="AU166" s="221" t="s">
        <v>88</v>
      </c>
      <c r="AY166" s="20" t="s">
        <v>145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20" t="s">
        <v>86</v>
      </c>
      <c r="BK166" s="222">
        <f>ROUND(I166*H166,2)</f>
        <v>0</v>
      </c>
      <c r="BL166" s="20" t="s">
        <v>292</v>
      </c>
      <c r="BM166" s="221" t="s">
        <v>1167</v>
      </c>
    </row>
    <row r="167" s="2" customFormat="1">
      <c r="A167" s="42"/>
      <c r="B167" s="43"/>
      <c r="C167" s="44"/>
      <c r="D167" s="223" t="s">
        <v>153</v>
      </c>
      <c r="E167" s="44"/>
      <c r="F167" s="224" t="s">
        <v>1168</v>
      </c>
      <c r="G167" s="44"/>
      <c r="H167" s="44"/>
      <c r="I167" s="225"/>
      <c r="J167" s="44"/>
      <c r="K167" s="44"/>
      <c r="L167" s="48"/>
      <c r="M167" s="226"/>
      <c r="N167" s="227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0" t="s">
        <v>153</v>
      </c>
      <c r="AU167" s="20" t="s">
        <v>88</v>
      </c>
    </row>
    <row r="168" s="2" customFormat="1">
      <c r="A168" s="42"/>
      <c r="B168" s="43"/>
      <c r="C168" s="44"/>
      <c r="D168" s="228" t="s">
        <v>155</v>
      </c>
      <c r="E168" s="44"/>
      <c r="F168" s="229" t="s">
        <v>1169</v>
      </c>
      <c r="G168" s="44"/>
      <c r="H168" s="44"/>
      <c r="I168" s="225"/>
      <c r="J168" s="44"/>
      <c r="K168" s="44"/>
      <c r="L168" s="48"/>
      <c r="M168" s="226"/>
      <c r="N168" s="227"/>
      <c r="O168" s="88"/>
      <c r="P168" s="88"/>
      <c r="Q168" s="88"/>
      <c r="R168" s="88"/>
      <c r="S168" s="88"/>
      <c r="T168" s="89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T168" s="20" t="s">
        <v>155</v>
      </c>
      <c r="AU168" s="20" t="s">
        <v>88</v>
      </c>
    </row>
    <row r="169" s="14" customFormat="1">
      <c r="A169" s="14"/>
      <c r="B169" s="240"/>
      <c r="C169" s="241"/>
      <c r="D169" s="223" t="s">
        <v>157</v>
      </c>
      <c r="E169" s="242" t="s">
        <v>32</v>
      </c>
      <c r="F169" s="243" t="s">
        <v>270</v>
      </c>
      <c r="G169" s="241"/>
      <c r="H169" s="244">
        <v>14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157</v>
      </c>
      <c r="AU169" s="250" t="s">
        <v>88</v>
      </c>
      <c r="AV169" s="14" t="s">
        <v>88</v>
      </c>
      <c r="AW169" s="14" t="s">
        <v>39</v>
      </c>
      <c r="AX169" s="14" t="s">
        <v>86</v>
      </c>
      <c r="AY169" s="250" t="s">
        <v>145</v>
      </c>
    </row>
    <row r="170" s="2" customFormat="1" ht="16.5" customHeight="1">
      <c r="A170" s="42"/>
      <c r="B170" s="43"/>
      <c r="C170" s="273" t="s">
        <v>470</v>
      </c>
      <c r="D170" s="273" t="s">
        <v>413</v>
      </c>
      <c r="E170" s="274" t="s">
        <v>1170</v>
      </c>
      <c r="F170" s="275" t="s">
        <v>32</v>
      </c>
      <c r="G170" s="276" t="s">
        <v>466</v>
      </c>
      <c r="H170" s="277">
        <v>14</v>
      </c>
      <c r="I170" s="278"/>
      <c r="J170" s="279">
        <f>ROUND(I170*H170,2)</f>
        <v>0</v>
      </c>
      <c r="K170" s="280"/>
      <c r="L170" s="281"/>
      <c r="M170" s="282" t="s">
        <v>32</v>
      </c>
      <c r="N170" s="283" t="s">
        <v>49</v>
      </c>
      <c r="O170" s="88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21" t="s">
        <v>412</v>
      </c>
      <c r="AT170" s="221" t="s">
        <v>413</v>
      </c>
      <c r="AU170" s="221" t="s">
        <v>88</v>
      </c>
      <c r="AY170" s="20" t="s">
        <v>145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20" t="s">
        <v>86</v>
      </c>
      <c r="BK170" s="222">
        <f>ROUND(I170*H170,2)</f>
        <v>0</v>
      </c>
      <c r="BL170" s="20" t="s">
        <v>292</v>
      </c>
      <c r="BM170" s="221" t="s">
        <v>1171</v>
      </c>
    </row>
    <row r="171" s="2" customFormat="1">
      <c r="A171" s="42"/>
      <c r="B171" s="43"/>
      <c r="C171" s="44"/>
      <c r="D171" s="223" t="s">
        <v>153</v>
      </c>
      <c r="E171" s="44"/>
      <c r="F171" s="224" t="s">
        <v>1172</v>
      </c>
      <c r="G171" s="44"/>
      <c r="H171" s="44"/>
      <c r="I171" s="225"/>
      <c r="J171" s="44"/>
      <c r="K171" s="44"/>
      <c r="L171" s="48"/>
      <c r="M171" s="226"/>
      <c r="N171" s="227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153</v>
      </c>
      <c r="AU171" s="20" t="s">
        <v>88</v>
      </c>
    </row>
    <row r="172" s="2" customFormat="1" ht="24.15" customHeight="1">
      <c r="A172" s="42"/>
      <c r="B172" s="43"/>
      <c r="C172" s="209" t="s">
        <v>480</v>
      </c>
      <c r="D172" s="209" t="s">
        <v>147</v>
      </c>
      <c r="E172" s="210" t="s">
        <v>1173</v>
      </c>
      <c r="F172" s="211" t="s">
        <v>1174</v>
      </c>
      <c r="G172" s="212" t="s">
        <v>466</v>
      </c>
      <c r="H172" s="213">
        <v>1</v>
      </c>
      <c r="I172" s="214"/>
      <c r="J172" s="215">
        <f>ROUND(I172*H172,2)</f>
        <v>0</v>
      </c>
      <c r="K172" s="216"/>
      <c r="L172" s="48"/>
      <c r="M172" s="217" t="s">
        <v>32</v>
      </c>
      <c r="N172" s="218" t="s">
        <v>49</v>
      </c>
      <c r="O172" s="88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21" t="s">
        <v>292</v>
      </c>
      <c r="AT172" s="221" t="s">
        <v>147</v>
      </c>
      <c r="AU172" s="221" t="s">
        <v>88</v>
      </c>
      <c r="AY172" s="20" t="s">
        <v>145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20" t="s">
        <v>86</v>
      </c>
      <c r="BK172" s="222">
        <f>ROUND(I172*H172,2)</f>
        <v>0</v>
      </c>
      <c r="BL172" s="20" t="s">
        <v>292</v>
      </c>
      <c r="BM172" s="221" t="s">
        <v>1175</v>
      </c>
    </row>
    <row r="173" s="2" customFormat="1">
      <c r="A173" s="42"/>
      <c r="B173" s="43"/>
      <c r="C173" s="44"/>
      <c r="D173" s="223" t="s">
        <v>153</v>
      </c>
      <c r="E173" s="44"/>
      <c r="F173" s="224" t="s">
        <v>1176</v>
      </c>
      <c r="G173" s="44"/>
      <c r="H173" s="44"/>
      <c r="I173" s="225"/>
      <c r="J173" s="44"/>
      <c r="K173" s="44"/>
      <c r="L173" s="48"/>
      <c r="M173" s="226"/>
      <c r="N173" s="227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0" t="s">
        <v>153</v>
      </c>
      <c r="AU173" s="20" t="s">
        <v>88</v>
      </c>
    </row>
    <row r="174" s="2" customFormat="1">
      <c r="A174" s="42"/>
      <c r="B174" s="43"/>
      <c r="C174" s="44"/>
      <c r="D174" s="228" t="s">
        <v>155</v>
      </c>
      <c r="E174" s="44"/>
      <c r="F174" s="229" t="s">
        <v>1177</v>
      </c>
      <c r="G174" s="44"/>
      <c r="H174" s="44"/>
      <c r="I174" s="225"/>
      <c r="J174" s="44"/>
      <c r="K174" s="44"/>
      <c r="L174" s="48"/>
      <c r="M174" s="226"/>
      <c r="N174" s="227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155</v>
      </c>
      <c r="AU174" s="20" t="s">
        <v>88</v>
      </c>
    </row>
    <row r="175" s="2" customFormat="1" ht="16.5" customHeight="1">
      <c r="A175" s="42"/>
      <c r="B175" s="43"/>
      <c r="C175" s="273" t="s">
        <v>490</v>
      </c>
      <c r="D175" s="273" t="s">
        <v>413</v>
      </c>
      <c r="E175" s="274" t="s">
        <v>1178</v>
      </c>
      <c r="F175" s="275" t="s">
        <v>32</v>
      </c>
      <c r="G175" s="276" t="s">
        <v>466</v>
      </c>
      <c r="H175" s="277">
        <v>1</v>
      </c>
      <c r="I175" s="278"/>
      <c r="J175" s="279">
        <f>ROUND(I175*H175,2)</f>
        <v>0</v>
      </c>
      <c r="K175" s="280"/>
      <c r="L175" s="281"/>
      <c r="M175" s="282" t="s">
        <v>32</v>
      </c>
      <c r="N175" s="283" t="s">
        <v>49</v>
      </c>
      <c r="O175" s="88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R175" s="221" t="s">
        <v>412</v>
      </c>
      <c r="AT175" s="221" t="s">
        <v>413</v>
      </c>
      <c r="AU175" s="221" t="s">
        <v>88</v>
      </c>
      <c r="AY175" s="20" t="s">
        <v>145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20" t="s">
        <v>86</v>
      </c>
      <c r="BK175" s="222">
        <f>ROUND(I175*H175,2)</f>
        <v>0</v>
      </c>
      <c r="BL175" s="20" t="s">
        <v>292</v>
      </c>
      <c r="BM175" s="221" t="s">
        <v>1179</v>
      </c>
    </row>
    <row r="176" s="2" customFormat="1">
      <c r="A176" s="42"/>
      <c r="B176" s="43"/>
      <c r="C176" s="44"/>
      <c r="D176" s="223" t="s">
        <v>153</v>
      </c>
      <c r="E176" s="44"/>
      <c r="F176" s="224" t="s">
        <v>1180</v>
      </c>
      <c r="G176" s="44"/>
      <c r="H176" s="44"/>
      <c r="I176" s="225"/>
      <c r="J176" s="44"/>
      <c r="K176" s="44"/>
      <c r="L176" s="48"/>
      <c r="M176" s="226"/>
      <c r="N176" s="227"/>
      <c r="O176" s="88"/>
      <c r="P176" s="88"/>
      <c r="Q176" s="88"/>
      <c r="R176" s="88"/>
      <c r="S176" s="88"/>
      <c r="T176" s="89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T176" s="20" t="s">
        <v>153</v>
      </c>
      <c r="AU176" s="20" t="s">
        <v>88</v>
      </c>
    </row>
    <row r="177" s="2" customFormat="1" ht="16.5" customHeight="1">
      <c r="A177" s="42"/>
      <c r="B177" s="43"/>
      <c r="C177" s="209" t="s">
        <v>494</v>
      </c>
      <c r="D177" s="209" t="s">
        <v>147</v>
      </c>
      <c r="E177" s="210" t="s">
        <v>1181</v>
      </c>
      <c r="F177" s="211" t="s">
        <v>1182</v>
      </c>
      <c r="G177" s="212" t="s">
        <v>466</v>
      </c>
      <c r="H177" s="213">
        <v>1</v>
      </c>
      <c r="I177" s="214"/>
      <c r="J177" s="215">
        <f>ROUND(I177*H177,2)</f>
        <v>0</v>
      </c>
      <c r="K177" s="216"/>
      <c r="L177" s="48"/>
      <c r="M177" s="217" t="s">
        <v>32</v>
      </c>
      <c r="N177" s="218" t="s">
        <v>49</v>
      </c>
      <c r="O177" s="88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R177" s="221" t="s">
        <v>292</v>
      </c>
      <c r="AT177" s="221" t="s">
        <v>147</v>
      </c>
      <c r="AU177" s="221" t="s">
        <v>88</v>
      </c>
      <c r="AY177" s="20" t="s">
        <v>145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20" t="s">
        <v>86</v>
      </c>
      <c r="BK177" s="222">
        <f>ROUND(I177*H177,2)</f>
        <v>0</v>
      </c>
      <c r="BL177" s="20" t="s">
        <v>292</v>
      </c>
      <c r="BM177" s="221" t="s">
        <v>1183</v>
      </c>
    </row>
    <row r="178" s="2" customFormat="1">
      <c r="A178" s="42"/>
      <c r="B178" s="43"/>
      <c r="C178" s="44"/>
      <c r="D178" s="223" t="s">
        <v>153</v>
      </c>
      <c r="E178" s="44"/>
      <c r="F178" s="224" t="s">
        <v>1184</v>
      </c>
      <c r="G178" s="44"/>
      <c r="H178" s="44"/>
      <c r="I178" s="225"/>
      <c r="J178" s="44"/>
      <c r="K178" s="44"/>
      <c r="L178" s="48"/>
      <c r="M178" s="226"/>
      <c r="N178" s="227"/>
      <c r="O178" s="88"/>
      <c r="P178" s="88"/>
      <c r="Q178" s="88"/>
      <c r="R178" s="88"/>
      <c r="S178" s="88"/>
      <c r="T178" s="89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T178" s="20" t="s">
        <v>153</v>
      </c>
      <c r="AU178" s="20" t="s">
        <v>88</v>
      </c>
    </row>
    <row r="179" s="2" customFormat="1">
      <c r="A179" s="42"/>
      <c r="B179" s="43"/>
      <c r="C179" s="44"/>
      <c r="D179" s="228" t="s">
        <v>155</v>
      </c>
      <c r="E179" s="44"/>
      <c r="F179" s="229" t="s">
        <v>1185</v>
      </c>
      <c r="G179" s="44"/>
      <c r="H179" s="44"/>
      <c r="I179" s="225"/>
      <c r="J179" s="44"/>
      <c r="K179" s="44"/>
      <c r="L179" s="48"/>
      <c r="M179" s="226"/>
      <c r="N179" s="227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155</v>
      </c>
      <c r="AU179" s="20" t="s">
        <v>88</v>
      </c>
    </row>
    <row r="180" s="2" customFormat="1" ht="16.5" customHeight="1">
      <c r="A180" s="42"/>
      <c r="B180" s="43"/>
      <c r="C180" s="209" t="s">
        <v>504</v>
      </c>
      <c r="D180" s="209" t="s">
        <v>147</v>
      </c>
      <c r="E180" s="210" t="s">
        <v>1186</v>
      </c>
      <c r="F180" s="211" t="s">
        <v>32</v>
      </c>
      <c r="G180" s="212" t="s">
        <v>466</v>
      </c>
      <c r="H180" s="213">
        <v>1</v>
      </c>
      <c r="I180" s="214"/>
      <c r="J180" s="215">
        <f>ROUND(I180*H180,2)</f>
        <v>0</v>
      </c>
      <c r="K180" s="216"/>
      <c r="L180" s="48"/>
      <c r="M180" s="217" t="s">
        <v>32</v>
      </c>
      <c r="N180" s="218" t="s">
        <v>49</v>
      </c>
      <c r="O180" s="88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R180" s="221" t="s">
        <v>292</v>
      </c>
      <c r="AT180" s="221" t="s">
        <v>147</v>
      </c>
      <c r="AU180" s="221" t="s">
        <v>88</v>
      </c>
      <c r="AY180" s="20" t="s">
        <v>145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20" t="s">
        <v>86</v>
      </c>
      <c r="BK180" s="222">
        <f>ROUND(I180*H180,2)</f>
        <v>0</v>
      </c>
      <c r="BL180" s="20" t="s">
        <v>292</v>
      </c>
      <c r="BM180" s="221" t="s">
        <v>1187</v>
      </c>
    </row>
    <row r="181" s="2" customFormat="1">
      <c r="A181" s="42"/>
      <c r="B181" s="43"/>
      <c r="C181" s="44"/>
      <c r="D181" s="223" t="s">
        <v>153</v>
      </c>
      <c r="E181" s="44"/>
      <c r="F181" s="224" t="s">
        <v>1188</v>
      </c>
      <c r="G181" s="44"/>
      <c r="H181" s="44"/>
      <c r="I181" s="225"/>
      <c r="J181" s="44"/>
      <c r="K181" s="44"/>
      <c r="L181" s="48"/>
      <c r="M181" s="226"/>
      <c r="N181" s="227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153</v>
      </c>
      <c r="AU181" s="20" t="s">
        <v>88</v>
      </c>
    </row>
    <row r="182" s="2" customFormat="1" ht="16.5" customHeight="1">
      <c r="A182" s="42"/>
      <c r="B182" s="43"/>
      <c r="C182" s="209" t="s">
        <v>511</v>
      </c>
      <c r="D182" s="209" t="s">
        <v>147</v>
      </c>
      <c r="E182" s="210" t="s">
        <v>1189</v>
      </c>
      <c r="F182" s="211" t="s">
        <v>32</v>
      </c>
      <c r="G182" s="212" t="s">
        <v>466</v>
      </c>
      <c r="H182" s="213">
        <v>1</v>
      </c>
      <c r="I182" s="214"/>
      <c r="J182" s="215">
        <f>ROUND(I182*H182,2)</f>
        <v>0</v>
      </c>
      <c r="K182" s="216"/>
      <c r="L182" s="48"/>
      <c r="M182" s="217" t="s">
        <v>32</v>
      </c>
      <c r="N182" s="218" t="s">
        <v>49</v>
      </c>
      <c r="O182" s="88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R182" s="221" t="s">
        <v>292</v>
      </c>
      <c r="AT182" s="221" t="s">
        <v>147</v>
      </c>
      <c r="AU182" s="221" t="s">
        <v>88</v>
      </c>
      <c r="AY182" s="20" t="s">
        <v>145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20" t="s">
        <v>86</v>
      </c>
      <c r="BK182" s="222">
        <f>ROUND(I182*H182,2)</f>
        <v>0</v>
      </c>
      <c r="BL182" s="20" t="s">
        <v>292</v>
      </c>
      <c r="BM182" s="221" t="s">
        <v>1190</v>
      </c>
    </row>
    <row r="183" s="2" customFormat="1">
      <c r="A183" s="42"/>
      <c r="B183" s="43"/>
      <c r="C183" s="44"/>
      <c r="D183" s="223" t="s">
        <v>153</v>
      </c>
      <c r="E183" s="44"/>
      <c r="F183" s="224" t="s">
        <v>1191</v>
      </c>
      <c r="G183" s="44"/>
      <c r="H183" s="44"/>
      <c r="I183" s="225"/>
      <c r="J183" s="44"/>
      <c r="K183" s="44"/>
      <c r="L183" s="48"/>
      <c r="M183" s="226"/>
      <c r="N183" s="227"/>
      <c r="O183" s="88"/>
      <c r="P183" s="88"/>
      <c r="Q183" s="88"/>
      <c r="R183" s="88"/>
      <c r="S183" s="88"/>
      <c r="T183" s="89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T183" s="20" t="s">
        <v>153</v>
      </c>
      <c r="AU183" s="20" t="s">
        <v>88</v>
      </c>
    </row>
    <row r="184" s="2" customFormat="1" ht="16.5" customHeight="1">
      <c r="A184" s="42"/>
      <c r="B184" s="43"/>
      <c r="C184" s="209" t="s">
        <v>518</v>
      </c>
      <c r="D184" s="209" t="s">
        <v>147</v>
      </c>
      <c r="E184" s="210" t="s">
        <v>1192</v>
      </c>
      <c r="F184" s="211" t="s">
        <v>32</v>
      </c>
      <c r="G184" s="212" t="s">
        <v>466</v>
      </c>
      <c r="H184" s="213">
        <v>1</v>
      </c>
      <c r="I184" s="214"/>
      <c r="J184" s="215">
        <f>ROUND(I184*H184,2)</f>
        <v>0</v>
      </c>
      <c r="K184" s="216"/>
      <c r="L184" s="48"/>
      <c r="M184" s="217" t="s">
        <v>32</v>
      </c>
      <c r="N184" s="218" t="s">
        <v>49</v>
      </c>
      <c r="O184" s="88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R184" s="221" t="s">
        <v>292</v>
      </c>
      <c r="AT184" s="221" t="s">
        <v>147</v>
      </c>
      <c r="AU184" s="221" t="s">
        <v>88</v>
      </c>
      <c r="AY184" s="20" t="s">
        <v>145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20" t="s">
        <v>86</v>
      </c>
      <c r="BK184" s="222">
        <f>ROUND(I184*H184,2)</f>
        <v>0</v>
      </c>
      <c r="BL184" s="20" t="s">
        <v>292</v>
      </c>
      <c r="BM184" s="221" t="s">
        <v>1193</v>
      </c>
    </row>
    <row r="185" s="2" customFormat="1">
      <c r="A185" s="42"/>
      <c r="B185" s="43"/>
      <c r="C185" s="44"/>
      <c r="D185" s="223" t="s">
        <v>153</v>
      </c>
      <c r="E185" s="44"/>
      <c r="F185" s="224" t="s">
        <v>1194</v>
      </c>
      <c r="G185" s="44"/>
      <c r="H185" s="44"/>
      <c r="I185" s="225"/>
      <c r="J185" s="44"/>
      <c r="K185" s="44"/>
      <c r="L185" s="48"/>
      <c r="M185" s="226"/>
      <c r="N185" s="227"/>
      <c r="O185" s="88"/>
      <c r="P185" s="88"/>
      <c r="Q185" s="88"/>
      <c r="R185" s="88"/>
      <c r="S185" s="88"/>
      <c r="T185" s="89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T185" s="20" t="s">
        <v>153</v>
      </c>
      <c r="AU185" s="20" t="s">
        <v>88</v>
      </c>
    </row>
    <row r="186" s="2" customFormat="1" ht="16.5" customHeight="1">
      <c r="A186" s="42"/>
      <c r="B186" s="43"/>
      <c r="C186" s="209" t="s">
        <v>534</v>
      </c>
      <c r="D186" s="209" t="s">
        <v>147</v>
      </c>
      <c r="E186" s="210" t="s">
        <v>1195</v>
      </c>
      <c r="F186" s="211" t="s">
        <v>32</v>
      </c>
      <c r="G186" s="212" t="s">
        <v>466</v>
      </c>
      <c r="H186" s="213">
        <v>15</v>
      </c>
      <c r="I186" s="214"/>
      <c r="J186" s="215">
        <f>ROUND(I186*H186,2)</f>
        <v>0</v>
      </c>
      <c r="K186" s="216"/>
      <c r="L186" s="48"/>
      <c r="M186" s="217" t="s">
        <v>32</v>
      </c>
      <c r="N186" s="218" t="s">
        <v>49</v>
      </c>
      <c r="O186" s="88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R186" s="221" t="s">
        <v>292</v>
      </c>
      <c r="AT186" s="221" t="s">
        <v>147</v>
      </c>
      <c r="AU186" s="221" t="s">
        <v>88</v>
      </c>
      <c r="AY186" s="20" t="s">
        <v>145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20" t="s">
        <v>86</v>
      </c>
      <c r="BK186" s="222">
        <f>ROUND(I186*H186,2)</f>
        <v>0</v>
      </c>
      <c r="BL186" s="20" t="s">
        <v>292</v>
      </c>
      <c r="BM186" s="221" t="s">
        <v>1196</v>
      </c>
    </row>
    <row r="187" s="2" customFormat="1">
      <c r="A187" s="42"/>
      <c r="B187" s="43"/>
      <c r="C187" s="44"/>
      <c r="D187" s="223" t="s">
        <v>153</v>
      </c>
      <c r="E187" s="44"/>
      <c r="F187" s="224" t="s">
        <v>1197</v>
      </c>
      <c r="G187" s="44"/>
      <c r="H187" s="44"/>
      <c r="I187" s="225"/>
      <c r="J187" s="44"/>
      <c r="K187" s="44"/>
      <c r="L187" s="48"/>
      <c r="M187" s="226"/>
      <c r="N187" s="227"/>
      <c r="O187" s="88"/>
      <c r="P187" s="88"/>
      <c r="Q187" s="88"/>
      <c r="R187" s="88"/>
      <c r="S187" s="88"/>
      <c r="T187" s="89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T187" s="20" t="s">
        <v>153</v>
      </c>
      <c r="AU187" s="20" t="s">
        <v>88</v>
      </c>
    </row>
    <row r="188" s="14" customFormat="1">
      <c r="A188" s="14"/>
      <c r="B188" s="240"/>
      <c r="C188" s="241"/>
      <c r="D188" s="223" t="s">
        <v>157</v>
      </c>
      <c r="E188" s="242" t="s">
        <v>32</v>
      </c>
      <c r="F188" s="243" t="s">
        <v>1198</v>
      </c>
      <c r="G188" s="241"/>
      <c r="H188" s="244">
        <v>15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0" t="s">
        <v>157</v>
      </c>
      <c r="AU188" s="250" t="s">
        <v>88</v>
      </c>
      <c r="AV188" s="14" t="s">
        <v>88</v>
      </c>
      <c r="AW188" s="14" t="s">
        <v>39</v>
      </c>
      <c r="AX188" s="14" t="s">
        <v>86</v>
      </c>
      <c r="AY188" s="250" t="s">
        <v>145</v>
      </c>
    </row>
    <row r="189" s="2" customFormat="1" ht="16.5" customHeight="1">
      <c r="A189" s="42"/>
      <c r="B189" s="43"/>
      <c r="C189" s="209" t="s">
        <v>542</v>
      </c>
      <c r="D189" s="209" t="s">
        <v>147</v>
      </c>
      <c r="E189" s="210" t="s">
        <v>1199</v>
      </c>
      <c r="F189" s="211" t="s">
        <v>32</v>
      </c>
      <c r="G189" s="212" t="s">
        <v>223</v>
      </c>
      <c r="H189" s="213">
        <v>5</v>
      </c>
      <c r="I189" s="214"/>
      <c r="J189" s="215">
        <f>ROUND(I189*H189,2)</f>
        <v>0</v>
      </c>
      <c r="K189" s="216"/>
      <c r="L189" s="48"/>
      <c r="M189" s="217" t="s">
        <v>32</v>
      </c>
      <c r="N189" s="218" t="s">
        <v>49</v>
      </c>
      <c r="O189" s="88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21" t="s">
        <v>292</v>
      </c>
      <c r="AT189" s="221" t="s">
        <v>147</v>
      </c>
      <c r="AU189" s="221" t="s">
        <v>88</v>
      </c>
      <c r="AY189" s="20" t="s">
        <v>145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20" t="s">
        <v>86</v>
      </c>
      <c r="BK189" s="222">
        <f>ROUND(I189*H189,2)</f>
        <v>0</v>
      </c>
      <c r="BL189" s="20" t="s">
        <v>292</v>
      </c>
      <c r="BM189" s="221" t="s">
        <v>1200</v>
      </c>
    </row>
    <row r="190" s="2" customFormat="1">
      <c r="A190" s="42"/>
      <c r="B190" s="43"/>
      <c r="C190" s="44"/>
      <c r="D190" s="223" t="s">
        <v>153</v>
      </c>
      <c r="E190" s="44"/>
      <c r="F190" s="224" t="s">
        <v>1201</v>
      </c>
      <c r="G190" s="44"/>
      <c r="H190" s="44"/>
      <c r="I190" s="225"/>
      <c r="J190" s="44"/>
      <c r="K190" s="44"/>
      <c r="L190" s="48"/>
      <c r="M190" s="226"/>
      <c r="N190" s="227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153</v>
      </c>
      <c r="AU190" s="20" t="s">
        <v>88</v>
      </c>
    </row>
    <row r="191" s="2" customFormat="1" ht="16.5" customHeight="1">
      <c r="A191" s="42"/>
      <c r="B191" s="43"/>
      <c r="C191" s="209" t="s">
        <v>576</v>
      </c>
      <c r="D191" s="209" t="s">
        <v>147</v>
      </c>
      <c r="E191" s="210" t="s">
        <v>1202</v>
      </c>
      <c r="F191" s="211" t="s">
        <v>32</v>
      </c>
      <c r="G191" s="212" t="s">
        <v>466</v>
      </c>
      <c r="H191" s="213">
        <v>2</v>
      </c>
      <c r="I191" s="214"/>
      <c r="J191" s="215">
        <f>ROUND(I191*H191,2)</f>
        <v>0</v>
      </c>
      <c r="K191" s="216"/>
      <c r="L191" s="48"/>
      <c r="M191" s="217" t="s">
        <v>32</v>
      </c>
      <c r="N191" s="218" t="s">
        <v>49</v>
      </c>
      <c r="O191" s="88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1" t="s">
        <v>292</v>
      </c>
      <c r="AT191" s="221" t="s">
        <v>147</v>
      </c>
      <c r="AU191" s="221" t="s">
        <v>88</v>
      </c>
      <c r="AY191" s="20" t="s">
        <v>145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20" t="s">
        <v>86</v>
      </c>
      <c r="BK191" s="222">
        <f>ROUND(I191*H191,2)</f>
        <v>0</v>
      </c>
      <c r="BL191" s="20" t="s">
        <v>292</v>
      </c>
      <c r="BM191" s="221" t="s">
        <v>1203</v>
      </c>
    </row>
    <row r="192" s="2" customFormat="1">
      <c r="A192" s="42"/>
      <c r="B192" s="43"/>
      <c r="C192" s="44"/>
      <c r="D192" s="223" t="s">
        <v>153</v>
      </c>
      <c r="E192" s="44"/>
      <c r="F192" s="224" t="s">
        <v>1204</v>
      </c>
      <c r="G192" s="44"/>
      <c r="H192" s="44"/>
      <c r="I192" s="225"/>
      <c r="J192" s="44"/>
      <c r="K192" s="44"/>
      <c r="L192" s="48"/>
      <c r="M192" s="226"/>
      <c r="N192" s="227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0" t="s">
        <v>153</v>
      </c>
      <c r="AU192" s="20" t="s">
        <v>88</v>
      </c>
    </row>
    <row r="193" s="2" customFormat="1" ht="16.5" customHeight="1">
      <c r="A193" s="42"/>
      <c r="B193" s="43"/>
      <c r="C193" s="209" t="s">
        <v>582</v>
      </c>
      <c r="D193" s="209" t="s">
        <v>147</v>
      </c>
      <c r="E193" s="210" t="s">
        <v>1205</v>
      </c>
      <c r="F193" s="211" t="s">
        <v>32</v>
      </c>
      <c r="G193" s="212" t="s">
        <v>466</v>
      </c>
      <c r="H193" s="213">
        <v>2</v>
      </c>
      <c r="I193" s="214"/>
      <c r="J193" s="215">
        <f>ROUND(I193*H193,2)</f>
        <v>0</v>
      </c>
      <c r="K193" s="216"/>
      <c r="L193" s="48"/>
      <c r="M193" s="217" t="s">
        <v>32</v>
      </c>
      <c r="N193" s="218" t="s">
        <v>49</v>
      </c>
      <c r="O193" s="88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1" t="s">
        <v>292</v>
      </c>
      <c r="AT193" s="221" t="s">
        <v>147</v>
      </c>
      <c r="AU193" s="221" t="s">
        <v>88</v>
      </c>
      <c r="AY193" s="20" t="s">
        <v>145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20" t="s">
        <v>86</v>
      </c>
      <c r="BK193" s="222">
        <f>ROUND(I193*H193,2)</f>
        <v>0</v>
      </c>
      <c r="BL193" s="20" t="s">
        <v>292</v>
      </c>
      <c r="BM193" s="221" t="s">
        <v>1206</v>
      </c>
    </row>
    <row r="194" s="2" customFormat="1">
      <c r="A194" s="42"/>
      <c r="B194" s="43"/>
      <c r="C194" s="44"/>
      <c r="D194" s="223" t="s">
        <v>153</v>
      </c>
      <c r="E194" s="44"/>
      <c r="F194" s="224" t="s">
        <v>1207</v>
      </c>
      <c r="G194" s="44"/>
      <c r="H194" s="44"/>
      <c r="I194" s="225"/>
      <c r="J194" s="44"/>
      <c r="K194" s="44"/>
      <c r="L194" s="48"/>
      <c r="M194" s="226"/>
      <c r="N194" s="227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153</v>
      </c>
      <c r="AU194" s="20" t="s">
        <v>88</v>
      </c>
    </row>
    <row r="195" s="2" customFormat="1" ht="16.5" customHeight="1">
      <c r="A195" s="42"/>
      <c r="B195" s="43"/>
      <c r="C195" s="209" t="s">
        <v>589</v>
      </c>
      <c r="D195" s="209" t="s">
        <v>147</v>
      </c>
      <c r="E195" s="210" t="s">
        <v>1208</v>
      </c>
      <c r="F195" s="211" t="s">
        <v>32</v>
      </c>
      <c r="G195" s="212" t="s">
        <v>223</v>
      </c>
      <c r="H195" s="213">
        <v>30</v>
      </c>
      <c r="I195" s="214"/>
      <c r="J195" s="215">
        <f>ROUND(I195*H195,2)</f>
        <v>0</v>
      </c>
      <c r="K195" s="216"/>
      <c r="L195" s="48"/>
      <c r="M195" s="217" t="s">
        <v>32</v>
      </c>
      <c r="N195" s="218" t="s">
        <v>49</v>
      </c>
      <c r="O195" s="88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21" t="s">
        <v>292</v>
      </c>
      <c r="AT195" s="221" t="s">
        <v>147</v>
      </c>
      <c r="AU195" s="221" t="s">
        <v>88</v>
      </c>
      <c r="AY195" s="20" t="s">
        <v>145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20" t="s">
        <v>86</v>
      </c>
      <c r="BK195" s="222">
        <f>ROUND(I195*H195,2)</f>
        <v>0</v>
      </c>
      <c r="BL195" s="20" t="s">
        <v>292</v>
      </c>
      <c r="BM195" s="221" t="s">
        <v>1209</v>
      </c>
    </row>
    <row r="196" s="2" customFormat="1">
      <c r="A196" s="42"/>
      <c r="B196" s="43"/>
      <c r="C196" s="44"/>
      <c r="D196" s="223" t="s">
        <v>153</v>
      </c>
      <c r="E196" s="44"/>
      <c r="F196" s="224" t="s">
        <v>1210</v>
      </c>
      <c r="G196" s="44"/>
      <c r="H196" s="44"/>
      <c r="I196" s="225"/>
      <c r="J196" s="44"/>
      <c r="K196" s="44"/>
      <c r="L196" s="48"/>
      <c r="M196" s="226"/>
      <c r="N196" s="227"/>
      <c r="O196" s="88"/>
      <c r="P196" s="88"/>
      <c r="Q196" s="88"/>
      <c r="R196" s="88"/>
      <c r="S196" s="88"/>
      <c r="T196" s="89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0" t="s">
        <v>153</v>
      </c>
      <c r="AU196" s="20" t="s">
        <v>88</v>
      </c>
    </row>
    <row r="197" s="2" customFormat="1" ht="16.5" customHeight="1">
      <c r="A197" s="42"/>
      <c r="B197" s="43"/>
      <c r="C197" s="209" t="s">
        <v>597</v>
      </c>
      <c r="D197" s="209" t="s">
        <v>147</v>
      </c>
      <c r="E197" s="210" t="s">
        <v>1211</v>
      </c>
      <c r="F197" s="211" t="s">
        <v>32</v>
      </c>
      <c r="G197" s="212" t="s">
        <v>994</v>
      </c>
      <c r="H197" s="213">
        <v>1</v>
      </c>
      <c r="I197" s="214"/>
      <c r="J197" s="215">
        <f>ROUND(I197*H197,2)</f>
        <v>0</v>
      </c>
      <c r="K197" s="216"/>
      <c r="L197" s="48"/>
      <c r="M197" s="217" t="s">
        <v>32</v>
      </c>
      <c r="N197" s="218" t="s">
        <v>49</v>
      </c>
      <c r="O197" s="88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R197" s="221" t="s">
        <v>292</v>
      </c>
      <c r="AT197" s="221" t="s">
        <v>147</v>
      </c>
      <c r="AU197" s="221" t="s">
        <v>88</v>
      </c>
      <c r="AY197" s="20" t="s">
        <v>145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20" t="s">
        <v>86</v>
      </c>
      <c r="BK197" s="222">
        <f>ROUND(I197*H197,2)</f>
        <v>0</v>
      </c>
      <c r="BL197" s="20" t="s">
        <v>292</v>
      </c>
      <c r="BM197" s="221" t="s">
        <v>1212</v>
      </c>
    </row>
    <row r="198" s="2" customFormat="1">
      <c r="A198" s="42"/>
      <c r="B198" s="43"/>
      <c r="C198" s="44"/>
      <c r="D198" s="223" t="s">
        <v>153</v>
      </c>
      <c r="E198" s="44"/>
      <c r="F198" s="224" t="s">
        <v>1213</v>
      </c>
      <c r="G198" s="44"/>
      <c r="H198" s="44"/>
      <c r="I198" s="225"/>
      <c r="J198" s="44"/>
      <c r="K198" s="44"/>
      <c r="L198" s="48"/>
      <c r="M198" s="226"/>
      <c r="N198" s="227"/>
      <c r="O198" s="88"/>
      <c r="P198" s="88"/>
      <c r="Q198" s="88"/>
      <c r="R198" s="88"/>
      <c r="S198" s="88"/>
      <c r="T198" s="89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T198" s="20" t="s">
        <v>153</v>
      </c>
      <c r="AU198" s="20" t="s">
        <v>88</v>
      </c>
    </row>
    <row r="199" s="2" customFormat="1" ht="16.5" customHeight="1">
      <c r="A199" s="42"/>
      <c r="B199" s="43"/>
      <c r="C199" s="209" t="s">
        <v>626</v>
      </c>
      <c r="D199" s="209" t="s">
        <v>147</v>
      </c>
      <c r="E199" s="210" t="s">
        <v>1214</v>
      </c>
      <c r="F199" s="211" t="s">
        <v>1215</v>
      </c>
      <c r="G199" s="212" t="s">
        <v>927</v>
      </c>
      <c r="H199" s="284"/>
      <c r="I199" s="214"/>
      <c r="J199" s="215">
        <f>ROUND(I199*H199,2)</f>
        <v>0</v>
      </c>
      <c r="K199" s="216"/>
      <c r="L199" s="48"/>
      <c r="M199" s="217" t="s">
        <v>32</v>
      </c>
      <c r="N199" s="218" t="s">
        <v>49</v>
      </c>
      <c r="O199" s="88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R199" s="221" t="s">
        <v>292</v>
      </c>
      <c r="AT199" s="221" t="s">
        <v>147</v>
      </c>
      <c r="AU199" s="221" t="s">
        <v>88</v>
      </c>
      <c r="AY199" s="20" t="s">
        <v>145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20" t="s">
        <v>86</v>
      </c>
      <c r="BK199" s="222">
        <f>ROUND(I199*H199,2)</f>
        <v>0</v>
      </c>
      <c r="BL199" s="20" t="s">
        <v>292</v>
      </c>
      <c r="BM199" s="221" t="s">
        <v>1216</v>
      </c>
    </row>
    <row r="200" s="2" customFormat="1">
      <c r="A200" s="42"/>
      <c r="B200" s="43"/>
      <c r="C200" s="44"/>
      <c r="D200" s="223" t="s">
        <v>153</v>
      </c>
      <c r="E200" s="44"/>
      <c r="F200" s="224" t="s">
        <v>1217</v>
      </c>
      <c r="G200" s="44"/>
      <c r="H200" s="44"/>
      <c r="I200" s="225"/>
      <c r="J200" s="44"/>
      <c r="K200" s="44"/>
      <c r="L200" s="48"/>
      <c r="M200" s="226"/>
      <c r="N200" s="227"/>
      <c r="O200" s="88"/>
      <c r="P200" s="88"/>
      <c r="Q200" s="88"/>
      <c r="R200" s="88"/>
      <c r="S200" s="88"/>
      <c r="T200" s="89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T200" s="20" t="s">
        <v>153</v>
      </c>
      <c r="AU200" s="20" t="s">
        <v>88</v>
      </c>
    </row>
    <row r="201" s="2" customFormat="1">
      <c r="A201" s="42"/>
      <c r="B201" s="43"/>
      <c r="C201" s="44"/>
      <c r="D201" s="228" t="s">
        <v>155</v>
      </c>
      <c r="E201" s="44"/>
      <c r="F201" s="229" t="s">
        <v>1218</v>
      </c>
      <c r="G201" s="44"/>
      <c r="H201" s="44"/>
      <c r="I201" s="225"/>
      <c r="J201" s="44"/>
      <c r="K201" s="44"/>
      <c r="L201" s="48"/>
      <c r="M201" s="288"/>
      <c r="N201" s="289"/>
      <c r="O201" s="290"/>
      <c r="P201" s="290"/>
      <c r="Q201" s="290"/>
      <c r="R201" s="290"/>
      <c r="S201" s="290"/>
      <c r="T201" s="291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155</v>
      </c>
      <c r="AU201" s="20" t="s">
        <v>88</v>
      </c>
    </row>
    <row r="202" s="2" customFormat="1" ht="6.96" customHeight="1">
      <c r="A202" s="42"/>
      <c r="B202" s="63"/>
      <c r="C202" s="64"/>
      <c r="D202" s="64"/>
      <c r="E202" s="64"/>
      <c r="F202" s="64"/>
      <c r="G202" s="64"/>
      <c r="H202" s="64"/>
      <c r="I202" s="64"/>
      <c r="J202" s="64"/>
      <c r="K202" s="64"/>
      <c r="L202" s="48"/>
      <c r="M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</row>
  </sheetData>
  <sheetProtection sheet="1" autoFilter="0" formatColumns="0" formatRows="0" objects="1" scenarios="1" spinCount="100000" saltValue="Tp0DwqnAmCtU+L58gaiIO/7uyXJs8gPGvtqS5gfFBQiEmduFpv2oxioK2tpdcTUUTVNklTRczuAamBl31K4Riw==" hashValue="iGq6UQAptbDw75FFEqmSmUMlcHhschmCjIhl1b13laFYr7aMFas0IgPkBrklNMGKWJtMGIEYpxVVKIvDR5N8qg==" algorithmName="SHA-512" password="CC35"/>
  <autoFilter ref="C80:K2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741110061"/>
    <hyperlink ref="F95" r:id="rId2" display="https://podminky.urs.cz/item/CS_URS_2024_01/741110501"/>
    <hyperlink ref="F101" r:id="rId3" display="https://podminky.urs.cz/item/CS_URS_2022_02/741112001"/>
    <hyperlink ref="F113" r:id="rId4" display="https://podminky.urs.cz/item/CS_URS_2022_02/741112101"/>
    <hyperlink ref="F123" r:id="rId5" display="https://podminky.urs.cz/item/CS_URS_2024_01/741112103"/>
    <hyperlink ref="F128" r:id="rId6" display="https://podminky.urs.cz/item/CS_URS_2024_01/741122015"/>
    <hyperlink ref="F134" r:id="rId7" display="https://podminky.urs.cz/item/CS_URS_2024_01/741122016"/>
    <hyperlink ref="F140" r:id="rId8" display="https://podminky.urs.cz/item/CS_URS_2024_01/741122031"/>
    <hyperlink ref="F146" r:id="rId9" display="https://podminky.urs.cz/item/CS_URS_2024_01/741310001"/>
    <hyperlink ref="F151" r:id="rId10" display="https://podminky.urs.cz/item/CS_URS_2024_01/741313001"/>
    <hyperlink ref="F161" r:id="rId11" display="https://podminky.urs.cz/item/CS_URS_2024_01/741372002"/>
    <hyperlink ref="F168" r:id="rId12" display="https://podminky.urs.cz/item/CS_URS_2024_01/741372051"/>
    <hyperlink ref="F174" r:id="rId13" display="https://podminky.urs.cz/item/CS_URS_2024_01/741372052"/>
    <hyperlink ref="F179" r:id="rId14" display="https://podminky.urs.cz/item/CS_URS_2024_01/741813021"/>
    <hyperlink ref="F201" r:id="rId15" display="https://podminky.urs.cz/item/CS_URS_2022_02/9987412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107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B - ITIKA (bez dotací)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108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1219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47.25" customHeight="1">
      <c r="A27" s="142"/>
      <c r="B27" s="143"/>
      <c r="C27" s="142"/>
      <c r="D27" s="142"/>
      <c r="E27" s="144" t="s">
        <v>43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ROUND(J84,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ROUND((SUM(BE84:BE106)),  2)</f>
        <v>0</v>
      </c>
      <c r="G33" s="42"/>
      <c r="H33" s="42"/>
      <c r="I33" s="152">
        <v>0.20999999999999999</v>
      </c>
      <c r="J33" s="151">
        <f>ROUND(((SUM(BE84:BE106))*I33),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ROUND((SUM(BF84:BF106)),  2)</f>
        <v>0</v>
      </c>
      <c r="G34" s="42"/>
      <c r="H34" s="42"/>
      <c r="I34" s="152">
        <v>0.14999999999999999</v>
      </c>
      <c r="J34" s="151">
        <f>ROUND(((SUM(BF84:BF106))*I34),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ROUND((SUM(BG84:BG106)),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ROUND((SUM(BH84:BH106)),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ROUND((SUM(BI84:BI106)),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110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B - ITIKA (bez dotací)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108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02-D.1.4.2-ZTI - Zdravotně technické instalace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111</v>
      </c>
      <c r="D57" s="166"/>
      <c r="E57" s="166"/>
      <c r="F57" s="166"/>
      <c r="G57" s="166"/>
      <c r="H57" s="166"/>
      <c r="I57" s="166"/>
      <c r="J57" s="167" t="s">
        <v>112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J84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113</v>
      </c>
    </row>
    <row r="60" s="9" customFormat="1" ht="24.96" customHeight="1">
      <c r="A60" s="9"/>
      <c r="B60" s="169"/>
      <c r="C60" s="170"/>
      <c r="D60" s="171" t="s">
        <v>114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119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122</v>
      </c>
      <c r="E62" s="172"/>
      <c r="F62" s="172"/>
      <c r="G62" s="172"/>
      <c r="H62" s="172"/>
      <c r="I62" s="172"/>
      <c r="J62" s="173">
        <f>J89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1220</v>
      </c>
      <c r="E63" s="178"/>
      <c r="F63" s="178"/>
      <c r="G63" s="178"/>
      <c r="H63" s="178"/>
      <c r="I63" s="178"/>
      <c r="J63" s="179">
        <f>J90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1221</v>
      </c>
      <c r="E64" s="178"/>
      <c r="F64" s="178"/>
      <c r="G64" s="178"/>
      <c r="H64" s="178"/>
      <c r="I64" s="178"/>
      <c r="J64" s="179">
        <f>J100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2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38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</row>
    <row r="66" s="2" customFormat="1" ht="6.96" customHeight="1">
      <c r="A66" s="42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70" s="2" customFormat="1" ht="6.96" customHeight="1">
      <c r="A70" s="42"/>
      <c r="B70" s="65"/>
      <c r="C70" s="66"/>
      <c r="D70" s="66"/>
      <c r="E70" s="66"/>
      <c r="F70" s="66"/>
      <c r="G70" s="66"/>
      <c r="H70" s="66"/>
      <c r="I70" s="66"/>
      <c r="J70" s="66"/>
      <c r="K70" s="66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24.96" customHeight="1">
      <c r="A71" s="42"/>
      <c r="B71" s="43"/>
      <c r="C71" s="26" t="s">
        <v>130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6.96" customHeight="1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12" customHeight="1">
      <c r="A73" s="42"/>
      <c r="B73" s="43"/>
      <c r="C73" s="35" t="s">
        <v>16</v>
      </c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6.5" customHeight="1">
      <c r="A74" s="42"/>
      <c r="B74" s="43"/>
      <c r="C74" s="44"/>
      <c r="D74" s="44"/>
      <c r="E74" s="164" t="str">
        <f>E7</f>
        <v>Revitalizace areálu Sokolovského zámku-Stavební úpravy SV a části SZ křídla - B - ITIKA (bez dotací)</v>
      </c>
      <c r="F74" s="35"/>
      <c r="G74" s="35"/>
      <c r="H74" s="35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2" customHeight="1">
      <c r="A75" s="42"/>
      <c r="B75" s="43"/>
      <c r="C75" s="35" t="s">
        <v>108</v>
      </c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6.5" customHeight="1">
      <c r="A76" s="42"/>
      <c r="B76" s="43"/>
      <c r="C76" s="44"/>
      <c r="D76" s="44"/>
      <c r="E76" s="73" t="str">
        <f>E9</f>
        <v>02-D.1.4.2-ZTI - Zdravotně technické instalace</v>
      </c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6.96" customHeight="1">
      <c r="A77" s="42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2" customHeight="1">
      <c r="A78" s="42"/>
      <c r="B78" s="43"/>
      <c r="C78" s="35" t="s">
        <v>22</v>
      </c>
      <c r="D78" s="44"/>
      <c r="E78" s="44"/>
      <c r="F78" s="30" t="str">
        <f>F12</f>
        <v>Sokolov</v>
      </c>
      <c r="G78" s="44"/>
      <c r="H78" s="44"/>
      <c r="I78" s="35" t="s">
        <v>24</v>
      </c>
      <c r="J78" s="76" t="str">
        <f>IF(J12="","",J12)</f>
        <v>10. 6. 2024</v>
      </c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6.96" customHeight="1">
      <c r="A79" s="42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25.65" customHeight="1">
      <c r="A80" s="42"/>
      <c r="B80" s="43"/>
      <c r="C80" s="35" t="s">
        <v>30</v>
      </c>
      <c r="D80" s="44"/>
      <c r="E80" s="44"/>
      <c r="F80" s="30" t="str">
        <f>E15</f>
        <v>Muzeum Sokolov p.o.</v>
      </c>
      <c r="G80" s="44"/>
      <c r="H80" s="44"/>
      <c r="I80" s="35" t="s">
        <v>37</v>
      </c>
      <c r="J80" s="40" t="str">
        <f>E21</f>
        <v>JURICA a.s. - Ateliér Sokolov</v>
      </c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15.15" customHeight="1">
      <c r="A81" s="42"/>
      <c r="B81" s="43"/>
      <c r="C81" s="35" t="s">
        <v>35</v>
      </c>
      <c r="D81" s="44"/>
      <c r="E81" s="44"/>
      <c r="F81" s="30" t="str">
        <f>IF(E18="","",E18)</f>
        <v>Vyplň údaj</v>
      </c>
      <c r="G81" s="44"/>
      <c r="H81" s="44"/>
      <c r="I81" s="35" t="s">
        <v>40</v>
      </c>
      <c r="J81" s="40" t="str">
        <f>E24</f>
        <v>Eva Marková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0.32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11" customFormat="1" ht="29.28" customHeight="1">
      <c r="A83" s="181"/>
      <c r="B83" s="182"/>
      <c r="C83" s="183" t="s">
        <v>131</v>
      </c>
      <c r="D83" s="184" t="s">
        <v>63</v>
      </c>
      <c r="E83" s="184" t="s">
        <v>59</v>
      </c>
      <c r="F83" s="184" t="s">
        <v>60</v>
      </c>
      <c r="G83" s="184" t="s">
        <v>132</v>
      </c>
      <c r="H83" s="184" t="s">
        <v>133</v>
      </c>
      <c r="I83" s="184" t="s">
        <v>134</v>
      </c>
      <c r="J83" s="185" t="s">
        <v>112</v>
      </c>
      <c r="K83" s="186" t="s">
        <v>135</v>
      </c>
      <c r="L83" s="187"/>
      <c r="M83" s="96" t="s">
        <v>32</v>
      </c>
      <c r="N83" s="97" t="s">
        <v>48</v>
      </c>
      <c r="O83" s="97" t="s">
        <v>136</v>
      </c>
      <c r="P83" s="97" t="s">
        <v>137</v>
      </c>
      <c r="Q83" s="97" t="s">
        <v>138</v>
      </c>
      <c r="R83" s="97" t="s">
        <v>139</v>
      </c>
      <c r="S83" s="97" t="s">
        <v>140</v>
      </c>
      <c r="T83" s="98" t="s">
        <v>141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2"/>
      <c r="B84" s="43"/>
      <c r="C84" s="103" t="s">
        <v>142</v>
      </c>
      <c r="D84" s="44"/>
      <c r="E84" s="44"/>
      <c r="F84" s="44"/>
      <c r="G84" s="44"/>
      <c r="H84" s="44"/>
      <c r="I84" s="44"/>
      <c r="J84" s="188">
        <f>BK84</f>
        <v>0</v>
      </c>
      <c r="K84" s="44"/>
      <c r="L84" s="48"/>
      <c r="M84" s="99"/>
      <c r="N84" s="189"/>
      <c r="O84" s="100"/>
      <c r="P84" s="190">
        <f>P85+P89</f>
        <v>0</v>
      </c>
      <c r="Q84" s="100"/>
      <c r="R84" s="190">
        <f>R85+R89</f>
        <v>0.19207999999999997</v>
      </c>
      <c r="S84" s="100"/>
      <c r="T84" s="191">
        <f>T85+T89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T84" s="20" t="s">
        <v>77</v>
      </c>
      <c r="AU84" s="20" t="s">
        <v>113</v>
      </c>
      <c r="BK84" s="192">
        <f>BK85+BK89</f>
        <v>0</v>
      </c>
    </row>
    <row r="85" s="12" customFormat="1" ht="25.92" customHeight="1">
      <c r="A85" s="12"/>
      <c r="B85" s="193"/>
      <c r="C85" s="194"/>
      <c r="D85" s="195" t="s">
        <v>77</v>
      </c>
      <c r="E85" s="196" t="s">
        <v>143</v>
      </c>
      <c r="F85" s="196" t="s">
        <v>144</v>
      </c>
      <c r="G85" s="194"/>
      <c r="H85" s="194"/>
      <c r="I85" s="197"/>
      <c r="J85" s="198">
        <f>BK85</f>
        <v>0</v>
      </c>
      <c r="K85" s="194"/>
      <c r="L85" s="199"/>
      <c r="M85" s="200"/>
      <c r="N85" s="201"/>
      <c r="O85" s="201"/>
      <c r="P85" s="202">
        <f>P86</f>
        <v>0</v>
      </c>
      <c r="Q85" s="201"/>
      <c r="R85" s="202">
        <f>R86</f>
        <v>0</v>
      </c>
      <c r="S85" s="201"/>
      <c r="T85" s="203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4" t="s">
        <v>86</v>
      </c>
      <c r="AT85" s="205" t="s">
        <v>77</v>
      </c>
      <c r="AU85" s="205" t="s">
        <v>78</v>
      </c>
      <c r="AY85" s="204" t="s">
        <v>145</v>
      </c>
      <c r="BK85" s="206">
        <f>BK86</f>
        <v>0</v>
      </c>
    </row>
    <row r="86" s="12" customFormat="1" ht="22.8" customHeight="1">
      <c r="A86" s="12"/>
      <c r="B86" s="193"/>
      <c r="C86" s="194"/>
      <c r="D86" s="195" t="s">
        <v>77</v>
      </c>
      <c r="E86" s="207" t="s">
        <v>210</v>
      </c>
      <c r="F86" s="207" t="s">
        <v>448</v>
      </c>
      <c r="G86" s="194"/>
      <c r="H86" s="194"/>
      <c r="I86" s="197"/>
      <c r="J86" s="208">
        <f>BK86</f>
        <v>0</v>
      </c>
      <c r="K86" s="194"/>
      <c r="L86" s="199"/>
      <c r="M86" s="200"/>
      <c r="N86" s="201"/>
      <c r="O86" s="201"/>
      <c r="P86" s="202">
        <f>SUM(P87:P88)</f>
        <v>0</v>
      </c>
      <c r="Q86" s="201"/>
      <c r="R86" s="202">
        <f>SUM(R87:R88)</f>
        <v>0</v>
      </c>
      <c r="S86" s="201"/>
      <c r="T86" s="203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4" t="s">
        <v>86</v>
      </c>
      <c r="AT86" s="205" t="s">
        <v>77</v>
      </c>
      <c r="AU86" s="205" t="s">
        <v>86</v>
      </c>
      <c r="AY86" s="204" t="s">
        <v>145</v>
      </c>
      <c r="BK86" s="206">
        <f>SUM(BK87:BK88)</f>
        <v>0</v>
      </c>
    </row>
    <row r="87" s="2" customFormat="1" ht="21.75" customHeight="1">
      <c r="A87" s="42"/>
      <c r="B87" s="43"/>
      <c r="C87" s="209" t="s">
        <v>86</v>
      </c>
      <c r="D87" s="209" t="s">
        <v>147</v>
      </c>
      <c r="E87" s="210" t="s">
        <v>1222</v>
      </c>
      <c r="F87" s="211" t="s">
        <v>1223</v>
      </c>
      <c r="G87" s="212" t="s">
        <v>994</v>
      </c>
      <c r="H87" s="213">
        <v>1</v>
      </c>
      <c r="I87" s="214"/>
      <c r="J87" s="215">
        <f>ROUND(I87*H87,2)</f>
        <v>0</v>
      </c>
      <c r="K87" s="216"/>
      <c r="L87" s="48"/>
      <c r="M87" s="217" t="s">
        <v>32</v>
      </c>
      <c r="N87" s="218" t="s">
        <v>49</v>
      </c>
      <c r="O87" s="88"/>
      <c r="P87" s="219">
        <f>O87*H87</f>
        <v>0</v>
      </c>
      <c r="Q87" s="219">
        <v>0</v>
      </c>
      <c r="R87" s="219">
        <f>Q87*H87</f>
        <v>0</v>
      </c>
      <c r="S87" s="219">
        <v>0</v>
      </c>
      <c r="T87" s="220">
        <f>S87*H87</f>
        <v>0</v>
      </c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R87" s="221" t="s">
        <v>151</v>
      </c>
      <c r="AT87" s="221" t="s">
        <v>147</v>
      </c>
      <c r="AU87" s="221" t="s">
        <v>88</v>
      </c>
      <c r="AY87" s="20" t="s">
        <v>145</v>
      </c>
      <c r="BE87" s="222">
        <f>IF(N87="základní",J87,0)</f>
        <v>0</v>
      </c>
      <c r="BF87" s="222">
        <f>IF(N87="snížená",J87,0)</f>
        <v>0</v>
      </c>
      <c r="BG87" s="222">
        <f>IF(N87="zákl. přenesená",J87,0)</f>
        <v>0</v>
      </c>
      <c r="BH87" s="222">
        <f>IF(N87="sníž. přenesená",J87,0)</f>
        <v>0</v>
      </c>
      <c r="BI87" s="222">
        <f>IF(N87="nulová",J87,0)</f>
        <v>0</v>
      </c>
      <c r="BJ87" s="20" t="s">
        <v>86</v>
      </c>
      <c r="BK87" s="222">
        <f>ROUND(I87*H87,2)</f>
        <v>0</v>
      </c>
      <c r="BL87" s="20" t="s">
        <v>151</v>
      </c>
      <c r="BM87" s="221" t="s">
        <v>1224</v>
      </c>
    </row>
    <row r="88" s="2" customFormat="1">
      <c r="A88" s="42"/>
      <c r="B88" s="43"/>
      <c r="C88" s="44"/>
      <c r="D88" s="223" t="s">
        <v>153</v>
      </c>
      <c r="E88" s="44"/>
      <c r="F88" s="224" t="s">
        <v>1225</v>
      </c>
      <c r="G88" s="44"/>
      <c r="H88" s="44"/>
      <c r="I88" s="225"/>
      <c r="J88" s="44"/>
      <c r="K88" s="44"/>
      <c r="L88" s="48"/>
      <c r="M88" s="226"/>
      <c r="N88" s="227"/>
      <c r="O88" s="88"/>
      <c r="P88" s="88"/>
      <c r="Q88" s="88"/>
      <c r="R88" s="88"/>
      <c r="S88" s="88"/>
      <c r="T88" s="89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T88" s="20" t="s">
        <v>153</v>
      </c>
      <c r="AU88" s="20" t="s">
        <v>88</v>
      </c>
    </row>
    <row r="89" s="12" customFormat="1" ht="25.92" customHeight="1">
      <c r="A89" s="12"/>
      <c r="B89" s="193"/>
      <c r="C89" s="194"/>
      <c r="D89" s="195" t="s">
        <v>77</v>
      </c>
      <c r="E89" s="196" t="s">
        <v>603</v>
      </c>
      <c r="F89" s="196" t="s">
        <v>604</v>
      </c>
      <c r="G89" s="194"/>
      <c r="H89" s="194"/>
      <c r="I89" s="197"/>
      <c r="J89" s="198">
        <f>BK89</f>
        <v>0</v>
      </c>
      <c r="K89" s="194"/>
      <c r="L89" s="199"/>
      <c r="M89" s="200"/>
      <c r="N89" s="201"/>
      <c r="O89" s="201"/>
      <c r="P89" s="202">
        <f>P90+P100</f>
        <v>0</v>
      </c>
      <c r="Q89" s="201"/>
      <c r="R89" s="202">
        <f>R90+R100</f>
        <v>0.19207999999999997</v>
      </c>
      <c r="S89" s="201"/>
      <c r="T89" s="203">
        <f>T90+T100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4" t="s">
        <v>88</v>
      </c>
      <c r="AT89" s="205" t="s">
        <v>77</v>
      </c>
      <c r="AU89" s="205" t="s">
        <v>78</v>
      </c>
      <c r="AY89" s="204" t="s">
        <v>145</v>
      </c>
      <c r="BK89" s="206">
        <f>BK90+BK100</f>
        <v>0</v>
      </c>
    </row>
    <row r="90" s="12" customFormat="1" ht="22.8" customHeight="1">
      <c r="A90" s="12"/>
      <c r="B90" s="193"/>
      <c r="C90" s="194"/>
      <c r="D90" s="195" t="s">
        <v>77</v>
      </c>
      <c r="E90" s="207" t="s">
        <v>1226</v>
      </c>
      <c r="F90" s="207" t="s">
        <v>1227</v>
      </c>
      <c r="G90" s="194"/>
      <c r="H90" s="194"/>
      <c r="I90" s="197"/>
      <c r="J90" s="208">
        <f>BK90</f>
        <v>0</v>
      </c>
      <c r="K90" s="194"/>
      <c r="L90" s="199"/>
      <c r="M90" s="200"/>
      <c r="N90" s="201"/>
      <c r="O90" s="201"/>
      <c r="P90" s="202">
        <f>SUM(P91:P99)</f>
        <v>0</v>
      </c>
      <c r="Q90" s="201"/>
      <c r="R90" s="202">
        <f>SUM(R91:R99)</f>
        <v>0.086239999999999997</v>
      </c>
      <c r="S90" s="201"/>
      <c r="T90" s="203">
        <f>SUM(T91:T99)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4" t="s">
        <v>88</v>
      </c>
      <c r="AT90" s="205" t="s">
        <v>77</v>
      </c>
      <c r="AU90" s="205" t="s">
        <v>86</v>
      </c>
      <c r="AY90" s="204" t="s">
        <v>145</v>
      </c>
      <c r="BK90" s="206">
        <f>SUM(BK91:BK99)</f>
        <v>0</v>
      </c>
    </row>
    <row r="91" s="2" customFormat="1" ht="16.5" customHeight="1">
      <c r="A91" s="42"/>
      <c r="B91" s="43"/>
      <c r="C91" s="209" t="s">
        <v>88</v>
      </c>
      <c r="D91" s="209" t="s">
        <v>147</v>
      </c>
      <c r="E91" s="210" t="s">
        <v>1228</v>
      </c>
      <c r="F91" s="211" t="s">
        <v>1229</v>
      </c>
      <c r="G91" s="212" t="s">
        <v>223</v>
      </c>
      <c r="H91" s="213">
        <v>7</v>
      </c>
      <c r="I91" s="214"/>
      <c r="J91" s="215">
        <f>ROUND(I91*H91,2)</f>
        <v>0</v>
      </c>
      <c r="K91" s="216"/>
      <c r="L91" s="48"/>
      <c r="M91" s="217" t="s">
        <v>32</v>
      </c>
      <c r="N91" s="218" t="s">
        <v>49</v>
      </c>
      <c r="O91" s="88"/>
      <c r="P91" s="219">
        <f>O91*H91</f>
        <v>0</v>
      </c>
      <c r="Q91" s="219">
        <v>0.012319999999999999</v>
      </c>
      <c r="R91" s="219">
        <f>Q91*H91</f>
        <v>0.086239999999999997</v>
      </c>
      <c r="S91" s="219">
        <v>0</v>
      </c>
      <c r="T91" s="220">
        <f>S91*H91</f>
        <v>0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R91" s="221" t="s">
        <v>292</v>
      </c>
      <c r="AT91" s="221" t="s">
        <v>147</v>
      </c>
      <c r="AU91" s="221" t="s">
        <v>88</v>
      </c>
      <c r="AY91" s="20" t="s">
        <v>145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20" t="s">
        <v>86</v>
      </c>
      <c r="BK91" s="222">
        <f>ROUND(I91*H91,2)</f>
        <v>0</v>
      </c>
      <c r="BL91" s="20" t="s">
        <v>292</v>
      </c>
      <c r="BM91" s="221" t="s">
        <v>1230</v>
      </c>
    </row>
    <row r="92" s="2" customFormat="1">
      <c r="A92" s="42"/>
      <c r="B92" s="43"/>
      <c r="C92" s="44"/>
      <c r="D92" s="223" t="s">
        <v>153</v>
      </c>
      <c r="E92" s="44"/>
      <c r="F92" s="224" t="s">
        <v>1231</v>
      </c>
      <c r="G92" s="44"/>
      <c r="H92" s="44"/>
      <c r="I92" s="225"/>
      <c r="J92" s="44"/>
      <c r="K92" s="44"/>
      <c r="L92" s="48"/>
      <c r="M92" s="226"/>
      <c r="N92" s="227"/>
      <c r="O92" s="88"/>
      <c r="P92" s="88"/>
      <c r="Q92" s="88"/>
      <c r="R92" s="88"/>
      <c r="S92" s="88"/>
      <c r="T92" s="89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153</v>
      </c>
      <c r="AU92" s="20" t="s">
        <v>88</v>
      </c>
    </row>
    <row r="93" s="2" customFormat="1">
      <c r="A93" s="42"/>
      <c r="B93" s="43"/>
      <c r="C93" s="44"/>
      <c r="D93" s="228" t="s">
        <v>155</v>
      </c>
      <c r="E93" s="44"/>
      <c r="F93" s="229" t="s">
        <v>1232</v>
      </c>
      <c r="G93" s="44"/>
      <c r="H93" s="44"/>
      <c r="I93" s="225"/>
      <c r="J93" s="44"/>
      <c r="K93" s="44"/>
      <c r="L93" s="48"/>
      <c r="M93" s="226"/>
      <c r="N93" s="227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155</v>
      </c>
      <c r="AU93" s="20" t="s">
        <v>88</v>
      </c>
    </row>
    <row r="94" s="2" customFormat="1" ht="16.5" customHeight="1">
      <c r="A94" s="42"/>
      <c r="B94" s="43"/>
      <c r="C94" s="209" t="s">
        <v>171</v>
      </c>
      <c r="D94" s="209" t="s">
        <v>147</v>
      </c>
      <c r="E94" s="210" t="s">
        <v>1233</v>
      </c>
      <c r="F94" s="211" t="s">
        <v>1234</v>
      </c>
      <c r="G94" s="212" t="s">
        <v>223</v>
      </c>
      <c r="H94" s="213">
        <v>7</v>
      </c>
      <c r="I94" s="214"/>
      <c r="J94" s="215">
        <f>ROUND(I94*H94,2)</f>
        <v>0</v>
      </c>
      <c r="K94" s="216"/>
      <c r="L94" s="48"/>
      <c r="M94" s="217" t="s">
        <v>32</v>
      </c>
      <c r="N94" s="218" t="s">
        <v>49</v>
      </c>
      <c r="O94" s="88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1" t="s">
        <v>292</v>
      </c>
      <c r="AT94" s="221" t="s">
        <v>147</v>
      </c>
      <c r="AU94" s="221" t="s">
        <v>88</v>
      </c>
      <c r="AY94" s="20" t="s">
        <v>145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0" t="s">
        <v>86</v>
      </c>
      <c r="BK94" s="222">
        <f>ROUND(I94*H94,2)</f>
        <v>0</v>
      </c>
      <c r="BL94" s="20" t="s">
        <v>292</v>
      </c>
      <c r="BM94" s="221" t="s">
        <v>1235</v>
      </c>
    </row>
    <row r="95" s="2" customFormat="1">
      <c r="A95" s="42"/>
      <c r="B95" s="43"/>
      <c r="C95" s="44"/>
      <c r="D95" s="223" t="s">
        <v>153</v>
      </c>
      <c r="E95" s="44"/>
      <c r="F95" s="224" t="s">
        <v>1236</v>
      </c>
      <c r="G95" s="44"/>
      <c r="H95" s="44"/>
      <c r="I95" s="225"/>
      <c r="J95" s="44"/>
      <c r="K95" s="44"/>
      <c r="L95" s="48"/>
      <c r="M95" s="226"/>
      <c r="N95" s="227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153</v>
      </c>
      <c r="AU95" s="20" t="s">
        <v>88</v>
      </c>
    </row>
    <row r="96" s="2" customFormat="1">
      <c r="A96" s="42"/>
      <c r="B96" s="43"/>
      <c r="C96" s="44"/>
      <c r="D96" s="228" t="s">
        <v>155</v>
      </c>
      <c r="E96" s="44"/>
      <c r="F96" s="229" t="s">
        <v>1237</v>
      </c>
      <c r="G96" s="44"/>
      <c r="H96" s="44"/>
      <c r="I96" s="225"/>
      <c r="J96" s="44"/>
      <c r="K96" s="44"/>
      <c r="L96" s="48"/>
      <c r="M96" s="226"/>
      <c r="N96" s="227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155</v>
      </c>
      <c r="AU96" s="20" t="s">
        <v>88</v>
      </c>
    </row>
    <row r="97" s="2" customFormat="1" ht="16.5" customHeight="1">
      <c r="A97" s="42"/>
      <c r="B97" s="43"/>
      <c r="C97" s="209" t="s">
        <v>151</v>
      </c>
      <c r="D97" s="209" t="s">
        <v>147</v>
      </c>
      <c r="E97" s="210" t="s">
        <v>1238</v>
      </c>
      <c r="F97" s="211" t="s">
        <v>1239</v>
      </c>
      <c r="G97" s="212" t="s">
        <v>927</v>
      </c>
      <c r="H97" s="284"/>
      <c r="I97" s="214"/>
      <c r="J97" s="215">
        <f>ROUND(I97*H97,2)</f>
        <v>0</v>
      </c>
      <c r="K97" s="216"/>
      <c r="L97" s="48"/>
      <c r="M97" s="217" t="s">
        <v>32</v>
      </c>
      <c r="N97" s="218" t="s">
        <v>49</v>
      </c>
      <c r="O97" s="88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1" t="s">
        <v>292</v>
      </c>
      <c r="AT97" s="221" t="s">
        <v>147</v>
      </c>
      <c r="AU97" s="221" t="s">
        <v>88</v>
      </c>
      <c r="AY97" s="20" t="s">
        <v>145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20" t="s">
        <v>86</v>
      </c>
      <c r="BK97" s="222">
        <f>ROUND(I97*H97,2)</f>
        <v>0</v>
      </c>
      <c r="BL97" s="20" t="s">
        <v>292</v>
      </c>
      <c r="BM97" s="221" t="s">
        <v>1240</v>
      </c>
    </row>
    <row r="98" s="2" customFormat="1">
      <c r="A98" s="42"/>
      <c r="B98" s="43"/>
      <c r="C98" s="44"/>
      <c r="D98" s="223" t="s">
        <v>153</v>
      </c>
      <c r="E98" s="44"/>
      <c r="F98" s="224" t="s">
        <v>1241</v>
      </c>
      <c r="G98" s="44"/>
      <c r="H98" s="44"/>
      <c r="I98" s="225"/>
      <c r="J98" s="44"/>
      <c r="K98" s="44"/>
      <c r="L98" s="48"/>
      <c r="M98" s="226"/>
      <c r="N98" s="227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153</v>
      </c>
      <c r="AU98" s="20" t="s">
        <v>88</v>
      </c>
    </row>
    <row r="99" s="2" customFormat="1">
      <c r="A99" s="42"/>
      <c r="B99" s="43"/>
      <c r="C99" s="44"/>
      <c r="D99" s="228" t="s">
        <v>155</v>
      </c>
      <c r="E99" s="44"/>
      <c r="F99" s="229" t="s">
        <v>1242</v>
      </c>
      <c r="G99" s="44"/>
      <c r="H99" s="44"/>
      <c r="I99" s="225"/>
      <c r="J99" s="44"/>
      <c r="K99" s="44"/>
      <c r="L99" s="48"/>
      <c r="M99" s="226"/>
      <c r="N99" s="227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155</v>
      </c>
      <c r="AU99" s="20" t="s">
        <v>88</v>
      </c>
    </row>
    <row r="100" s="12" customFormat="1" ht="22.8" customHeight="1">
      <c r="A100" s="12"/>
      <c r="B100" s="193"/>
      <c r="C100" s="194"/>
      <c r="D100" s="195" t="s">
        <v>77</v>
      </c>
      <c r="E100" s="207" t="s">
        <v>1243</v>
      </c>
      <c r="F100" s="207" t="s">
        <v>1244</v>
      </c>
      <c r="G100" s="194"/>
      <c r="H100" s="194"/>
      <c r="I100" s="197"/>
      <c r="J100" s="208">
        <f>BK100</f>
        <v>0</v>
      </c>
      <c r="K100" s="194"/>
      <c r="L100" s="199"/>
      <c r="M100" s="200"/>
      <c r="N100" s="201"/>
      <c r="O100" s="201"/>
      <c r="P100" s="202">
        <f>SUM(P101:P106)</f>
        <v>0</v>
      </c>
      <c r="Q100" s="201"/>
      <c r="R100" s="202">
        <f>SUM(R101:R106)</f>
        <v>0.10583999999999999</v>
      </c>
      <c r="S100" s="201"/>
      <c r="T100" s="203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4" t="s">
        <v>88</v>
      </c>
      <c r="AT100" s="205" t="s">
        <v>77</v>
      </c>
      <c r="AU100" s="205" t="s">
        <v>86</v>
      </c>
      <c r="AY100" s="204" t="s">
        <v>145</v>
      </c>
      <c r="BK100" s="206">
        <f>SUM(BK101:BK106)</f>
        <v>0</v>
      </c>
    </row>
    <row r="101" s="2" customFormat="1" ht="16.5" customHeight="1">
      <c r="A101" s="42"/>
      <c r="B101" s="43"/>
      <c r="C101" s="209" t="s">
        <v>183</v>
      </c>
      <c r="D101" s="209" t="s">
        <v>147</v>
      </c>
      <c r="E101" s="210" t="s">
        <v>1245</v>
      </c>
      <c r="F101" s="211" t="s">
        <v>1246</v>
      </c>
      <c r="G101" s="212" t="s">
        <v>223</v>
      </c>
      <c r="H101" s="213">
        <v>3</v>
      </c>
      <c r="I101" s="214"/>
      <c r="J101" s="215">
        <f>ROUND(I101*H101,2)</f>
        <v>0</v>
      </c>
      <c r="K101" s="216"/>
      <c r="L101" s="48"/>
      <c r="M101" s="217" t="s">
        <v>32</v>
      </c>
      <c r="N101" s="218" t="s">
        <v>49</v>
      </c>
      <c r="O101" s="88"/>
      <c r="P101" s="219">
        <f>O101*H101</f>
        <v>0</v>
      </c>
      <c r="Q101" s="219">
        <v>0.035279999999999999</v>
      </c>
      <c r="R101" s="219">
        <f>Q101*H101</f>
        <v>0.10583999999999999</v>
      </c>
      <c r="S101" s="219">
        <v>0</v>
      </c>
      <c r="T101" s="220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1" t="s">
        <v>292</v>
      </c>
      <c r="AT101" s="221" t="s">
        <v>147</v>
      </c>
      <c r="AU101" s="221" t="s">
        <v>88</v>
      </c>
      <c r="AY101" s="20" t="s">
        <v>145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20" t="s">
        <v>86</v>
      </c>
      <c r="BK101" s="222">
        <f>ROUND(I101*H101,2)</f>
        <v>0</v>
      </c>
      <c r="BL101" s="20" t="s">
        <v>292</v>
      </c>
      <c r="BM101" s="221" t="s">
        <v>1247</v>
      </c>
    </row>
    <row r="102" s="2" customFormat="1">
      <c r="A102" s="42"/>
      <c r="B102" s="43"/>
      <c r="C102" s="44"/>
      <c r="D102" s="223" t="s">
        <v>153</v>
      </c>
      <c r="E102" s="44"/>
      <c r="F102" s="224" t="s">
        <v>1248</v>
      </c>
      <c r="G102" s="44"/>
      <c r="H102" s="44"/>
      <c r="I102" s="225"/>
      <c r="J102" s="44"/>
      <c r="K102" s="44"/>
      <c r="L102" s="48"/>
      <c r="M102" s="226"/>
      <c r="N102" s="227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153</v>
      </c>
      <c r="AU102" s="20" t="s">
        <v>88</v>
      </c>
    </row>
    <row r="103" s="2" customFormat="1">
      <c r="A103" s="42"/>
      <c r="B103" s="43"/>
      <c r="C103" s="44"/>
      <c r="D103" s="228" t="s">
        <v>155</v>
      </c>
      <c r="E103" s="44"/>
      <c r="F103" s="229" t="s">
        <v>1249</v>
      </c>
      <c r="G103" s="44"/>
      <c r="H103" s="44"/>
      <c r="I103" s="225"/>
      <c r="J103" s="44"/>
      <c r="K103" s="44"/>
      <c r="L103" s="48"/>
      <c r="M103" s="226"/>
      <c r="N103" s="227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155</v>
      </c>
      <c r="AU103" s="20" t="s">
        <v>88</v>
      </c>
    </row>
    <row r="104" s="2" customFormat="1" ht="16.5" customHeight="1">
      <c r="A104" s="42"/>
      <c r="B104" s="43"/>
      <c r="C104" s="209" t="s">
        <v>190</v>
      </c>
      <c r="D104" s="209" t="s">
        <v>147</v>
      </c>
      <c r="E104" s="210" t="s">
        <v>1250</v>
      </c>
      <c r="F104" s="211" t="s">
        <v>1251</v>
      </c>
      <c r="G104" s="212" t="s">
        <v>927</v>
      </c>
      <c r="H104" s="284"/>
      <c r="I104" s="214"/>
      <c r="J104" s="215">
        <f>ROUND(I104*H104,2)</f>
        <v>0</v>
      </c>
      <c r="K104" s="216"/>
      <c r="L104" s="48"/>
      <c r="M104" s="217" t="s">
        <v>32</v>
      </c>
      <c r="N104" s="218" t="s">
        <v>49</v>
      </c>
      <c r="O104" s="88"/>
      <c r="P104" s="219">
        <f>O104*H104</f>
        <v>0</v>
      </c>
      <c r="Q104" s="219">
        <v>0</v>
      </c>
      <c r="R104" s="219">
        <f>Q104*H104</f>
        <v>0</v>
      </c>
      <c r="S104" s="219">
        <v>0</v>
      </c>
      <c r="T104" s="220">
        <f>S104*H104</f>
        <v>0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R104" s="221" t="s">
        <v>292</v>
      </c>
      <c r="AT104" s="221" t="s">
        <v>147</v>
      </c>
      <c r="AU104" s="221" t="s">
        <v>88</v>
      </c>
      <c r="AY104" s="20" t="s">
        <v>145</v>
      </c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20" t="s">
        <v>86</v>
      </c>
      <c r="BK104" s="222">
        <f>ROUND(I104*H104,2)</f>
        <v>0</v>
      </c>
      <c r="BL104" s="20" t="s">
        <v>292</v>
      </c>
      <c r="BM104" s="221" t="s">
        <v>1252</v>
      </c>
    </row>
    <row r="105" s="2" customFormat="1">
      <c r="A105" s="42"/>
      <c r="B105" s="43"/>
      <c r="C105" s="44"/>
      <c r="D105" s="223" t="s">
        <v>153</v>
      </c>
      <c r="E105" s="44"/>
      <c r="F105" s="224" t="s">
        <v>1253</v>
      </c>
      <c r="G105" s="44"/>
      <c r="H105" s="44"/>
      <c r="I105" s="225"/>
      <c r="J105" s="44"/>
      <c r="K105" s="44"/>
      <c r="L105" s="48"/>
      <c r="M105" s="226"/>
      <c r="N105" s="227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153</v>
      </c>
      <c r="AU105" s="20" t="s">
        <v>88</v>
      </c>
    </row>
    <row r="106" s="2" customFormat="1">
      <c r="A106" s="42"/>
      <c r="B106" s="43"/>
      <c r="C106" s="44"/>
      <c r="D106" s="228" t="s">
        <v>155</v>
      </c>
      <c r="E106" s="44"/>
      <c r="F106" s="229" t="s">
        <v>1254</v>
      </c>
      <c r="G106" s="44"/>
      <c r="H106" s="44"/>
      <c r="I106" s="225"/>
      <c r="J106" s="44"/>
      <c r="K106" s="44"/>
      <c r="L106" s="48"/>
      <c r="M106" s="288"/>
      <c r="N106" s="289"/>
      <c r="O106" s="290"/>
      <c r="P106" s="290"/>
      <c r="Q106" s="290"/>
      <c r="R106" s="290"/>
      <c r="S106" s="290"/>
      <c r="T106" s="291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155</v>
      </c>
      <c r="AU106" s="20" t="s">
        <v>88</v>
      </c>
    </row>
    <row r="107" s="2" customFormat="1" ht="6.96" customHeight="1">
      <c r="A107" s="42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48"/>
      <c r="M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</row>
  </sheetData>
  <sheetProtection sheet="1" autoFilter="0" formatColumns="0" formatRows="0" objects="1" scenarios="1" spinCount="100000" saltValue="htehP28ByZxossw7VtIpDI2MCw2bwNMto7kQyeqXrc03VCFObbEHpzBGThXK2mfxBb97+HwzclUxk52suX5aIQ==" hashValue="RtKQkzUsm+NEeHphGwGEmznr6grbVYdnUbJpsLxVy4grppuS6xPQHiIwyDt/yZp2Emt7jlOtNCcDVuAc0MahfA==" algorithmName="SHA-512" password="CC35"/>
  <autoFilter ref="C83:K10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93" r:id="rId1" display="https://podminky.urs.cz/item/CS_URS_2024_01/721173403"/>
    <hyperlink ref="F96" r:id="rId2" display="https://podminky.urs.cz/item/CS_URS_2024_01/721290112"/>
    <hyperlink ref="F99" r:id="rId3" display="https://podminky.urs.cz/item/CS_URS_2022_02/998721202"/>
    <hyperlink ref="F103" r:id="rId4" display="https://podminky.urs.cz/item/CS_URS_2024_01/723150374"/>
    <hyperlink ref="F106" r:id="rId5" display="https://podminky.urs.cz/item/CS_URS_2022_02/9987232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107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B - ITIKA (bez dotací)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108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1255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19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32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ROUND(J85,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ROUND((SUM(BE85:BE196)),  2)</f>
        <v>0</v>
      </c>
      <c r="G33" s="42"/>
      <c r="H33" s="42"/>
      <c r="I33" s="152">
        <v>0.20999999999999999</v>
      </c>
      <c r="J33" s="151">
        <f>ROUND(((SUM(BE85:BE196))*I33),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ROUND((SUM(BF85:BF196)),  2)</f>
        <v>0</v>
      </c>
      <c r="G34" s="42"/>
      <c r="H34" s="42"/>
      <c r="I34" s="152">
        <v>0.14999999999999999</v>
      </c>
      <c r="J34" s="151">
        <f>ROUND(((SUM(BF85:BF196))*I34),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ROUND((SUM(BG85:BG196)),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ROUND((SUM(BH85:BH196)),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ROUND((SUM(BI85:BI196)),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110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B - ITIKA (bez dotací)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108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02-D.1.4.4-VYT - Vytápění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111</v>
      </c>
      <c r="D57" s="166"/>
      <c r="E57" s="166"/>
      <c r="F57" s="166"/>
      <c r="G57" s="166"/>
      <c r="H57" s="166"/>
      <c r="I57" s="166"/>
      <c r="J57" s="167" t="s">
        <v>112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J85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113</v>
      </c>
    </row>
    <row r="60" s="9" customFormat="1" ht="24.96" customHeight="1">
      <c r="A60" s="9"/>
      <c r="B60" s="169"/>
      <c r="C60" s="170"/>
      <c r="D60" s="171" t="s">
        <v>122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124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1256</v>
      </c>
      <c r="E62" s="178"/>
      <c r="F62" s="178"/>
      <c r="G62" s="178"/>
      <c r="H62" s="178"/>
      <c r="I62" s="178"/>
      <c r="J62" s="179">
        <f>J104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1257</v>
      </c>
      <c r="E63" s="178"/>
      <c r="F63" s="178"/>
      <c r="G63" s="178"/>
      <c r="H63" s="178"/>
      <c r="I63" s="178"/>
      <c r="J63" s="179">
        <f>J126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128</v>
      </c>
      <c r="E64" s="178"/>
      <c r="F64" s="178"/>
      <c r="G64" s="178"/>
      <c r="H64" s="178"/>
      <c r="I64" s="178"/>
      <c r="J64" s="179">
        <f>J175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9"/>
      <c r="C65" s="170"/>
      <c r="D65" s="171" t="s">
        <v>1258</v>
      </c>
      <c r="E65" s="172"/>
      <c r="F65" s="172"/>
      <c r="G65" s="172"/>
      <c r="H65" s="172"/>
      <c r="I65" s="172"/>
      <c r="J65" s="173">
        <f>J182</f>
        <v>0</v>
      </c>
      <c r="K65" s="170"/>
      <c r="L65" s="17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2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6.96" customHeight="1">
      <c r="A67" s="42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71" s="2" customFormat="1" ht="6.96" customHeight="1">
      <c r="A71" s="42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24.96" customHeight="1">
      <c r="A72" s="42"/>
      <c r="B72" s="43"/>
      <c r="C72" s="26" t="s">
        <v>130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16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164" t="str">
        <f>E7</f>
        <v>Revitalizace areálu Sokolovského zámku-Stavební úpravy SV a části SZ křídla - B - ITIKA (bez dotací)</v>
      </c>
      <c r="F75" s="35"/>
      <c r="G75" s="35"/>
      <c r="H75" s="35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108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73" t="str">
        <f>E9</f>
        <v>02-D.1.4.4-VYT - Vytápění</v>
      </c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22</v>
      </c>
      <c r="D79" s="44"/>
      <c r="E79" s="44"/>
      <c r="F79" s="30" t="str">
        <f>F12</f>
        <v>Sokolov</v>
      </c>
      <c r="G79" s="44"/>
      <c r="H79" s="44"/>
      <c r="I79" s="35" t="s">
        <v>24</v>
      </c>
      <c r="J79" s="76" t="str">
        <f>IF(J12="","",J12)</f>
        <v>10. 6. 2024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5.65" customHeight="1">
      <c r="A81" s="42"/>
      <c r="B81" s="43"/>
      <c r="C81" s="35" t="s">
        <v>30</v>
      </c>
      <c r="D81" s="44"/>
      <c r="E81" s="44"/>
      <c r="F81" s="30" t="str">
        <f>E15</f>
        <v>Muzeum Sokolov p.o.</v>
      </c>
      <c r="G81" s="44"/>
      <c r="H81" s="44"/>
      <c r="I81" s="35" t="s">
        <v>37</v>
      </c>
      <c r="J81" s="40" t="str">
        <f>E21</f>
        <v>JURICA a.s. - Ateliér Sokolov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35</v>
      </c>
      <c r="D82" s="44"/>
      <c r="E82" s="44"/>
      <c r="F82" s="30" t="str">
        <f>IF(E18="","",E18)</f>
        <v>Vyplň údaj</v>
      </c>
      <c r="G82" s="44"/>
      <c r="H82" s="44"/>
      <c r="I82" s="35" t="s">
        <v>40</v>
      </c>
      <c r="J82" s="40" t="str">
        <f>E24</f>
        <v>Eva Marková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0.32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11" customFormat="1" ht="29.28" customHeight="1">
      <c r="A84" s="181"/>
      <c r="B84" s="182"/>
      <c r="C84" s="183" t="s">
        <v>131</v>
      </c>
      <c r="D84" s="184" t="s">
        <v>63</v>
      </c>
      <c r="E84" s="184" t="s">
        <v>59</v>
      </c>
      <c r="F84" s="184" t="s">
        <v>60</v>
      </c>
      <c r="G84" s="184" t="s">
        <v>132</v>
      </c>
      <c r="H84" s="184" t="s">
        <v>133</v>
      </c>
      <c r="I84" s="184" t="s">
        <v>134</v>
      </c>
      <c r="J84" s="185" t="s">
        <v>112</v>
      </c>
      <c r="K84" s="186" t="s">
        <v>135</v>
      </c>
      <c r="L84" s="187"/>
      <c r="M84" s="96" t="s">
        <v>32</v>
      </c>
      <c r="N84" s="97" t="s">
        <v>48</v>
      </c>
      <c r="O84" s="97" t="s">
        <v>136</v>
      </c>
      <c r="P84" s="97" t="s">
        <v>137</v>
      </c>
      <c r="Q84" s="97" t="s">
        <v>138</v>
      </c>
      <c r="R84" s="97" t="s">
        <v>139</v>
      </c>
      <c r="S84" s="97" t="s">
        <v>140</v>
      </c>
      <c r="T84" s="98" t="s">
        <v>141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2"/>
      <c r="B85" s="43"/>
      <c r="C85" s="103" t="s">
        <v>142</v>
      </c>
      <c r="D85" s="44"/>
      <c r="E85" s="44"/>
      <c r="F85" s="44"/>
      <c r="G85" s="44"/>
      <c r="H85" s="44"/>
      <c r="I85" s="44"/>
      <c r="J85" s="188">
        <f>BK85</f>
        <v>0</v>
      </c>
      <c r="K85" s="44"/>
      <c r="L85" s="48"/>
      <c r="M85" s="99"/>
      <c r="N85" s="189"/>
      <c r="O85" s="100"/>
      <c r="P85" s="190">
        <f>P86+P182</f>
        <v>0</v>
      </c>
      <c r="Q85" s="100"/>
      <c r="R85" s="190">
        <f>R86+R182</f>
        <v>0.33927000000000002</v>
      </c>
      <c r="S85" s="100"/>
      <c r="T85" s="191">
        <f>T86+T182</f>
        <v>0.53404000000000007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77</v>
      </c>
      <c r="AU85" s="20" t="s">
        <v>113</v>
      </c>
      <c r="BK85" s="192">
        <f>BK86+BK182</f>
        <v>0</v>
      </c>
    </row>
    <row r="86" s="12" customFormat="1" ht="25.92" customHeight="1">
      <c r="A86" s="12"/>
      <c r="B86" s="193"/>
      <c r="C86" s="194"/>
      <c r="D86" s="195" t="s">
        <v>77</v>
      </c>
      <c r="E86" s="196" t="s">
        <v>603</v>
      </c>
      <c r="F86" s="196" t="s">
        <v>604</v>
      </c>
      <c r="G86" s="194"/>
      <c r="H86" s="194"/>
      <c r="I86" s="197"/>
      <c r="J86" s="198">
        <f>BK86</f>
        <v>0</v>
      </c>
      <c r="K86" s="194"/>
      <c r="L86" s="199"/>
      <c r="M86" s="200"/>
      <c r="N86" s="201"/>
      <c r="O86" s="201"/>
      <c r="P86" s="202">
        <f>P87+P104+P126+P175</f>
        <v>0</v>
      </c>
      <c r="Q86" s="201"/>
      <c r="R86" s="202">
        <f>R87+R104+R126+R175</f>
        <v>0.33927000000000002</v>
      </c>
      <c r="S86" s="201"/>
      <c r="T86" s="203">
        <f>T87+T104+T126+T175</f>
        <v>0.53404000000000007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4" t="s">
        <v>88</v>
      </c>
      <c r="AT86" s="205" t="s">
        <v>77</v>
      </c>
      <c r="AU86" s="205" t="s">
        <v>78</v>
      </c>
      <c r="AY86" s="204" t="s">
        <v>145</v>
      </c>
      <c r="BK86" s="206">
        <f>BK87+BK104+BK126+BK175</f>
        <v>0</v>
      </c>
    </row>
    <row r="87" s="12" customFormat="1" ht="22.8" customHeight="1">
      <c r="A87" s="12"/>
      <c r="B87" s="193"/>
      <c r="C87" s="194"/>
      <c r="D87" s="195" t="s">
        <v>77</v>
      </c>
      <c r="E87" s="207" t="s">
        <v>716</v>
      </c>
      <c r="F87" s="207" t="s">
        <v>717</v>
      </c>
      <c r="G87" s="194"/>
      <c r="H87" s="194"/>
      <c r="I87" s="197"/>
      <c r="J87" s="208">
        <f>BK87</f>
        <v>0</v>
      </c>
      <c r="K87" s="194"/>
      <c r="L87" s="199"/>
      <c r="M87" s="200"/>
      <c r="N87" s="201"/>
      <c r="O87" s="201"/>
      <c r="P87" s="202">
        <f>SUM(P88:P103)</f>
        <v>0</v>
      </c>
      <c r="Q87" s="201"/>
      <c r="R87" s="202">
        <f>SUM(R88:R103)</f>
        <v>0.012450000000000001</v>
      </c>
      <c r="S87" s="201"/>
      <c r="T87" s="203">
        <f>SUM(T88:T103)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4" t="s">
        <v>88</v>
      </c>
      <c r="AT87" s="205" t="s">
        <v>77</v>
      </c>
      <c r="AU87" s="205" t="s">
        <v>86</v>
      </c>
      <c r="AY87" s="204" t="s">
        <v>145</v>
      </c>
      <c r="BK87" s="206">
        <f>SUM(BK88:BK103)</f>
        <v>0</v>
      </c>
    </row>
    <row r="88" s="2" customFormat="1" ht="16.5" customHeight="1">
      <c r="A88" s="42"/>
      <c r="B88" s="43"/>
      <c r="C88" s="209" t="s">
        <v>86</v>
      </c>
      <c r="D88" s="209" t="s">
        <v>147</v>
      </c>
      <c r="E88" s="210" t="s">
        <v>1259</v>
      </c>
      <c r="F88" s="211" t="s">
        <v>1260</v>
      </c>
      <c r="G88" s="212" t="s">
        <v>223</v>
      </c>
      <c r="H88" s="213">
        <v>42</v>
      </c>
      <c r="I88" s="214"/>
      <c r="J88" s="215">
        <f>ROUND(I88*H88,2)</f>
        <v>0</v>
      </c>
      <c r="K88" s="216"/>
      <c r="L88" s="48"/>
      <c r="M88" s="217" t="s">
        <v>32</v>
      </c>
      <c r="N88" s="218" t="s">
        <v>49</v>
      </c>
      <c r="O88" s="88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1" t="s">
        <v>292</v>
      </c>
      <c r="AT88" s="221" t="s">
        <v>147</v>
      </c>
      <c r="AU88" s="221" t="s">
        <v>88</v>
      </c>
      <c r="AY88" s="20" t="s">
        <v>145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20" t="s">
        <v>86</v>
      </c>
      <c r="BK88" s="222">
        <f>ROUND(I88*H88,2)</f>
        <v>0</v>
      </c>
      <c r="BL88" s="20" t="s">
        <v>292</v>
      </c>
      <c r="BM88" s="221" t="s">
        <v>1261</v>
      </c>
    </row>
    <row r="89" s="2" customFormat="1">
      <c r="A89" s="42"/>
      <c r="B89" s="43"/>
      <c r="C89" s="44"/>
      <c r="D89" s="223" t="s">
        <v>153</v>
      </c>
      <c r="E89" s="44"/>
      <c r="F89" s="224" t="s">
        <v>1262</v>
      </c>
      <c r="G89" s="44"/>
      <c r="H89" s="44"/>
      <c r="I89" s="225"/>
      <c r="J89" s="44"/>
      <c r="K89" s="44"/>
      <c r="L89" s="48"/>
      <c r="M89" s="226"/>
      <c r="N89" s="227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153</v>
      </c>
      <c r="AU89" s="20" t="s">
        <v>88</v>
      </c>
    </row>
    <row r="90" s="2" customFormat="1">
      <c r="A90" s="42"/>
      <c r="B90" s="43"/>
      <c r="C90" s="44"/>
      <c r="D90" s="228" t="s">
        <v>155</v>
      </c>
      <c r="E90" s="44"/>
      <c r="F90" s="229" t="s">
        <v>1263</v>
      </c>
      <c r="G90" s="44"/>
      <c r="H90" s="44"/>
      <c r="I90" s="225"/>
      <c r="J90" s="44"/>
      <c r="K90" s="44"/>
      <c r="L90" s="48"/>
      <c r="M90" s="226"/>
      <c r="N90" s="227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155</v>
      </c>
      <c r="AU90" s="20" t="s">
        <v>88</v>
      </c>
    </row>
    <row r="91" s="14" customFormat="1">
      <c r="A91" s="14"/>
      <c r="B91" s="240"/>
      <c r="C91" s="241"/>
      <c r="D91" s="223" t="s">
        <v>157</v>
      </c>
      <c r="E91" s="242" t="s">
        <v>32</v>
      </c>
      <c r="F91" s="243" t="s">
        <v>1264</v>
      </c>
      <c r="G91" s="241"/>
      <c r="H91" s="244">
        <v>42</v>
      </c>
      <c r="I91" s="245"/>
      <c r="J91" s="241"/>
      <c r="K91" s="241"/>
      <c r="L91" s="246"/>
      <c r="M91" s="247"/>
      <c r="N91" s="248"/>
      <c r="O91" s="248"/>
      <c r="P91" s="248"/>
      <c r="Q91" s="248"/>
      <c r="R91" s="248"/>
      <c r="S91" s="248"/>
      <c r="T91" s="24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0" t="s">
        <v>157</v>
      </c>
      <c r="AU91" s="250" t="s">
        <v>88</v>
      </c>
      <c r="AV91" s="14" t="s">
        <v>88</v>
      </c>
      <c r="AW91" s="14" t="s">
        <v>39</v>
      </c>
      <c r="AX91" s="14" t="s">
        <v>86</v>
      </c>
      <c r="AY91" s="250" t="s">
        <v>145</v>
      </c>
    </row>
    <row r="92" s="2" customFormat="1" ht="16.5" customHeight="1">
      <c r="A92" s="42"/>
      <c r="B92" s="43"/>
      <c r="C92" s="273" t="s">
        <v>88</v>
      </c>
      <c r="D92" s="273" t="s">
        <v>413</v>
      </c>
      <c r="E92" s="274" t="s">
        <v>1265</v>
      </c>
      <c r="F92" s="275" t="s">
        <v>1266</v>
      </c>
      <c r="G92" s="276" t="s">
        <v>223</v>
      </c>
      <c r="H92" s="277">
        <v>22</v>
      </c>
      <c r="I92" s="278"/>
      <c r="J92" s="279">
        <f>ROUND(I92*H92,2)</f>
        <v>0</v>
      </c>
      <c r="K92" s="280"/>
      <c r="L92" s="281"/>
      <c r="M92" s="282" t="s">
        <v>32</v>
      </c>
      <c r="N92" s="283" t="s">
        <v>49</v>
      </c>
      <c r="O92" s="88"/>
      <c r="P92" s="219">
        <f>O92*H92</f>
        <v>0</v>
      </c>
      <c r="Q92" s="219">
        <v>0.00027</v>
      </c>
      <c r="R92" s="219">
        <f>Q92*H92</f>
        <v>0.00594</v>
      </c>
      <c r="S92" s="219">
        <v>0</v>
      </c>
      <c r="T92" s="220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21" t="s">
        <v>412</v>
      </c>
      <c r="AT92" s="221" t="s">
        <v>413</v>
      </c>
      <c r="AU92" s="221" t="s">
        <v>88</v>
      </c>
      <c r="AY92" s="20" t="s">
        <v>145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20" t="s">
        <v>86</v>
      </c>
      <c r="BK92" s="222">
        <f>ROUND(I92*H92,2)</f>
        <v>0</v>
      </c>
      <c r="BL92" s="20" t="s">
        <v>292</v>
      </c>
      <c r="BM92" s="221" t="s">
        <v>1267</v>
      </c>
    </row>
    <row r="93" s="2" customFormat="1">
      <c r="A93" s="42"/>
      <c r="B93" s="43"/>
      <c r="C93" s="44"/>
      <c r="D93" s="223" t="s">
        <v>153</v>
      </c>
      <c r="E93" s="44"/>
      <c r="F93" s="224" t="s">
        <v>1266</v>
      </c>
      <c r="G93" s="44"/>
      <c r="H93" s="44"/>
      <c r="I93" s="225"/>
      <c r="J93" s="44"/>
      <c r="K93" s="44"/>
      <c r="L93" s="48"/>
      <c r="M93" s="226"/>
      <c r="N93" s="227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153</v>
      </c>
      <c r="AU93" s="20" t="s">
        <v>88</v>
      </c>
    </row>
    <row r="94" s="2" customFormat="1" ht="16.5" customHeight="1">
      <c r="A94" s="42"/>
      <c r="B94" s="43"/>
      <c r="C94" s="273" t="s">
        <v>171</v>
      </c>
      <c r="D94" s="273" t="s">
        <v>413</v>
      </c>
      <c r="E94" s="274" t="s">
        <v>1268</v>
      </c>
      <c r="F94" s="275" t="s">
        <v>1269</v>
      </c>
      <c r="G94" s="276" t="s">
        <v>223</v>
      </c>
      <c r="H94" s="277">
        <v>20</v>
      </c>
      <c r="I94" s="278"/>
      <c r="J94" s="279">
        <f>ROUND(I94*H94,2)</f>
        <v>0</v>
      </c>
      <c r="K94" s="280"/>
      <c r="L94" s="281"/>
      <c r="M94" s="282" t="s">
        <v>32</v>
      </c>
      <c r="N94" s="283" t="s">
        <v>49</v>
      </c>
      <c r="O94" s="88"/>
      <c r="P94" s="219">
        <f>O94*H94</f>
        <v>0</v>
      </c>
      <c r="Q94" s="219">
        <v>0.00032000000000000003</v>
      </c>
      <c r="R94" s="219">
        <f>Q94*H94</f>
        <v>0.0064000000000000003</v>
      </c>
      <c r="S94" s="219">
        <v>0</v>
      </c>
      <c r="T94" s="220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1" t="s">
        <v>412</v>
      </c>
      <c r="AT94" s="221" t="s">
        <v>413</v>
      </c>
      <c r="AU94" s="221" t="s">
        <v>88</v>
      </c>
      <c r="AY94" s="20" t="s">
        <v>145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0" t="s">
        <v>86</v>
      </c>
      <c r="BK94" s="222">
        <f>ROUND(I94*H94,2)</f>
        <v>0</v>
      </c>
      <c r="BL94" s="20" t="s">
        <v>292</v>
      </c>
      <c r="BM94" s="221" t="s">
        <v>1270</v>
      </c>
    </row>
    <row r="95" s="2" customFormat="1">
      <c r="A95" s="42"/>
      <c r="B95" s="43"/>
      <c r="C95" s="44"/>
      <c r="D95" s="223" t="s">
        <v>153</v>
      </c>
      <c r="E95" s="44"/>
      <c r="F95" s="224" t="s">
        <v>1269</v>
      </c>
      <c r="G95" s="44"/>
      <c r="H95" s="44"/>
      <c r="I95" s="225"/>
      <c r="J95" s="44"/>
      <c r="K95" s="44"/>
      <c r="L95" s="48"/>
      <c r="M95" s="226"/>
      <c r="N95" s="227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153</v>
      </c>
      <c r="AU95" s="20" t="s">
        <v>88</v>
      </c>
    </row>
    <row r="96" s="2" customFormat="1" ht="16.5" customHeight="1">
      <c r="A96" s="42"/>
      <c r="B96" s="43"/>
      <c r="C96" s="209" t="s">
        <v>151</v>
      </c>
      <c r="D96" s="209" t="s">
        <v>147</v>
      </c>
      <c r="E96" s="210" t="s">
        <v>1271</v>
      </c>
      <c r="F96" s="211" t="s">
        <v>1272</v>
      </c>
      <c r="G96" s="212" t="s">
        <v>223</v>
      </c>
      <c r="H96" s="213">
        <v>1</v>
      </c>
      <c r="I96" s="214"/>
      <c r="J96" s="215">
        <f>ROUND(I96*H96,2)</f>
        <v>0</v>
      </c>
      <c r="K96" s="216"/>
      <c r="L96" s="48"/>
      <c r="M96" s="217" t="s">
        <v>32</v>
      </c>
      <c r="N96" s="218" t="s">
        <v>49</v>
      </c>
      <c r="O96" s="88"/>
      <c r="P96" s="219">
        <f>O96*H96</f>
        <v>0</v>
      </c>
      <c r="Q96" s="219">
        <v>0</v>
      </c>
      <c r="R96" s="219">
        <f>Q96*H96</f>
        <v>0</v>
      </c>
      <c r="S96" s="219">
        <v>0</v>
      </c>
      <c r="T96" s="220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21" t="s">
        <v>292</v>
      </c>
      <c r="AT96" s="221" t="s">
        <v>147</v>
      </c>
      <c r="AU96" s="221" t="s">
        <v>88</v>
      </c>
      <c r="AY96" s="20" t="s">
        <v>145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20" t="s">
        <v>86</v>
      </c>
      <c r="BK96" s="222">
        <f>ROUND(I96*H96,2)</f>
        <v>0</v>
      </c>
      <c r="BL96" s="20" t="s">
        <v>292</v>
      </c>
      <c r="BM96" s="221" t="s">
        <v>1273</v>
      </c>
    </row>
    <row r="97" s="2" customFormat="1">
      <c r="A97" s="42"/>
      <c r="B97" s="43"/>
      <c r="C97" s="44"/>
      <c r="D97" s="223" t="s">
        <v>153</v>
      </c>
      <c r="E97" s="44"/>
      <c r="F97" s="224" t="s">
        <v>1274</v>
      </c>
      <c r="G97" s="44"/>
      <c r="H97" s="44"/>
      <c r="I97" s="225"/>
      <c r="J97" s="44"/>
      <c r="K97" s="44"/>
      <c r="L97" s="48"/>
      <c r="M97" s="226"/>
      <c r="N97" s="227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153</v>
      </c>
      <c r="AU97" s="20" t="s">
        <v>88</v>
      </c>
    </row>
    <row r="98" s="2" customFormat="1">
      <c r="A98" s="42"/>
      <c r="B98" s="43"/>
      <c r="C98" s="44"/>
      <c r="D98" s="228" t="s">
        <v>155</v>
      </c>
      <c r="E98" s="44"/>
      <c r="F98" s="229" t="s">
        <v>1275</v>
      </c>
      <c r="G98" s="44"/>
      <c r="H98" s="44"/>
      <c r="I98" s="225"/>
      <c r="J98" s="44"/>
      <c r="K98" s="44"/>
      <c r="L98" s="48"/>
      <c r="M98" s="226"/>
      <c r="N98" s="227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155</v>
      </c>
      <c r="AU98" s="20" t="s">
        <v>88</v>
      </c>
    </row>
    <row r="99" s="2" customFormat="1" ht="16.5" customHeight="1">
      <c r="A99" s="42"/>
      <c r="B99" s="43"/>
      <c r="C99" s="273" t="s">
        <v>183</v>
      </c>
      <c r="D99" s="273" t="s">
        <v>413</v>
      </c>
      <c r="E99" s="274" t="s">
        <v>1276</v>
      </c>
      <c r="F99" s="275" t="s">
        <v>1277</v>
      </c>
      <c r="G99" s="276" t="s">
        <v>223</v>
      </c>
      <c r="H99" s="277">
        <v>1</v>
      </c>
      <c r="I99" s="278"/>
      <c r="J99" s="279">
        <f>ROUND(I99*H99,2)</f>
        <v>0</v>
      </c>
      <c r="K99" s="280"/>
      <c r="L99" s="281"/>
      <c r="M99" s="282" t="s">
        <v>32</v>
      </c>
      <c r="N99" s="283" t="s">
        <v>49</v>
      </c>
      <c r="O99" s="88"/>
      <c r="P99" s="219">
        <f>O99*H99</f>
        <v>0</v>
      </c>
      <c r="Q99" s="219">
        <v>0.00011</v>
      </c>
      <c r="R99" s="219">
        <f>Q99*H99</f>
        <v>0.00011</v>
      </c>
      <c r="S99" s="219">
        <v>0</v>
      </c>
      <c r="T99" s="220">
        <f>S99*H99</f>
        <v>0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R99" s="221" t="s">
        <v>412</v>
      </c>
      <c r="AT99" s="221" t="s">
        <v>413</v>
      </c>
      <c r="AU99" s="221" t="s">
        <v>88</v>
      </c>
      <c r="AY99" s="20" t="s">
        <v>145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20" t="s">
        <v>86</v>
      </c>
      <c r="BK99" s="222">
        <f>ROUND(I99*H99,2)</f>
        <v>0</v>
      </c>
      <c r="BL99" s="20" t="s">
        <v>292</v>
      </c>
      <c r="BM99" s="221" t="s">
        <v>1278</v>
      </c>
    </row>
    <row r="100" s="2" customFormat="1">
      <c r="A100" s="42"/>
      <c r="B100" s="43"/>
      <c r="C100" s="44"/>
      <c r="D100" s="223" t="s">
        <v>153</v>
      </c>
      <c r="E100" s="44"/>
      <c r="F100" s="224" t="s">
        <v>1277</v>
      </c>
      <c r="G100" s="44"/>
      <c r="H100" s="44"/>
      <c r="I100" s="225"/>
      <c r="J100" s="44"/>
      <c r="K100" s="44"/>
      <c r="L100" s="48"/>
      <c r="M100" s="226"/>
      <c r="N100" s="227"/>
      <c r="O100" s="88"/>
      <c r="P100" s="88"/>
      <c r="Q100" s="88"/>
      <c r="R100" s="88"/>
      <c r="S100" s="88"/>
      <c r="T100" s="89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T100" s="20" t="s">
        <v>153</v>
      </c>
      <c r="AU100" s="20" t="s">
        <v>88</v>
      </c>
    </row>
    <row r="101" s="2" customFormat="1" ht="16.5" customHeight="1">
      <c r="A101" s="42"/>
      <c r="B101" s="43"/>
      <c r="C101" s="209" t="s">
        <v>190</v>
      </c>
      <c r="D101" s="209" t="s">
        <v>147</v>
      </c>
      <c r="E101" s="210" t="s">
        <v>1279</v>
      </c>
      <c r="F101" s="211" t="s">
        <v>1280</v>
      </c>
      <c r="G101" s="212" t="s">
        <v>927</v>
      </c>
      <c r="H101" s="284"/>
      <c r="I101" s="214"/>
      <c r="J101" s="215">
        <f>ROUND(I101*H101,2)</f>
        <v>0</v>
      </c>
      <c r="K101" s="216"/>
      <c r="L101" s="48"/>
      <c r="M101" s="217" t="s">
        <v>32</v>
      </c>
      <c r="N101" s="218" t="s">
        <v>49</v>
      </c>
      <c r="O101" s="88"/>
      <c r="P101" s="219">
        <f>O101*H101</f>
        <v>0</v>
      </c>
      <c r="Q101" s="219">
        <v>0</v>
      </c>
      <c r="R101" s="219">
        <f>Q101*H101</f>
        <v>0</v>
      </c>
      <c r="S101" s="219">
        <v>0</v>
      </c>
      <c r="T101" s="220">
        <f>S101*H101</f>
        <v>0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R101" s="221" t="s">
        <v>292</v>
      </c>
      <c r="AT101" s="221" t="s">
        <v>147</v>
      </c>
      <c r="AU101" s="221" t="s">
        <v>88</v>
      </c>
      <c r="AY101" s="20" t="s">
        <v>145</v>
      </c>
      <c r="BE101" s="222">
        <f>IF(N101="základní",J101,0)</f>
        <v>0</v>
      </c>
      <c r="BF101" s="222">
        <f>IF(N101="snížená",J101,0)</f>
        <v>0</v>
      </c>
      <c r="BG101" s="222">
        <f>IF(N101="zákl. přenesená",J101,0)</f>
        <v>0</v>
      </c>
      <c r="BH101" s="222">
        <f>IF(N101="sníž. přenesená",J101,0)</f>
        <v>0</v>
      </c>
      <c r="BI101" s="222">
        <f>IF(N101="nulová",J101,0)</f>
        <v>0</v>
      </c>
      <c r="BJ101" s="20" t="s">
        <v>86</v>
      </c>
      <c r="BK101" s="222">
        <f>ROUND(I101*H101,2)</f>
        <v>0</v>
      </c>
      <c r="BL101" s="20" t="s">
        <v>292</v>
      </c>
      <c r="BM101" s="221" t="s">
        <v>1281</v>
      </c>
    </row>
    <row r="102" s="2" customFormat="1">
      <c r="A102" s="42"/>
      <c r="B102" s="43"/>
      <c r="C102" s="44"/>
      <c r="D102" s="223" t="s">
        <v>153</v>
      </c>
      <c r="E102" s="44"/>
      <c r="F102" s="224" t="s">
        <v>1282</v>
      </c>
      <c r="G102" s="44"/>
      <c r="H102" s="44"/>
      <c r="I102" s="225"/>
      <c r="J102" s="44"/>
      <c r="K102" s="44"/>
      <c r="L102" s="48"/>
      <c r="M102" s="226"/>
      <c r="N102" s="227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153</v>
      </c>
      <c r="AU102" s="20" t="s">
        <v>88</v>
      </c>
    </row>
    <row r="103" s="2" customFormat="1">
      <c r="A103" s="42"/>
      <c r="B103" s="43"/>
      <c r="C103" s="44"/>
      <c r="D103" s="228" t="s">
        <v>155</v>
      </c>
      <c r="E103" s="44"/>
      <c r="F103" s="229" t="s">
        <v>1283</v>
      </c>
      <c r="G103" s="44"/>
      <c r="H103" s="44"/>
      <c r="I103" s="225"/>
      <c r="J103" s="44"/>
      <c r="K103" s="44"/>
      <c r="L103" s="48"/>
      <c r="M103" s="226"/>
      <c r="N103" s="227"/>
      <c r="O103" s="88"/>
      <c r="P103" s="88"/>
      <c r="Q103" s="88"/>
      <c r="R103" s="88"/>
      <c r="S103" s="88"/>
      <c r="T103" s="89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T103" s="20" t="s">
        <v>155</v>
      </c>
      <c r="AU103" s="20" t="s">
        <v>88</v>
      </c>
    </row>
    <row r="104" s="12" customFormat="1" ht="22.8" customHeight="1">
      <c r="A104" s="12"/>
      <c r="B104" s="193"/>
      <c r="C104" s="194"/>
      <c r="D104" s="195" t="s">
        <v>77</v>
      </c>
      <c r="E104" s="207" t="s">
        <v>1284</v>
      </c>
      <c r="F104" s="207" t="s">
        <v>1285</v>
      </c>
      <c r="G104" s="194"/>
      <c r="H104" s="194"/>
      <c r="I104" s="197"/>
      <c r="J104" s="208">
        <f>BK104</f>
        <v>0</v>
      </c>
      <c r="K104" s="194"/>
      <c r="L104" s="199"/>
      <c r="M104" s="200"/>
      <c r="N104" s="201"/>
      <c r="O104" s="201"/>
      <c r="P104" s="202">
        <f>SUM(P105:P125)</f>
        <v>0</v>
      </c>
      <c r="Q104" s="201"/>
      <c r="R104" s="202">
        <f>SUM(R105:R125)</f>
        <v>0.063399999999999998</v>
      </c>
      <c r="S104" s="201"/>
      <c r="T104" s="203">
        <f>SUM(T105:T125)</f>
        <v>0.20560000000000001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4" t="s">
        <v>88</v>
      </c>
      <c r="AT104" s="205" t="s">
        <v>77</v>
      </c>
      <c r="AU104" s="205" t="s">
        <v>86</v>
      </c>
      <c r="AY104" s="204" t="s">
        <v>145</v>
      </c>
      <c r="BK104" s="206">
        <f>SUM(BK105:BK125)</f>
        <v>0</v>
      </c>
    </row>
    <row r="105" s="2" customFormat="1" ht="16.5" customHeight="1">
      <c r="A105" s="42"/>
      <c r="B105" s="43"/>
      <c r="C105" s="209" t="s">
        <v>196</v>
      </c>
      <c r="D105" s="209" t="s">
        <v>147</v>
      </c>
      <c r="E105" s="210" t="s">
        <v>1286</v>
      </c>
      <c r="F105" s="211" t="s">
        <v>1287</v>
      </c>
      <c r="G105" s="212" t="s">
        <v>223</v>
      </c>
      <c r="H105" s="213">
        <v>13</v>
      </c>
      <c r="I105" s="214"/>
      <c r="J105" s="215">
        <f>ROUND(I105*H105,2)</f>
        <v>0</v>
      </c>
      <c r="K105" s="216"/>
      <c r="L105" s="48"/>
      <c r="M105" s="217" t="s">
        <v>32</v>
      </c>
      <c r="N105" s="218" t="s">
        <v>49</v>
      </c>
      <c r="O105" s="88"/>
      <c r="P105" s="219">
        <f>O105*H105</f>
        <v>0</v>
      </c>
      <c r="Q105" s="219">
        <v>2.0000000000000002E-05</v>
      </c>
      <c r="R105" s="219">
        <f>Q105*H105</f>
        <v>0.00026000000000000003</v>
      </c>
      <c r="S105" s="219">
        <v>0.001</v>
      </c>
      <c r="T105" s="220">
        <f>S105*H105</f>
        <v>0.013000000000000001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21" t="s">
        <v>292</v>
      </c>
      <c r="AT105" s="221" t="s">
        <v>147</v>
      </c>
      <c r="AU105" s="221" t="s">
        <v>88</v>
      </c>
      <c r="AY105" s="20" t="s">
        <v>145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20" t="s">
        <v>86</v>
      </c>
      <c r="BK105" s="222">
        <f>ROUND(I105*H105,2)</f>
        <v>0</v>
      </c>
      <c r="BL105" s="20" t="s">
        <v>292</v>
      </c>
      <c r="BM105" s="221" t="s">
        <v>1288</v>
      </c>
    </row>
    <row r="106" s="2" customFormat="1">
      <c r="A106" s="42"/>
      <c r="B106" s="43"/>
      <c r="C106" s="44"/>
      <c r="D106" s="223" t="s">
        <v>153</v>
      </c>
      <c r="E106" s="44"/>
      <c r="F106" s="224" t="s">
        <v>1289</v>
      </c>
      <c r="G106" s="44"/>
      <c r="H106" s="44"/>
      <c r="I106" s="225"/>
      <c r="J106" s="44"/>
      <c r="K106" s="44"/>
      <c r="L106" s="48"/>
      <c r="M106" s="226"/>
      <c r="N106" s="227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153</v>
      </c>
      <c r="AU106" s="20" t="s">
        <v>88</v>
      </c>
    </row>
    <row r="107" s="2" customFormat="1">
      <c r="A107" s="42"/>
      <c r="B107" s="43"/>
      <c r="C107" s="44"/>
      <c r="D107" s="228" t="s">
        <v>155</v>
      </c>
      <c r="E107" s="44"/>
      <c r="F107" s="229" t="s">
        <v>1290</v>
      </c>
      <c r="G107" s="44"/>
      <c r="H107" s="44"/>
      <c r="I107" s="225"/>
      <c r="J107" s="44"/>
      <c r="K107" s="44"/>
      <c r="L107" s="48"/>
      <c r="M107" s="226"/>
      <c r="N107" s="227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155</v>
      </c>
      <c r="AU107" s="20" t="s">
        <v>88</v>
      </c>
    </row>
    <row r="108" s="2" customFormat="1" ht="16.5" customHeight="1">
      <c r="A108" s="42"/>
      <c r="B108" s="43"/>
      <c r="C108" s="209" t="s">
        <v>204</v>
      </c>
      <c r="D108" s="209" t="s">
        <v>147</v>
      </c>
      <c r="E108" s="210" t="s">
        <v>1291</v>
      </c>
      <c r="F108" s="211" t="s">
        <v>1292</v>
      </c>
      <c r="G108" s="212" t="s">
        <v>223</v>
      </c>
      <c r="H108" s="213">
        <v>2</v>
      </c>
      <c r="I108" s="214"/>
      <c r="J108" s="215">
        <f>ROUND(I108*H108,2)</f>
        <v>0</v>
      </c>
      <c r="K108" s="216"/>
      <c r="L108" s="48"/>
      <c r="M108" s="217" t="s">
        <v>32</v>
      </c>
      <c r="N108" s="218" t="s">
        <v>49</v>
      </c>
      <c r="O108" s="88"/>
      <c r="P108" s="219">
        <f>O108*H108</f>
        <v>0</v>
      </c>
      <c r="Q108" s="219">
        <v>2.0000000000000002E-05</v>
      </c>
      <c r="R108" s="219">
        <f>Q108*H108</f>
        <v>4.0000000000000003E-05</v>
      </c>
      <c r="S108" s="219">
        <v>0.0032000000000000002</v>
      </c>
      <c r="T108" s="220">
        <f>S108*H108</f>
        <v>0.0064000000000000003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1" t="s">
        <v>292</v>
      </c>
      <c r="AT108" s="221" t="s">
        <v>147</v>
      </c>
      <c r="AU108" s="221" t="s">
        <v>88</v>
      </c>
      <c r="AY108" s="20" t="s">
        <v>145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0" t="s">
        <v>86</v>
      </c>
      <c r="BK108" s="222">
        <f>ROUND(I108*H108,2)</f>
        <v>0</v>
      </c>
      <c r="BL108" s="20" t="s">
        <v>292</v>
      </c>
      <c r="BM108" s="221" t="s">
        <v>1293</v>
      </c>
    </row>
    <row r="109" s="2" customFormat="1">
      <c r="A109" s="42"/>
      <c r="B109" s="43"/>
      <c r="C109" s="44"/>
      <c r="D109" s="223" t="s">
        <v>153</v>
      </c>
      <c r="E109" s="44"/>
      <c r="F109" s="224" t="s">
        <v>1294</v>
      </c>
      <c r="G109" s="44"/>
      <c r="H109" s="44"/>
      <c r="I109" s="225"/>
      <c r="J109" s="44"/>
      <c r="K109" s="44"/>
      <c r="L109" s="48"/>
      <c r="M109" s="226"/>
      <c r="N109" s="227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153</v>
      </c>
      <c r="AU109" s="20" t="s">
        <v>88</v>
      </c>
    </row>
    <row r="110" s="2" customFormat="1">
      <c r="A110" s="42"/>
      <c r="B110" s="43"/>
      <c r="C110" s="44"/>
      <c r="D110" s="228" t="s">
        <v>155</v>
      </c>
      <c r="E110" s="44"/>
      <c r="F110" s="229" t="s">
        <v>1295</v>
      </c>
      <c r="G110" s="44"/>
      <c r="H110" s="44"/>
      <c r="I110" s="225"/>
      <c r="J110" s="44"/>
      <c r="K110" s="44"/>
      <c r="L110" s="48"/>
      <c r="M110" s="226"/>
      <c r="N110" s="227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155</v>
      </c>
      <c r="AU110" s="20" t="s">
        <v>88</v>
      </c>
    </row>
    <row r="111" s="2" customFormat="1" ht="16.5" customHeight="1">
      <c r="A111" s="42"/>
      <c r="B111" s="43"/>
      <c r="C111" s="209" t="s">
        <v>210</v>
      </c>
      <c r="D111" s="209" t="s">
        <v>147</v>
      </c>
      <c r="E111" s="210" t="s">
        <v>1296</v>
      </c>
      <c r="F111" s="211" t="s">
        <v>1297</v>
      </c>
      <c r="G111" s="212" t="s">
        <v>223</v>
      </c>
      <c r="H111" s="213">
        <v>35</v>
      </c>
      <c r="I111" s="214"/>
      <c r="J111" s="215">
        <f>ROUND(I111*H111,2)</f>
        <v>0</v>
      </c>
      <c r="K111" s="216"/>
      <c r="L111" s="48"/>
      <c r="M111" s="217" t="s">
        <v>32</v>
      </c>
      <c r="N111" s="218" t="s">
        <v>49</v>
      </c>
      <c r="O111" s="88"/>
      <c r="P111" s="219">
        <f>O111*H111</f>
        <v>0</v>
      </c>
      <c r="Q111" s="219">
        <v>5.0000000000000002E-05</v>
      </c>
      <c r="R111" s="219">
        <f>Q111*H111</f>
        <v>0.00175</v>
      </c>
      <c r="S111" s="219">
        <v>0.0053200000000000001</v>
      </c>
      <c r="T111" s="220">
        <f>S111*H111</f>
        <v>0.1862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R111" s="221" t="s">
        <v>292</v>
      </c>
      <c r="AT111" s="221" t="s">
        <v>147</v>
      </c>
      <c r="AU111" s="221" t="s">
        <v>88</v>
      </c>
      <c r="AY111" s="20" t="s">
        <v>145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20" t="s">
        <v>86</v>
      </c>
      <c r="BK111" s="222">
        <f>ROUND(I111*H111,2)</f>
        <v>0</v>
      </c>
      <c r="BL111" s="20" t="s">
        <v>292</v>
      </c>
      <c r="BM111" s="221" t="s">
        <v>1298</v>
      </c>
    </row>
    <row r="112" s="2" customFormat="1">
      <c r="A112" s="42"/>
      <c r="B112" s="43"/>
      <c r="C112" s="44"/>
      <c r="D112" s="223" t="s">
        <v>153</v>
      </c>
      <c r="E112" s="44"/>
      <c r="F112" s="224" t="s">
        <v>1299</v>
      </c>
      <c r="G112" s="44"/>
      <c r="H112" s="44"/>
      <c r="I112" s="225"/>
      <c r="J112" s="44"/>
      <c r="K112" s="44"/>
      <c r="L112" s="48"/>
      <c r="M112" s="226"/>
      <c r="N112" s="227"/>
      <c r="O112" s="88"/>
      <c r="P112" s="88"/>
      <c r="Q112" s="88"/>
      <c r="R112" s="88"/>
      <c r="S112" s="88"/>
      <c r="T112" s="89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T112" s="20" t="s">
        <v>153</v>
      </c>
      <c r="AU112" s="20" t="s">
        <v>88</v>
      </c>
    </row>
    <row r="113" s="2" customFormat="1">
      <c r="A113" s="42"/>
      <c r="B113" s="43"/>
      <c r="C113" s="44"/>
      <c r="D113" s="228" t="s">
        <v>155</v>
      </c>
      <c r="E113" s="44"/>
      <c r="F113" s="229" t="s">
        <v>1300</v>
      </c>
      <c r="G113" s="44"/>
      <c r="H113" s="44"/>
      <c r="I113" s="225"/>
      <c r="J113" s="44"/>
      <c r="K113" s="44"/>
      <c r="L113" s="48"/>
      <c r="M113" s="226"/>
      <c r="N113" s="227"/>
      <c r="O113" s="88"/>
      <c r="P113" s="88"/>
      <c r="Q113" s="88"/>
      <c r="R113" s="88"/>
      <c r="S113" s="88"/>
      <c r="T113" s="89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T113" s="20" t="s">
        <v>155</v>
      </c>
      <c r="AU113" s="20" t="s">
        <v>88</v>
      </c>
    </row>
    <row r="114" s="2" customFormat="1" ht="16.5" customHeight="1">
      <c r="A114" s="42"/>
      <c r="B114" s="43"/>
      <c r="C114" s="209" t="s">
        <v>220</v>
      </c>
      <c r="D114" s="209" t="s">
        <v>147</v>
      </c>
      <c r="E114" s="210" t="s">
        <v>1301</v>
      </c>
      <c r="F114" s="211" t="s">
        <v>1302</v>
      </c>
      <c r="G114" s="212" t="s">
        <v>223</v>
      </c>
      <c r="H114" s="213">
        <v>23</v>
      </c>
      <c r="I114" s="214"/>
      <c r="J114" s="215">
        <f>ROUND(I114*H114,2)</f>
        <v>0</v>
      </c>
      <c r="K114" s="216"/>
      <c r="L114" s="48"/>
      <c r="M114" s="217" t="s">
        <v>32</v>
      </c>
      <c r="N114" s="218" t="s">
        <v>49</v>
      </c>
      <c r="O114" s="88"/>
      <c r="P114" s="219">
        <f>O114*H114</f>
        <v>0</v>
      </c>
      <c r="Q114" s="219">
        <v>0.00072999999999999996</v>
      </c>
      <c r="R114" s="219">
        <f>Q114*H114</f>
        <v>0.016789999999999999</v>
      </c>
      <c r="S114" s="219">
        <v>0</v>
      </c>
      <c r="T114" s="220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1" t="s">
        <v>292</v>
      </c>
      <c r="AT114" s="221" t="s">
        <v>147</v>
      </c>
      <c r="AU114" s="221" t="s">
        <v>88</v>
      </c>
      <c r="AY114" s="20" t="s">
        <v>145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20" t="s">
        <v>86</v>
      </c>
      <c r="BK114" s="222">
        <f>ROUND(I114*H114,2)</f>
        <v>0</v>
      </c>
      <c r="BL114" s="20" t="s">
        <v>292</v>
      </c>
      <c r="BM114" s="221" t="s">
        <v>1303</v>
      </c>
    </row>
    <row r="115" s="2" customFormat="1">
      <c r="A115" s="42"/>
      <c r="B115" s="43"/>
      <c r="C115" s="44"/>
      <c r="D115" s="223" t="s">
        <v>153</v>
      </c>
      <c r="E115" s="44"/>
      <c r="F115" s="224" t="s">
        <v>1304</v>
      </c>
      <c r="G115" s="44"/>
      <c r="H115" s="44"/>
      <c r="I115" s="225"/>
      <c r="J115" s="44"/>
      <c r="K115" s="44"/>
      <c r="L115" s="48"/>
      <c r="M115" s="226"/>
      <c r="N115" s="227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153</v>
      </c>
      <c r="AU115" s="20" t="s">
        <v>88</v>
      </c>
    </row>
    <row r="116" s="2" customFormat="1">
      <c r="A116" s="42"/>
      <c r="B116" s="43"/>
      <c r="C116" s="44"/>
      <c r="D116" s="228" t="s">
        <v>155</v>
      </c>
      <c r="E116" s="44"/>
      <c r="F116" s="229" t="s">
        <v>1305</v>
      </c>
      <c r="G116" s="44"/>
      <c r="H116" s="44"/>
      <c r="I116" s="225"/>
      <c r="J116" s="44"/>
      <c r="K116" s="44"/>
      <c r="L116" s="48"/>
      <c r="M116" s="226"/>
      <c r="N116" s="227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155</v>
      </c>
      <c r="AU116" s="20" t="s">
        <v>88</v>
      </c>
    </row>
    <row r="117" s="2" customFormat="1" ht="16.5" customHeight="1">
      <c r="A117" s="42"/>
      <c r="B117" s="43"/>
      <c r="C117" s="209" t="s">
        <v>234</v>
      </c>
      <c r="D117" s="209" t="s">
        <v>147</v>
      </c>
      <c r="E117" s="210" t="s">
        <v>1306</v>
      </c>
      <c r="F117" s="211" t="s">
        <v>1307</v>
      </c>
      <c r="G117" s="212" t="s">
        <v>223</v>
      </c>
      <c r="H117" s="213">
        <v>28</v>
      </c>
      <c r="I117" s="214"/>
      <c r="J117" s="215">
        <f>ROUND(I117*H117,2)</f>
        <v>0</v>
      </c>
      <c r="K117" s="216"/>
      <c r="L117" s="48"/>
      <c r="M117" s="217" t="s">
        <v>32</v>
      </c>
      <c r="N117" s="218" t="s">
        <v>49</v>
      </c>
      <c r="O117" s="88"/>
      <c r="P117" s="219">
        <f>O117*H117</f>
        <v>0</v>
      </c>
      <c r="Q117" s="219">
        <v>0.0015900000000000001</v>
      </c>
      <c r="R117" s="219">
        <f>Q117*H117</f>
        <v>0.044520000000000004</v>
      </c>
      <c r="S117" s="219">
        <v>0</v>
      </c>
      <c r="T117" s="220">
        <f>S117*H117</f>
        <v>0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R117" s="221" t="s">
        <v>292</v>
      </c>
      <c r="AT117" s="221" t="s">
        <v>147</v>
      </c>
      <c r="AU117" s="221" t="s">
        <v>88</v>
      </c>
      <c r="AY117" s="20" t="s">
        <v>145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20" t="s">
        <v>86</v>
      </c>
      <c r="BK117" s="222">
        <f>ROUND(I117*H117,2)</f>
        <v>0</v>
      </c>
      <c r="BL117" s="20" t="s">
        <v>292</v>
      </c>
      <c r="BM117" s="221" t="s">
        <v>1308</v>
      </c>
    </row>
    <row r="118" s="2" customFormat="1">
      <c r="A118" s="42"/>
      <c r="B118" s="43"/>
      <c r="C118" s="44"/>
      <c r="D118" s="223" t="s">
        <v>153</v>
      </c>
      <c r="E118" s="44"/>
      <c r="F118" s="224" t="s">
        <v>1309</v>
      </c>
      <c r="G118" s="44"/>
      <c r="H118" s="44"/>
      <c r="I118" s="225"/>
      <c r="J118" s="44"/>
      <c r="K118" s="44"/>
      <c r="L118" s="48"/>
      <c r="M118" s="226"/>
      <c r="N118" s="227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153</v>
      </c>
      <c r="AU118" s="20" t="s">
        <v>88</v>
      </c>
    </row>
    <row r="119" s="2" customFormat="1">
      <c r="A119" s="42"/>
      <c r="B119" s="43"/>
      <c r="C119" s="44"/>
      <c r="D119" s="228" t="s">
        <v>155</v>
      </c>
      <c r="E119" s="44"/>
      <c r="F119" s="229" t="s">
        <v>1310</v>
      </c>
      <c r="G119" s="44"/>
      <c r="H119" s="44"/>
      <c r="I119" s="225"/>
      <c r="J119" s="44"/>
      <c r="K119" s="44"/>
      <c r="L119" s="48"/>
      <c r="M119" s="226"/>
      <c r="N119" s="227"/>
      <c r="O119" s="88"/>
      <c r="P119" s="88"/>
      <c r="Q119" s="88"/>
      <c r="R119" s="88"/>
      <c r="S119" s="88"/>
      <c r="T119" s="89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T119" s="20" t="s">
        <v>155</v>
      </c>
      <c r="AU119" s="20" t="s">
        <v>88</v>
      </c>
    </row>
    <row r="120" s="2" customFormat="1" ht="16.5" customHeight="1">
      <c r="A120" s="42"/>
      <c r="B120" s="43"/>
      <c r="C120" s="209" t="s">
        <v>246</v>
      </c>
      <c r="D120" s="209" t="s">
        <v>147</v>
      </c>
      <c r="E120" s="210" t="s">
        <v>1311</v>
      </c>
      <c r="F120" s="211" t="s">
        <v>1312</v>
      </c>
      <c r="G120" s="212" t="s">
        <v>466</v>
      </c>
      <c r="H120" s="213">
        <v>2</v>
      </c>
      <c r="I120" s="214"/>
      <c r="J120" s="215">
        <f>ROUND(I120*H120,2)</f>
        <v>0</v>
      </c>
      <c r="K120" s="216"/>
      <c r="L120" s="48"/>
      <c r="M120" s="217" t="s">
        <v>32</v>
      </c>
      <c r="N120" s="218" t="s">
        <v>49</v>
      </c>
      <c r="O120" s="88"/>
      <c r="P120" s="219">
        <f>O120*H120</f>
        <v>0</v>
      </c>
      <c r="Q120" s="219">
        <v>2.0000000000000002E-05</v>
      </c>
      <c r="R120" s="219">
        <f>Q120*H120</f>
        <v>4.0000000000000003E-05</v>
      </c>
      <c r="S120" s="219">
        <v>0</v>
      </c>
      <c r="T120" s="220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1" t="s">
        <v>292</v>
      </c>
      <c r="AT120" s="221" t="s">
        <v>147</v>
      </c>
      <c r="AU120" s="221" t="s">
        <v>88</v>
      </c>
      <c r="AY120" s="20" t="s">
        <v>145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20" t="s">
        <v>86</v>
      </c>
      <c r="BK120" s="222">
        <f>ROUND(I120*H120,2)</f>
        <v>0</v>
      </c>
      <c r="BL120" s="20" t="s">
        <v>292</v>
      </c>
      <c r="BM120" s="221" t="s">
        <v>1313</v>
      </c>
    </row>
    <row r="121" s="2" customFormat="1">
      <c r="A121" s="42"/>
      <c r="B121" s="43"/>
      <c r="C121" s="44"/>
      <c r="D121" s="223" t="s">
        <v>153</v>
      </c>
      <c r="E121" s="44"/>
      <c r="F121" s="224" t="s">
        <v>1314</v>
      </c>
      <c r="G121" s="44"/>
      <c r="H121" s="44"/>
      <c r="I121" s="225"/>
      <c r="J121" s="44"/>
      <c r="K121" s="44"/>
      <c r="L121" s="48"/>
      <c r="M121" s="226"/>
      <c r="N121" s="227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153</v>
      </c>
      <c r="AU121" s="20" t="s">
        <v>88</v>
      </c>
    </row>
    <row r="122" s="2" customFormat="1">
      <c r="A122" s="42"/>
      <c r="B122" s="43"/>
      <c r="C122" s="44"/>
      <c r="D122" s="228" t="s">
        <v>155</v>
      </c>
      <c r="E122" s="44"/>
      <c r="F122" s="229" t="s">
        <v>1315</v>
      </c>
      <c r="G122" s="44"/>
      <c r="H122" s="44"/>
      <c r="I122" s="225"/>
      <c r="J122" s="44"/>
      <c r="K122" s="44"/>
      <c r="L122" s="48"/>
      <c r="M122" s="226"/>
      <c r="N122" s="227"/>
      <c r="O122" s="88"/>
      <c r="P122" s="88"/>
      <c r="Q122" s="88"/>
      <c r="R122" s="88"/>
      <c r="S122" s="88"/>
      <c r="T122" s="89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T122" s="20" t="s">
        <v>155</v>
      </c>
      <c r="AU122" s="20" t="s">
        <v>88</v>
      </c>
    </row>
    <row r="123" s="2" customFormat="1" ht="16.5" customHeight="1">
      <c r="A123" s="42"/>
      <c r="B123" s="43"/>
      <c r="C123" s="209" t="s">
        <v>260</v>
      </c>
      <c r="D123" s="209" t="s">
        <v>147</v>
      </c>
      <c r="E123" s="210" t="s">
        <v>1316</v>
      </c>
      <c r="F123" s="211" t="s">
        <v>1317</v>
      </c>
      <c r="G123" s="212" t="s">
        <v>927</v>
      </c>
      <c r="H123" s="284"/>
      <c r="I123" s="214"/>
      <c r="J123" s="215">
        <f>ROUND(I123*H123,2)</f>
        <v>0</v>
      </c>
      <c r="K123" s="216"/>
      <c r="L123" s="48"/>
      <c r="M123" s="217" t="s">
        <v>32</v>
      </c>
      <c r="N123" s="218" t="s">
        <v>49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R123" s="221" t="s">
        <v>292</v>
      </c>
      <c r="AT123" s="221" t="s">
        <v>147</v>
      </c>
      <c r="AU123" s="221" t="s">
        <v>88</v>
      </c>
      <c r="AY123" s="20" t="s">
        <v>145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20" t="s">
        <v>86</v>
      </c>
      <c r="BK123" s="222">
        <f>ROUND(I123*H123,2)</f>
        <v>0</v>
      </c>
      <c r="BL123" s="20" t="s">
        <v>292</v>
      </c>
      <c r="BM123" s="221" t="s">
        <v>1318</v>
      </c>
    </row>
    <row r="124" s="2" customFormat="1">
      <c r="A124" s="42"/>
      <c r="B124" s="43"/>
      <c r="C124" s="44"/>
      <c r="D124" s="223" t="s">
        <v>153</v>
      </c>
      <c r="E124" s="44"/>
      <c r="F124" s="224" t="s">
        <v>1319</v>
      </c>
      <c r="G124" s="44"/>
      <c r="H124" s="44"/>
      <c r="I124" s="225"/>
      <c r="J124" s="44"/>
      <c r="K124" s="44"/>
      <c r="L124" s="48"/>
      <c r="M124" s="226"/>
      <c r="N124" s="227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153</v>
      </c>
      <c r="AU124" s="20" t="s">
        <v>88</v>
      </c>
    </row>
    <row r="125" s="2" customFormat="1">
      <c r="A125" s="42"/>
      <c r="B125" s="43"/>
      <c r="C125" s="44"/>
      <c r="D125" s="228" t="s">
        <v>155</v>
      </c>
      <c r="E125" s="44"/>
      <c r="F125" s="229" t="s">
        <v>1320</v>
      </c>
      <c r="G125" s="44"/>
      <c r="H125" s="44"/>
      <c r="I125" s="225"/>
      <c r="J125" s="44"/>
      <c r="K125" s="44"/>
      <c r="L125" s="48"/>
      <c r="M125" s="226"/>
      <c r="N125" s="227"/>
      <c r="O125" s="88"/>
      <c r="P125" s="88"/>
      <c r="Q125" s="88"/>
      <c r="R125" s="88"/>
      <c r="S125" s="88"/>
      <c r="T125" s="89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T125" s="20" t="s">
        <v>155</v>
      </c>
      <c r="AU125" s="20" t="s">
        <v>88</v>
      </c>
    </row>
    <row r="126" s="12" customFormat="1" ht="22.8" customHeight="1">
      <c r="A126" s="12"/>
      <c r="B126" s="193"/>
      <c r="C126" s="194"/>
      <c r="D126" s="195" t="s">
        <v>77</v>
      </c>
      <c r="E126" s="207" t="s">
        <v>1321</v>
      </c>
      <c r="F126" s="207" t="s">
        <v>1322</v>
      </c>
      <c r="G126" s="194"/>
      <c r="H126" s="194"/>
      <c r="I126" s="197"/>
      <c r="J126" s="208">
        <f>BK126</f>
        <v>0</v>
      </c>
      <c r="K126" s="194"/>
      <c r="L126" s="199"/>
      <c r="M126" s="200"/>
      <c r="N126" s="201"/>
      <c r="O126" s="201"/>
      <c r="P126" s="202">
        <f>SUM(P127:P174)</f>
        <v>0</v>
      </c>
      <c r="Q126" s="201"/>
      <c r="R126" s="202">
        <f>SUM(R127:R174)</f>
        <v>0.26301999999999998</v>
      </c>
      <c r="S126" s="201"/>
      <c r="T126" s="203">
        <f>SUM(T127:T174)</f>
        <v>0.32844000000000007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4" t="s">
        <v>88</v>
      </c>
      <c r="AT126" s="205" t="s">
        <v>77</v>
      </c>
      <c r="AU126" s="205" t="s">
        <v>86</v>
      </c>
      <c r="AY126" s="204" t="s">
        <v>145</v>
      </c>
      <c r="BK126" s="206">
        <f>SUM(BK127:BK174)</f>
        <v>0</v>
      </c>
    </row>
    <row r="127" s="2" customFormat="1" ht="16.5" customHeight="1">
      <c r="A127" s="42"/>
      <c r="B127" s="43"/>
      <c r="C127" s="209" t="s">
        <v>270</v>
      </c>
      <c r="D127" s="209" t="s">
        <v>147</v>
      </c>
      <c r="E127" s="210" t="s">
        <v>1323</v>
      </c>
      <c r="F127" s="211" t="s">
        <v>1324</v>
      </c>
      <c r="G127" s="212" t="s">
        <v>273</v>
      </c>
      <c r="H127" s="213">
        <v>13.800000000000001</v>
      </c>
      <c r="I127" s="214"/>
      <c r="J127" s="215">
        <f>ROUND(I127*H127,2)</f>
        <v>0</v>
      </c>
      <c r="K127" s="216"/>
      <c r="L127" s="48"/>
      <c r="M127" s="217" t="s">
        <v>32</v>
      </c>
      <c r="N127" s="218" t="s">
        <v>49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0.023800000000000002</v>
      </c>
      <c r="T127" s="220">
        <f>S127*H127</f>
        <v>0.32844000000000007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21" t="s">
        <v>292</v>
      </c>
      <c r="AT127" s="221" t="s">
        <v>147</v>
      </c>
      <c r="AU127" s="221" t="s">
        <v>88</v>
      </c>
      <c r="AY127" s="20" t="s">
        <v>145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20" t="s">
        <v>86</v>
      </c>
      <c r="BK127" s="222">
        <f>ROUND(I127*H127,2)</f>
        <v>0</v>
      </c>
      <c r="BL127" s="20" t="s">
        <v>292</v>
      </c>
      <c r="BM127" s="221" t="s">
        <v>1325</v>
      </c>
    </row>
    <row r="128" s="2" customFormat="1">
      <c r="A128" s="42"/>
      <c r="B128" s="43"/>
      <c r="C128" s="44"/>
      <c r="D128" s="223" t="s">
        <v>153</v>
      </c>
      <c r="E128" s="44"/>
      <c r="F128" s="224" t="s">
        <v>1326</v>
      </c>
      <c r="G128" s="44"/>
      <c r="H128" s="44"/>
      <c r="I128" s="225"/>
      <c r="J128" s="44"/>
      <c r="K128" s="44"/>
      <c r="L128" s="48"/>
      <c r="M128" s="226"/>
      <c r="N128" s="227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153</v>
      </c>
      <c r="AU128" s="20" t="s">
        <v>88</v>
      </c>
    </row>
    <row r="129" s="2" customFormat="1">
      <c r="A129" s="42"/>
      <c r="B129" s="43"/>
      <c r="C129" s="44"/>
      <c r="D129" s="228" t="s">
        <v>155</v>
      </c>
      <c r="E129" s="44"/>
      <c r="F129" s="229" t="s">
        <v>1327</v>
      </c>
      <c r="G129" s="44"/>
      <c r="H129" s="44"/>
      <c r="I129" s="225"/>
      <c r="J129" s="44"/>
      <c r="K129" s="44"/>
      <c r="L129" s="48"/>
      <c r="M129" s="226"/>
      <c r="N129" s="227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155</v>
      </c>
      <c r="AU129" s="20" t="s">
        <v>88</v>
      </c>
    </row>
    <row r="130" s="14" customFormat="1">
      <c r="A130" s="14"/>
      <c r="B130" s="240"/>
      <c r="C130" s="241"/>
      <c r="D130" s="223" t="s">
        <v>157</v>
      </c>
      <c r="E130" s="242" t="s">
        <v>32</v>
      </c>
      <c r="F130" s="243" t="s">
        <v>1328</v>
      </c>
      <c r="G130" s="241"/>
      <c r="H130" s="244">
        <v>13.800000000000001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0" t="s">
        <v>157</v>
      </c>
      <c r="AU130" s="250" t="s">
        <v>88</v>
      </c>
      <c r="AV130" s="14" t="s">
        <v>88</v>
      </c>
      <c r="AW130" s="14" t="s">
        <v>39</v>
      </c>
      <c r="AX130" s="14" t="s">
        <v>86</v>
      </c>
      <c r="AY130" s="250" t="s">
        <v>145</v>
      </c>
    </row>
    <row r="131" s="2" customFormat="1" ht="21.75" customHeight="1">
      <c r="A131" s="42"/>
      <c r="B131" s="43"/>
      <c r="C131" s="209" t="s">
        <v>8</v>
      </c>
      <c r="D131" s="209" t="s">
        <v>147</v>
      </c>
      <c r="E131" s="210" t="s">
        <v>1329</v>
      </c>
      <c r="F131" s="211" t="s">
        <v>1330</v>
      </c>
      <c r="G131" s="212" t="s">
        <v>223</v>
      </c>
      <c r="H131" s="213">
        <v>940</v>
      </c>
      <c r="I131" s="214"/>
      <c r="J131" s="215">
        <f>ROUND(I131*H131,2)</f>
        <v>0</v>
      </c>
      <c r="K131" s="216"/>
      <c r="L131" s="48"/>
      <c r="M131" s="217" t="s">
        <v>32</v>
      </c>
      <c r="N131" s="218" t="s">
        <v>49</v>
      </c>
      <c r="O131" s="88"/>
      <c r="P131" s="219">
        <f>O131*H131</f>
        <v>0</v>
      </c>
      <c r="Q131" s="219">
        <v>0.00011</v>
      </c>
      <c r="R131" s="219">
        <f>Q131*H131</f>
        <v>0.10340000000000001</v>
      </c>
      <c r="S131" s="219">
        <v>0</v>
      </c>
      <c r="T131" s="220">
        <f>S131*H131</f>
        <v>0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R131" s="221" t="s">
        <v>292</v>
      </c>
      <c r="AT131" s="221" t="s">
        <v>147</v>
      </c>
      <c r="AU131" s="221" t="s">
        <v>88</v>
      </c>
      <c r="AY131" s="20" t="s">
        <v>145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20" t="s">
        <v>86</v>
      </c>
      <c r="BK131" s="222">
        <f>ROUND(I131*H131,2)</f>
        <v>0</v>
      </c>
      <c r="BL131" s="20" t="s">
        <v>292</v>
      </c>
      <c r="BM131" s="221" t="s">
        <v>1331</v>
      </c>
    </row>
    <row r="132" s="2" customFormat="1">
      <c r="A132" s="42"/>
      <c r="B132" s="43"/>
      <c r="C132" s="44"/>
      <c r="D132" s="223" t="s">
        <v>153</v>
      </c>
      <c r="E132" s="44"/>
      <c r="F132" s="224" t="s">
        <v>1332</v>
      </c>
      <c r="G132" s="44"/>
      <c r="H132" s="44"/>
      <c r="I132" s="225"/>
      <c r="J132" s="44"/>
      <c r="K132" s="44"/>
      <c r="L132" s="48"/>
      <c r="M132" s="226"/>
      <c r="N132" s="227"/>
      <c r="O132" s="88"/>
      <c r="P132" s="88"/>
      <c r="Q132" s="88"/>
      <c r="R132" s="88"/>
      <c r="S132" s="88"/>
      <c r="T132" s="89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T132" s="20" t="s">
        <v>153</v>
      </c>
      <c r="AU132" s="20" t="s">
        <v>88</v>
      </c>
    </row>
    <row r="133" s="2" customFormat="1">
      <c r="A133" s="42"/>
      <c r="B133" s="43"/>
      <c r="C133" s="44"/>
      <c r="D133" s="228" t="s">
        <v>155</v>
      </c>
      <c r="E133" s="44"/>
      <c r="F133" s="229" t="s">
        <v>1333</v>
      </c>
      <c r="G133" s="44"/>
      <c r="H133" s="44"/>
      <c r="I133" s="225"/>
      <c r="J133" s="44"/>
      <c r="K133" s="44"/>
      <c r="L133" s="48"/>
      <c r="M133" s="226"/>
      <c r="N133" s="227"/>
      <c r="O133" s="88"/>
      <c r="P133" s="88"/>
      <c r="Q133" s="88"/>
      <c r="R133" s="88"/>
      <c r="S133" s="88"/>
      <c r="T133" s="89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T133" s="20" t="s">
        <v>155</v>
      </c>
      <c r="AU133" s="20" t="s">
        <v>88</v>
      </c>
    </row>
    <row r="134" s="2" customFormat="1" ht="16.5" customHeight="1">
      <c r="A134" s="42"/>
      <c r="B134" s="43"/>
      <c r="C134" s="273" t="s">
        <v>292</v>
      </c>
      <c r="D134" s="273" t="s">
        <v>413</v>
      </c>
      <c r="E134" s="274" t="s">
        <v>1334</v>
      </c>
      <c r="F134" s="275" t="s">
        <v>32</v>
      </c>
      <c r="G134" s="276" t="s">
        <v>223</v>
      </c>
      <c r="H134" s="277">
        <v>160</v>
      </c>
      <c r="I134" s="278"/>
      <c r="J134" s="279">
        <f>ROUND(I134*H134,2)</f>
        <v>0</v>
      </c>
      <c r="K134" s="280"/>
      <c r="L134" s="281"/>
      <c r="M134" s="282" t="s">
        <v>32</v>
      </c>
      <c r="N134" s="283" t="s">
        <v>49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R134" s="221" t="s">
        <v>412</v>
      </c>
      <c r="AT134" s="221" t="s">
        <v>413</v>
      </c>
      <c r="AU134" s="221" t="s">
        <v>88</v>
      </c>
      <c r="AY134" s="20" t="s">
        <v>145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20" t="s">
        <v>86</v>
      </c>
      <c r="BK134" s="222">
        <f>ROUND(I134*H134,2)</f>
        <v>0</v>
      </c>
      <c r="BL134" s="20" t="s">
        <v>292</v>
      </c>
      <c r="BM134" s="221" t="s">
        <v>1335</v>
      </c>
    </row>
    <row r="135" s="2" customFormat="1">
      <c r="A135" s="42"/>
      <c r="B135" s="43"/>
      <c r="C135" s="44"/>
      <c r="D135" s="223" t="s">
        <v>153</v>
      </c>
      <c r="E135" s="44"/>
      <c r="F135" s="224" t="s">
        <v>1336</v>
      </c>
      <c r="G135" s="44"/>
      <c r="H135" s="44"/>
      <c r="I135" s="225"/>
      <c r="J135" s="44"/>
      <c r="K135" s="44"/>
      <c r="L135" s="48"/>
      <c r="M135" s="226"/>
      <c r="N135" s="227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153</v>
      </c>
      <c r="AU135" s="20" t="s">
        <v>88</v>
      </c>
    </row>
    <row r="136" s="2" customFormat="1" ht="16.5" customHeight="1">
      <c r="A136" s="42"/>
      <c r="B136" s="43"/>
      <c r="C136" s="273" t="s">
        <v>302</v>
      </c>
      <c r="D136" s="273" t="s">
        <v>413</v>
      </c>
      <c r="E136" s="274" t="s">
        <v>1337</v>
      </c>
      <c r="F136" s="275" t="s">
        <v>32</v>
      </c>
      <c r="G136" s="276" t="s">
        <v>466</v>
      </c>
      <c r="H136" s="277">
        <v>1640</v>
      </c>
      <c r="I136" s="278"/>
      <c r="J136" s="279">
        <f>ROUND(I136*H136,2)</f>
        <v>0</v>
      </c>
      <c r="K136" s="280"/>
      <c r="L136" s="281"/>
      <c r="M136" s="282" t="s">
        <v>32</v>
      </c>
      <c r="N136" s="283" t="s">
        <v>49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R136" s="221" t="s">
        <v>412</v>
      </c>
      <c r="AT136" s="221" t="s">
        <v>413</v>
      </c>
      <c r="AU136" s="221" t="s">
        <v>88</v>
      </c>
      <c r="AY136" s="20" t="s">
        <v>145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20" t="s">
        <v>86</v>
      </c>
      <c r="BK136" s="222">
        <f>ROUND(I136*H136,2)</f>
        <v>0</v>
      </c>
      <c r="BL136" s="20" t="s">
        <v>292</v>
      </c>
      <c r="BM136" s="221" t="s">
        <v>1338</v>
      </c>
    </row>
    <row r="137" s="2" customFormat="1">
      <c r="A137" s="42"/>
      <c r="B137" s="43"/>
      <c r="C137" s="44"/>
      <c r="D137" s="223" t="s">
        <v>153</v>
      </c>
      <c r="E137" s="44"/>
      <c r="F137" s="224" t="s">
        <v>1339</v>
      </c>
      <c r="G137" s="44"/>
      <c r="H137" s="44"/>
      <c r="I137" s="225"/>
      <c r="J137" s="44"/>
      <c r="K137" s="44"/>
      <c r="L137" s="48"/>
      <c r="M137" s="226"/>
      <c r="N137" s="227"/>
      <c r="O137" s="88"/>
      <c r="P137" s="88"/>
      <c r="Q137" s="88"/>
      <c r="R137" s="88"/>
      <c r="S137" s="88"/>
      <c r="T137" s="89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T137" s="20" t="s">
        <v>153</v>
      </c>
      <c r="AU137" s="20" t="s">
        <v>88</v>
      </c>
    </row>
    <row r="138" s="2" customFormat="1" ht="24.15" customHeight="1">
      <c r="A138" s="42"/>
      <c r="B138" s="43"/>
      <c r="C138" s="209" t="s">
        <v>311</v>
      </c>
      <c r="D138" s="209" t="s">
        <v>147</v>
      </c>
      <c r="E138" s="210" t="s">
        <v>1340</v>
      </c>
      <c r="F138" s="211" t="s">
        <v>1341</v>
      </c>
      <c r="G138" s="212" t="s">
        <v>273</v>
      </c>
      <c r="H138" s="213">
        <v>82</v>
      </c>
      <c r="I138" s="214"/>
      <c r="J138" s="215">
        <f>ROUND(I138*H138,2)</f>
        <v>0</v>
      </c>
      <c r="K138" s="216"/>
      <c r="L138" s="48"/>
      <c r="M138" s="217" t="s">
        <v>32</v>
      </c>
      <c r="N138" s="218" t="s">
        <v>49</v>
      </c>
      <c r="O138" s="88"/>
      <c r="P138" s="219">
        <f>O138*H138</f>
        <v>0</v>
      </c>
      <c r="Q138" s="219">
        <v>0.00174</v>
      </c>
      <c r="R138" s="219">
        <f>Q138*H138</f>
        <v>0.14268</v>
      </c>
      <c r="S138" s="219">
        <v>0</v>
      </c>
      <c r="T138" s="220">
        <f>S138*H138</f>
        <v>0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R138" s="221" t="s">
        <v>292</v>
      </c>
      <c r="AT138" s="221" t="s">
        <v>147</v>
      </c>
      <c r="AU138" s="221" t="s">
        <v>88</v>
      </c>
      <c r="AY138" s="20" t="s">
        <v>145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20" t="s">
        <v>86</v>
      </c>
      <c r="BK138" s="222">
        <f>ROUND(I138*H138,2)</f>
        <v>0</v>
      </c>
      <c r="BL138" s="20" t="s">
        <v>292</v>
      </c>
      <c r="BM138" s="221" t="s">
        <v>1342</v>
      </c>
    </row>
    <row r="139" s="2" customFormat="1">
      <c r="A139" s="42"/>
      <c r="B139" s="43"/>
      <c r="C139" s="44"/>
      <c r="D139" s="223" t="s">
        <v>153</v>
      </c>
      <c r="E139" s="44"/>
      <c r="F139" s="224" t="s">
        <v>1343</v>
      </c>
      <c r="G139" s="44"/>
      <c r="H139" s="44"/>
      <c r="I139" s="225"/>
      <c r="J139" s="44"/>
      <c r="K139" s="44"/>
      <c r="L139" s="48"/>
      <c r="M139" s="226"/>
      <c r="N139" s="227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153</v>
      </c>
      <c r="AU139" s="20" t="s">
        <v>88</v>
      </c>
    </row>
    <row r="140" s="2" customFormat="1">
      <c r="A140" s="42"/>
      <c r="B140" s="43"/>
      <c r="C140" s="44"/>
      <c r="D140" s="228" t="s">
        <v>155</v>
      </c>
      <c r="E140" s="44"/>
      <c r="F140" s="229" t="s">
        <v>1344</v>
      </c>
      <c r="G140" s="44"/>
      <c r="H140" s="44"/>
      <c r="I140" s="225"/>
      <c r="J140" s="44"/>
      <c r="K140" s="44"/>
      <c r="L140" s="48"/>
      <c r="M140" s="226"/>
      <c r="N140" s="227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155</v>
      </c>
      <c r="AU140" s="20" t="s">
        <v>88</v>
      </c>
    </row>
    <row r="141" s="2" customFormat="1" ht="16.5" customHeight="1">
      <c r="A141" s="42"/>
      <c r="B141" s="43"/>
      <c r="C141" s="209" t="s">
        <v>319</v>
      </c>
      <c r="D141" s="209" t="s">
        <v>147</v>
      </c>
      <c r="E141" s="210" t="s">
        <v>1345</v>
      </c>
      <c r="F141" s="211" t="s">
        <v>1346</v>
      </c>
      <c r="G141" s="212" t="s">
        <v>466</v>
      </c>
      <c r="H141" s="213">
        <v>1</v>
      </c>
      <c r="I141" s="214"/>
      <c r="J141" s="215">
        <f>ROUND(I141*H141,2)</f>
        <v>0</v>
      </c>
      <c r="K141" s="216"/>
      <c r="L141" s="48"/>
      <c r="M141" s="217" t="s">
        <v>32</v>
      </c>
      <c r="N141" s="218" t="s">
        <v>49</v>
      </c>
      <c r="O141" s="88"/>
      <c r="P141" s="219">
        <f>O141*H141</f>
        <v>0</v>
      </c>
      <c r="Q141" s="219">
        <v>0.015800000000000002</v>
      </c>
      <c r="R141" s="219">
        <f>Q141*H141</f>
        <v>0.015800000000000002</v>
      </c>
      <c r="S141" s="219">
        <v>0</v>
      </c>
      <c r="T141" s="220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1" t="s">
        <v>292</v>
      </c>
      <c r="AT141" s="221" t="s">
        <v>147</v>
      </c>
      <c r="AU141" s="221" t="s">
        <v>88</v>
      </c>
      <c r="AY141" s="20" t="s">
        <v>145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20" t="s">
        <v>86</v>
      </c>
      <c r="BK141" s="222">
        <f>ROUND(I141*H141,2)</f>
        <v>0</v>
      </c>
      <c r="BL141" s="20" t="s">
        <v>292</v>
      </c>
      <c r="BM141" s="221" t="s">
        <v>1347</v>
      </c>
    </row>
    <row r="142" s="2" customFormat="1">
      <c r="A142" s="42"/>
      <c r="B142" s="43"/>
      <c r="C142" s="44"/>
      <c r="D142" s="223" t="s">
        <v>153</v>
      </c>
      <c r="E142" s="44"/>
      <c r="F142" s="224" t="s">
        <v>1348</v>
      </c>
      <c r="G142" s="44"/>
      <c r="H142" s="44"/>
      <c r="I142" s="225"/>
      <c r="J142" s="44"/>
      <c r="K142" s="44"/>
      <c r="L142" s="48"/>
      <c r="M142" s="226"/>
      <c r="N142" s="227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153</v>
      </c>
      <c r="AU142" s="20" t="s">
        <v>88</v>
      </c>
    </row>
    <row r="143" s="2" customFormat="1">
      <c r="A143" s="42"/>
      <c r="B143" s="43"/>
      <c r="C143" s="44"/>
      <c r="D143" s="228" t="s">
        <v>155</v>
      </c>
      <c r="E143" s="44"/>
      <c r="F143" s="229" t="s">
        <v>1349</v>
      </c>
      <c r="G143" s="44"/>
      <c r="H143" s="44"/>
      <c r="I143" s="225"/>
      <c r="J143" s="44"/>
      <c r="K143" s="44"/>
      <c r="L143" s="48"/>
      <c r="M143" s="226"/>
      <c r="N143" s="227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155</v>
      </c>
      <c r="AU143" s="20" t="s">
        <v>88</v>
      </c>
    </row>
    <row r="144" s="2" customFormat="1" ht="16.5" customHeight="1">
      <c r="A144" s="42"/>
      <c r="B144" s="43"/>
      <c r="C144" s="273" t="s">
        <v>330</v>
      </c>
      <c r="D144" s="273" t="s">
        <v>413</v>
      </c>
      <c r="E144" s="274" t="s">
        <v>1350</v>
      </c>
      <c r="F144" s="275" t="s">
        <v>32</v>
      </c>
      <c r="G144" s="276" t="s">
        <v>466</v>
      </c>
      <c r="H144" s="277">
        <v>1</v>
      </c>
      <c r="I144" s="278"/>
      <c r="J144" s="279">
        <f>ROUND(I144*H144,2)</f>
        <v>0</v>
      </c>
      <c r="K144" s="280"/>
      <c r="L144" s="281"/>
      <c r="M144" s="282" t="s">
        <v>32</v>
      </c>
      <c r="N144" s="283" t="s">
        <v>49</v>
      </c>
      <c r="O144" s="88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R144" s="221" t="s">
        <v>412</v>
      </c>
      <c r="AT144" s="221" t="s">
        <v>413</v>
      </c>
      <c r="AU144" s="221" t="s">
        <v>88</v>
      </c>
      <c r="AY144" s="20" t="s">
        <v>145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20" t="s">
        <v>86</v>
      </c>
      <c r="BK144" s="222">
        <f>ROUND(I144*H144,2)</f>
        <v>0</v>
      </c>
      <c r="BL144" s="20" t="s">
        <v>292</v>
      </c>
      <c r="BM144" s="221" t="s">
        <v>1351</v>
      </c>
    </row>
    <row r="145" s="2" customFormat="1">
      <c r="A145" s="42"/>
      <c r="B145" s="43"/>
      <c r="C145" s="44"/>
      <c r="D145" s="223" t="s">
        <v>153</v>
      </c>
      <c r="E145" s="44"/>
      <c r="F145" s="224" t="s">
        <v>1352</v>
      </c>
      <c r="G145" s="44"/>
      <c r="H145" s="44"/>
      <c r="I145" s="225"/>
      <c r="J145" s="44"/>
      <c r="K145" s="44"/>
      <c r="L145" s="48"/>
      <c r="M145" s="226"/>
      <c r="N145" s="227"/>
      <c r="O145" s="88"/>
      <c r="P145" s="88"/>
      <c r="Q145" s="88"/>
      <c r="R145" s="88"/>
      <c r="S145" s="88"/>
      <c r="T145" s="89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T145" s="20" t="s">
        <v>153</v>
      </c>
      <c r="AU145" s="20" t="s">
        <v>88</v>
      </c>
    </row>
    <row r="146" s="2" customFormat="1" ht="21.75" customHeight="1">
      <c r="A146" s="42"/>
      <c r="B146" s="43"/>
      <c r="C146" s="209" t="s">
        <v>7</v>
      </c>
      <c r="D146" s="209" t="s">
        <v>147</v>
      </c>
      <c r="E146" s="210" t="s">
        <v>1353</v>
      </c>
      <c r="F146" s="211" t="s">
        <v>1354</v>
      </c>
      <c r="G146" s="212" t="s">
        <v>466</v>
      </c>
      <c r="H146" s="213">
        <v>12</v>
      </c>
      <c r="I146" s="214"/>
      <c r="J146" s="215">
        <f>ROUND(I146*H146,2)</f>
        <v>0</v>
      </c>
      <c r="K146" s="216"/>
      <c r="L146" s="48"/>
      <c r="M146" s="217" t="s">
        <v>32</v>
      </c>
      <c r="N146" s="218" t="s">
        <v>49</v>
      </c>
      <c r="O146" s="88"/>
      <c r="P146" s="219">
        <f>O146*H146</f>
        <v>0</v>
      </c>
      <c r="Q146" s="219">
        <v>6.9999999999999994E-05</v>
      </c>
      <c r="R146" s="219">
        <f>Q146*H146</f>
        <v>0.00083999999999999993</v>
      </c>
      <c r="S146" s="219">
        <v>0</v>
      </c>
      <c r="T146" s="220">
        <f>S146*H146</f>
        <v>0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R146" s="221" t="s">
        <v>292</v>
      </c>
      <c r="AT146" s="221" t="s">
        <v>147</v>
      </c>
      <c r="AU146" s="221" t="s">
        <v>88</v>
      </c>
      <c r="AY146" s="20" t="s">
        <v>145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20" t="s">
        <v>86</v>
      </c>
      <c r="BK146" s="222">
        <f>ROUND(I146*H146,2)</f>
        <v>0</v>
      </c>
      <c r="BL146" s="20" t="s">
        <v>292</v>
      </c>
      <c r="BM146" s="221" t="s">
        <v>1355</v>
      </c>
    </row>
    <row r="147" s="2" customFormat="1">
      <c r="A147" s="42"/>
      <c r="B147" s="43"/>
      <c r="C147" s="44"/>
      <c r="D147" s="223" t="s">
        <v>153</v>
      </c>
      <c r="E147" s="44"/>
      <c r="F147" s="224" t="s">
        <v>1356</v>
      </c>
      <c r="G147" s="44"/>
      <c r="H147" s="44"/>
      <c r="I147" s="225"/>
      <c r="J147" s="44"/>
      <c r="K147" s="44"/>
      <c r="L147" s="48"/>
      <c r="M147" s="226"/>
      <c r="N147" s="227"/>
      <c r="O147" s="88"/>
      <c r="P147" s="88"/>
      <c r="Q147" s="88"/>
      <c r="R147" s="88"/>
      <c r="S147" s="88"/>
      <c r="T147" s="89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T147" s="20" t="s">
        <v>153</v>
      </c>
      <c r="AU147" s="20" t="s">
        <v>88</v>
      </c>
    </row>
    <row r="148" s="2" customFormat="1">
      <c r="A148" s="42"/>
      <c r="B148" s="43"/>
      <c r="C148" s="44"/>
      <c r="D148" s="228" t="s">
        <v>155</v>
      </c>
      <c r="E148" s="44"/>
      <c r="F148" s="229" t="s">
        <v>1357</v>
      </c>
      <c r="G148" s="44"/>
      <c r="H148" s="44"/>
      <c r="I148" s="225"/>
      <c r="J148" s="44"/>
      <c r="K148" s="44"/>
      <c r="L148" s="48"/>
      <c r="M148" s="226"/>
      <c r="N148" s="227"/>
      <c r="O148" s="88"/>
      <c r="P148" s="88"/>
      <c r="Q148" s="88"/>
      <c r="R148" s="88"/>
      <c r="S148" s="88"/>
      <c r="T148" s="89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T148" s="20" t="s">
        <v>155</v>
      </c>
      <c r="AU148" s="20" t="s">
        <v>88</v>
      </c>
    </row>
    <row r="149" s="2" customFormat="1" ht="16.5" customHeight="1">
      <c r="A149" s="42"/>
      <c r="B149" s="43"/>
      <c r="C149" s="209" t="s">
        <v>346</v>
      </c>
      <c r="D149" s="209" t="s">
        <v>147</v>
      </c>
      <c r="E149" s="210" t="s">
        <v>1358</v>
      </c>
      <c r="F149" s="211" t="s">
        <v>1359</v>
      </c>
      <c r="G149" s="212" t="s">
        <v>466</v>
      </c>
      <c r="H149" s="213">
        <v>2</v>
      </c>
      <c r="I149" s="214"/>
      <c r="J149" s="215">
        <f>ROUND(I149*H149,2)</f>
        <v>0</v>
      </c>
      <c r="K149" s="216"/>
      <c r="L149" s="48"/>
      <c r="M149" s="217" t="s">
        <v>32</v>
      </c>
      <c r="N149" s="218" t="s">
        <v>49</v>
      </c>
      <c r="O149" s="88"/>
      <c r="P149" s="219">
        <f>O149*H149</f>
        <v>0</v>
      </c>
      <c r="Q149" s="219">
        <v>0.00014999999999999999</v>
      </c>
      <c r="R149" s="219">
        <f>Q149*H149</f>
        <v>0.00029999999999999997</v>
      </c>
      <c r="S149" s="219">
        <v>0</v>
      </c>
      <c r="T149" s="220">
        <f>S149*H149</f>
        <v>0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R149" s="221" t="s">
        <v>292</v>
      </c>
      <c r="AT149" s="221" t="s">
        <v>147</v>
      </c>
      <c r="AU149" s="221" t="s">
        <v>88</v>
      </c>
      <c r="AY149" s="20" t="s">
        <v>145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20" t="s">
        <v>86</v>
      </c>
      <c r="BK149" s="222">
        <f>ROUND(I149*H149,2)</f>
        <v>0</v>
      </c>
      <c r="BL149" s="20" t="s">
        <v>292</v>
      </c>
      <c r="BM149" s="221" t="s">
        <v>1360</v>
      </c>
    </row>
    <row r="150" s="2" customFormat="1">
      <c r="A150" s="42"/>
      <c r="B150" s="43"/>
      <c r="C150" s="44"/>
      <c r="D150" s="223" t="s">
        <v>153</v>
      </c>
      <c r="E150" s="44"/>
      <c r="F150" s="224" t="s">
        <v>1361</v>
      </c>
      <c r="G150" s="44"/>
      <c r="H150" s="44"/>
      <c r="I150" s="225"/>
      <c r="J150" s="44"/>
      <c r="K150" s="44"/>
      <c r="L150" s="48"/>
      <c r="M150" s="226"/>
      <c r="N150" s="227"/>
      <c r="O150" s="88"/>
      <c r="P150" s="88"/>
      <c r="Q150" s="88"/>
      <c r="R150" s="88"/>
      <c r="S150" s="88"/>
      <c r="T150" s="89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153</v>
      </c>
      <c r="AU150" s="20" t="s">
        <v>88</v>
      </c>
    </row>
    <row r="151" s="2" customFormat="1">
      <c r="A151" s="42"/>
      <c r="B151" s="43"/>
      <c r="C151" s="44"/>
      <c r="D151" s="228" t="s">
        <v>155</v>
      </c>
      <c r="E151" s="44"/>
      <c r="F151" s="229" t="s">
        <v>1362</v>
      </c>
      <c r="G151" s="44"/>
      <c r="H151" s="44"/>
      <c r="I151" s="225"/>
      <c r="J151" s="44"/>
      <c r="K151" s="44"/>
      <c r="L151" s="48"/>
      <c r="M151" s="226"/>
      <c r="N151" s="227"/>
      <c r="O151" s="88"/>
      <c r="P151" s="88"/>
      <c r="Q151" s="88"/>
      <c r="R151" s="88"/>
      <c r="S151" s="88"/>
      <c r="T151" s="89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T151" s="20" t="s">
        <v>155</v>
      </c>
      <c r="AU151" s="20" t="s">
        <v>88</v>
      </c>
    </row>
    <row r="152" s="2" customFormat="1" ht="16.5" customHeight="1">
      <c r="A152" s="42"/>
      <c r="B152" s="43"/>
      <c r="C152" s="209" t="s">
        <v>353</v>
      </c>
      <c r="D152" s="209" t="s">
        <v>147</v>
      </c>
      <c r="E152" s="210" t="s">
        <v>1363</v>
      </c>
      <c r="F152" s="211" t="s">
        <v>32</v>
      </c>
      <c r="G152" s="212" t="s">
        <v>994</v>
      </c>
      <c r="H152" s="213">
        <v>1</v>
      </c>
      <c r="I152" s="214"/>
      <c r="J152" s="215">
        <f>ROUND(I152*H152,2)</f>
        <v>0</v>
      </c>
      <c r="K152" s="216"/>
      <c r="L152" s="48"/>
      <c r="M152" s="217" t="s">
        <v>32</v>
      </c>
      <c r="N152" s="218" t="s">
        <v>49</v>
      </c>
      <c r="O152" s="88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R152" s="221" t="s">
        <v>292</v>
      </c>
      <c r="AT152" s="221" t="s">
        <v>147</v>
      </c>
      <c r="AU152" s="221" t="s">
        <v>88</v>
      </c>
      <c r="AY152" s="20" t="s">
        <v>145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20" t="s">
        <v>86</v>
      </c>
      <c r="BK152" s="222">
        <f>ROUND(I152*H152,2)</f>
        <v>0</v>
      </c>
      <c r="BL152" s="20" t="s">
        <v>292</v>
      </c>
      <c r="BM152" s="221" t="s">
        <v>1364</v>
      </c>
    </row>
    <row r="153" s="2" customFormat="1">
      <c r="A153" s="42"/>
      <c r="B153" s="43"/>
      <c r="C153" s="44"/>
      <c r="D153" s="223" t="s">
        <v>153</v>
      </c>
      <c r="E153" s="44"/>
      <c r="F153" s="224" t="s">
        <v>1365</v>
      </c>
      <c r="G153" s="44"/>
      <c r="H153" s="44"/>
      <c r="I153" s="225"/>
      <c r="J153" s="44"/>
      <c r="K153" s="44"/>
      <c r="L153" s="48"/>
      <c r="M153" s="226"/>
      <c r="N153" s="227"/>
      <c r="O153" s="88"/>
      <c r="P153" s="88"/>
      <c r="Q153" s="88"/>
      <c r="R153" s="88"/>
      <c r="S153" s="88"/>
      <c r="T153" s="89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T153" s="20" t="s">
        <v>153</v>
      </c>
      <c r="AU153" s="20" t="s">
        <v>88</v>
      </c>
    </row>
    <row r="154" s="2" customFormat="1" ht="16.5" customHeight="1">
      <c r="A154" s="42"/>
      <c r="B154" s="43"/>
      <c r="C154" s="209" t="s">
        <v>361</v>
      </c>
      <c r="D154" s="209" t="s">
        <v>147</v>
      </c>
      <c r="E154" s="210" t="s">
        <v>1366</v>
      </c>
      <c r="F154" s="211" t="s">
        <v>32</v>
      </c>
      <c r="G154" s="212" t="s">
        <v>994</v>
      </c>
      <c r="H154" s="213">
        <v>1</v>
      </c>
      <c r="I154" s="214"/>
      <c r="J154" s="215">
        <f>ROUND(I154*H154,2)</f>
        <v>0</v>
      </c>
      <c r="K154" s="216"/>
      <c r="L154" s="48"/>
      <c r="M154" s="217" t="s">
        <v>32</v>
      </c>
      <c r="N154" s="218" t="s">
        <v>49</v>
      </c>
      <c r="O154" s="88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R154" s="221" t="s">
        <v>292</v>
      </c>
      <c r="AT154" s="221" t="s">
        <v>147</v>
      </c>
      <c r="AU154" s="221" t="s">
        <v>88</v>
      </c>
      <c r="AY154" s="20" t="s">
        <v>145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20" t="s">
        <v>86</v>
      </c>
      <c r="BK154" s="222">
        <f>ROUND(I154*H154,2)</f>
        <v>0</v>
      </c>
      <c r="BL154" s="20" t="s">
        <v>292</v>
      </c>
      <c r="BM154" s="221" t="s">
        <v>1367</v>
      </c>
    </row>
    <row r="155" s="2" customFormat="1">
      <c r="A155" s="42"/>
      <c r="B155" s="43"/>
      <c r="C155" s="44"/>
      <c r="D155" s="223" t="s">
        <v>153</v>
      </c>
      <c r="E155" s="44"/>
      <c r="F155" s="224" t="s">
        <v>1368</v>
      </c>
      <c r="G155" s="44"/>
      <c r="H155" s="44"/>
      <c r="I155" s="225"/>
      <c r="J155" s="44"/>
      <c r="K155" s="44"/>
      <c r="L155" s="48"/>
      <c r="M155" s="226"/>
      <c r="N155" s="227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153</v>
      </c>
      <c r="AU155" s="20" t="s">
        <v>88</v>
      </c>
    </row>
    <row r="156" s="2" customFormat="1" ht="16.5" customHeight="1">
      <c r="A156" s="42"/>
      <c r="B156" s="43"/>
      <c r="C156" s="209" t="s">
        <v>367</v>
      </c>
      <c r="D156" s="209" t="s">
        <v>147</v>
      </c>
      <c r="E156" s="210" t="s">
        <v>1369</v>
      </c>
      <c r="F156" s="211" t="s">
        <v>32</v>
      </c>
      <c r="G156" s="212" t="s">
        <v>994</v>
      </c>
      <c r="H156" s="213">
        <v>5</v>
      </c>
      <c r="I156" s="214"/>
      <c r="J156" s="215">
        <f>ROUND(I156*H156,2)</f>
        <v>0</v>
      </c>
      <c r="K156" s="216"/>
      <c r="L156" s="48"/>
      <c r="M156" s="217" t="s">
        <v>32</v>
      </c>
      <c r="N156" s="218" t="s">
        <v>49</v>
      </c>
      <c r="O156" s="88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R156" s="221" t="s">
        <v>292</v>
      </c>
      <c r="AT156" s="221" t="s">
        <v>147</v>
      </c>
      <c r="AU156" s="221" t="s">
        <v>88</v>
      </c>
      <c r="AY156" s="20" t="s">
        <v>145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20" t="s">
        <v>86</v>
      </c>
      <c r="BK156" s="222">
        <f>ROUND(I156*H156,2)</f>
        <v>0</v>
      </c>
      <c r="BL156" s="20" t="s">
        <v>292</v>
      </c>
      <c r="BM156" s="221" t="s">
        <v>1370</v>
      </c>
    </row>
    <row r="157" s="2" customFormat="1">
      <c r="A157" s="42"/>
      <c r="B157" s="43"/>
      <c r="C157" s="44"/>
      <c r="D157" s="223" t="s">
        <v>153</v>
      </c>
      <c r="E157" s="44"/>
      <c r="F157" s="224" t="s">
        <v>1371</v>
      </c>
      <c r="G157" s="44"/>
      <c r="H157" s="44"/>
      <c r="I157" s="225"/>
      <c r="J157" s="44"/>
      <c r="K157" s="44"/>
      <c r="L157" s="48"/>
      <c r="M157" s="226"/>
      <c r="N157" s="227"/>
      <c r="O157" s="88"/>
      <c r="P157" s="88"/>
      <c r="Q157" s="88"/>
      <c r="R157" s="88"/>
      <c r="S157" s="88"/>
      <c r="T157" s="89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T157" s="20" t="s">
        <v>153</v>
      </c>
      <c r="AU157" s="20" t="s">
        <v>88</v>
      </c>
    </row>
    <row r="158" s="2" customFormat="1" ht="16.5" customHeight="1">
      <c r="A158" s="42"/>
      <c r="B158" s="43"/>
      <c r="C158" s="209" t="s">
        <v>373</v>
      </c>
      <c r="D158" s="209" t="s">
        <v>147</v>
      </c>
      <c r="E158" s="210" t="s">
        <v>1372</v>
      </c>
      <c r="F158" s="211" t="s">
        <v>32</v>
      </c>
      <c r="G158" s="212" t="s">
        <v>223</v>
      </c>
      <c r="H158" s="213">
        <v>123</v>
      </c>
      <c r="I158" s="214"/>
      <c r="J158" s="215">
        <f>ROUND(I158*H158,2)</f>
        <v>0</v>
      </c>
      <c r="K158" s="216"/>
      <c r="L158" s="48"/>
      <c r="M158" s="217" t="s">
        <v>32</v>
      </c>
      <c r="N158" s="218" t="s">
        <v>49</v>
      </c>
      <c r="O158" s="88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R158" s="221" t="s">
        <v>292</v>
      </c>
      <c r="AT158" s="221" t="s">
        <v>147</v>
      </c>
      <c r="AU158" s="221" t="s">
        <v>88</v>
      </c>
      <c r="AY158" s="20" t="s">
        <v>145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20" t="s">
        <v>86</v>
      </c>
      <c r="BK158" s="222">
        <f>ROUND(I158*H158,2)</f>
        <v>0</v>
      </c>
      <c r="BL158" s="20" t="s">
        <v>292</v>
      </c>
      <c r="BM158" s="221" t="s">
        <v>1373</v>
      </c>
    </row>
    <row r="159" s="2" customFormat="1">
      <c r="A159" s="42"/>
      <c r="B159" s="43"/>
      <c r="C159" s="44"/>
      <c r="D159" s="223" t="s">
        <v>153</v>
      </c>
      <c r="E159" s="44"/>
      <c r="F159" s="224" t="s">
        <v>1374</v>
      </c>
      <c r="G159" s="44"/>
      <c r="H159" s="44"/>
      <c r="I159" s="225"/>
      <c r="J159" s="44"/>
      <c r="K159" s="44"/>
      <c r="L159" s="48"/>
      <c r="M159" s="226"/>
      <c r="N159" s="227"/>
      <c r="O159" s="88"/>
      <c r="P159" s="88"/>
      <c r="Q159" s="88"/>
      <c r="R159" s="88"/>
      <c r="S159" s="88"/>
      <c r="T159" s="89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T159" s="20" t="s">
        <v>153</v>
      </c>
      <c r="AU159" s="20" t="s">
        <v>88</v>
      </c>
    </row>
    <row r="160" s="2" customFormat="1" ht="16.5" customHeight="1">
      <c r="A160" s="42"/>
      <c r="B160" s="43"/>
      <c r="C160" s="209" t="s">
        <v>380</v>
      </c>
      <c r="D160" s="209" t="s">
        <v>147</v>
      </c>
      <c r="E160" s="210" t="s">
        <v>1375</v>
      </c>
      <c r="F160" s="211" t="s">
        <v>32</v>
      </c>
      <c r="G160" s="212" t="s">
        <v>223</v>
      </c>
      <c r="H160" s="213">
        <v>26</v>
      </c>
      <c r="I160" s="214"/>
      <c r="J160" s="215">
        <f>ROUND(I160*H160,2)</f>
        <v>0</v>
      </c>
      <c r="K160" s="216"/>
      <c r="L160" s="48"/>
      <c r="M160" s="217" t="s">
        <v>32</v>
      </c>
      <c r="N160" s="218" t="s">
        <v>49</v>
      </c>
      <c r="O160" s="88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21" t="s">
        <v>292</v>
      </c>
      <c r="AT160" s="221" t="s">
        <v>147</v>
      </c>
      <c r="AU160" s="221" t="s">
        <v>88</v>
      </c>
      <c r="AY160" s="20" t="s">
        <v>145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20" t="s">
        <v>86</v>
      </c>
      <c r="BK160" s="222">
        <f>ROUND(I160*H160,2)</f>
        <v>0</v>
      </c>
      <c r="BL160" s="20" t="s">
        <v>292</v>
      </c>
      <c r="BM160" s="221" t="s">
        <v>1376</v>
      </c>
    </row>
    <row r="161" s="2" customFormat="1">
      <c r="A161" s="42"/>
      <c r="B161" s="43"/>
      <c r="C161" s="44"/>
      <c r="D161" s="223" t="s">
        <v>153</v>
      </c>
      <c r="E161" s="44"/>
      <c r="F161" s="224" t="s">
        <v>1377</v>
      </c>
      <c r="G161" s="44"/>
      <c r="H161" s="44"/>
      <c r="I161" s="225"/>
      <c r="J161" s="44"/>
      <c r="K161" s="44"/>
      <c r="L161" s="48"/>
      <c r="M161" s="226"/>
      <c r="N161" s="227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153</v>
      </c>
      <c r="AU161" s="20" t="s">
        <v>88</v>
      </c>
    </row>
    <row r="162" s="2" customFormat="1" ht="16.5" customHeight="1">
      <c r="A162" s="42"/>
      <c r="B162" s="43"/>
      <c r="C162" s="209" t="s">
        <v>387</v>
      </c>
      <c r="D162" s="209" t="s">
        <v>147</v>
      </c>
      <c r="E162" s="210" t="s">
        <v>1378</v>
      </c>
      <c r="F162" s="211" t="s">
        <v>32</v>
      </c>
      <c r="G162" s="212" t="s">
        <v>466</v>
      </c>
      <c r="H162" s="213">
        <v>12</v>
      </c>
      <c r="I162" s="214"/>
      <c r="J162" s="215">
        <f>ROUND(I162*H162,2)</f>
        <v>0</v>
      </c>
      <c r="K162" s="216"/>
      <c r="L162" s="48"/>
      <c r="M162" s="217" t="s">
        <v>32</v>
      </c>
      <c r="N162" s="218" t="s">
        <v>49</v>
      </c>
      <c r="O162" s="88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R162" s="221" t="s">
        <v>292</v>
      </c>
      <c r="AT162" s="221" t="s">
        <v>147</v>
      </c>
      <c r="AU162" s="221" t="s">
        <v>88</v>
      </c>
      <c r="AY162" s="20" t="s">
        <v>145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20" t="s">
        <v>86</v>
      </c>
      <c r="BK162" s="222">
        <f>ROUND(I162*H162,2)</f>
        <v>0</v>
      </c>
      <c r="BL162" s="20" t="s">
        <v>292</v>
      </c>
      <c r="BM162" s="221" t="s">
        <v>1379</v>
      </c>
    </row>
    <row r="163" s="2" customFormat="1">
      <c r="A163" s="42"/>
      <c r="B163" s="43"/>
      <c r="C163" s="44"/>
      <c r="D163" s="223" t="s">
        <v>153</v>
      </c>
      <c r="E163" s="44"/>
      <c r="F163" s="224" t="s">
        <v>1380</v>
      </c>
      <c r="G163" s="44"/>
      <c r="H163" s="44"/>
      <c r="I163" s="225"/>
      <c r="J163" s="44"/>
      <c r="K163" s="44"/>
      <c r="L163" s="48"/>
      <c r="M163" s="226"/>
      <c r="N163" s="227"/>
      <c r="O163" s="88"/>
      <c r="P163" s="88"/>
      <c r="Q163" s="88"/>
      <c r="R163" s="88"/>
      <c r="S163" s="88"/>
      <c r="T163" s="89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T163" s="20" t="s">
        <v>153</v>
      </c>
      <c r="AU163" s="20" t="s">
        <v>88</v>
      </c>
    </row>
    <row r="164" s="2" customFormat="1" ht="16.5" customHeight="1">
      <c r="A164" s="42"/>
      <c r="B164" s="43"/>
      <c r="C164" s="209" t="s">
        <v>393</v>
      </c>
      <c r="D164" s="209" t="s">
        <v>147</v>
      </c>
      <c r="E164" s="210" t="s">
        <v>1381</v>
      </c>
      <c r="F164" s="211" t="s">
        <v>32</v>
      </c>
      <c r="G164" s="212" t="s">
        <v>273</v>
      </c>
      <c r="H164" s="213">
        <v>82</v>
      </c>
      <c r="I164" s="214"/>
      <c r="J164" s="215">
        <f>ROUND(I164*H164,2)</f>
        <v>0</v>
      </c>
      <c r="K164" s="216"/>
      <c r="L164" s="48"/>
      <c r="M164" s="217" t="s">
        <v>32</v>
      </c>
      <c r="N164" s="218" t="s">
        <v>49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R164" s="221" t="s">
        <v>292</v>
      </c>
      <c r="AT164" s="221" t="s">
        <v>147</v>
      </c>
      <c r="AU164" s="221" t="s">
        <v>88</v>
      </c>
      <c r="AY164" s="20" t="s">
        <v>145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20" t="s">
        <v>86</v>
      </c>
      <c r="BK164" s="222">
        <f>ROUND(I164*H164,2)</f>
        <v>0</v>
      </c>
      <c r="BL164" s="20" t="s">
        <v>292</v>
      </c>
      <c r="BM164" s="221" t="s">
        <v>1382</v>
      </c>
    </row>
    <row r="165" s="2" customFormat="1">
      <c r="A165" s="42"/>
      <c r="B165" s="43"/>
      <c r="C165" s="44"/>
      <c r="D165" s="223" t="s">
        <v>153</v>
      </c>
      <c r="E165" s="44"/>
      <c r="F165" s="224" t="s">
        <v>1383</v>
      </c>
      <c r="G165" s="44"/>
      <c r="H165" s="44"/>
      <c r="I165" s="225"/>
      <c r="J165" s="44"/>
      <c r="K165" s="44"/>
      <c r="L165" s="48"/>
      <c r="M165" s="226"/>
      <c r="N165" s="227"/>
      <c r="O165" s="88"/>
      <c r="P165" s="88"/>
      <c r="Q165" s="88"/>
      <c r="R165" s="88"/>
      <c r="S165" s="88"/>
      <c r="T165" s="89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T165" s="20" t="s">
        <v>153</v>
      </c>
      <c r="AU165" s="20" t="s">
        <v>88</v>
      </c>
    </row>
    <row r="166" s="2" customFormat="1" ht="16.5" customHeight="1">
      <c r="A166" s="42"/>
      <c r="B166" s="43"/>
      <c r="C166" s="209" t="s">
        <v>399</v>
      </c>
      <c r="D166" s="209" t="s">
        <v>147</v>
      </c>
      <c r="E166" s="210" t="s">
        <v>1384</v>
      </c>
      <c r="F166" s="211" t="s">
        <v>32</v>
      </c>
      <c r="G166" s="212" t="s">
        <v>466</v>
      </c>
      <c r="H166" s="213">
        <v>12</v>
      </c>
      <c r="I166" s="214"/>
      <c r="J166" s="215">
        <f>ROUND(I166*H166,2)</f>
        <v>0</v>
      </c>
      <c r="K166" s="216"/>
      <c r="L166" s="48"/>
      <c r="M166" s="217" t="s">
        <v>32</v>
      </c>
      <c r="N166" s="218" t="s">
        <v>49</v>
      </c>
      <c r="O166" s="88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R166" s="221" t="s">
        <v>292</v>
      </c>
      <c r="AT166" s="221" t="s">
        <v>147</v>
      </c>
      <c r="AU166" s="221" t="s">
        <v>88</v>
      </c>
      <c r="AY166" s="20" t="s">
        <v>145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20" t="s">
        <v>86</v>
      </c>
      <c r="BK166" s="222">
        <f>ROUND(I166*H166,2)</f>
        <v>0</v>
      </c>
      <c r="BL166" s="20" t="s">
        <v>292</v>
      </c>
      <c r="BM166" s="221" t="s">
        <v>1385</v>
      </c>
    </row>
    <row r="167" s="2" customFormat="1">
      <c r="A167" s="42"/>
      <c r="B167" s="43"/>
      <c r="C167" s="44"/>
      <c r="D167" s="223" t="s">
        <v>153</v>
      </c>
      <c r="E167" s="44"/>
      <c r="F167" s="224" t="s">
        <v>1386</v>
      </c>
      <c r="G167" s="44"/>
      <c r="H167" s="44"/>
      <c r="I167" s="225"/>
      <c r="J167" s="44"/>
      <c r="K167" s="44"/>
      <c r="L167" s="48"/>
      <c r="M167" s="226"/>
      <c r="N167" s="227"/>
      <c r="O167" s="88"/>
      <c r="P167" s="88"/>
      <c r="Q167" s="88"/>
      <c r="R167" s="88"/>
      <c r="S167" s="88"/>
      <c r="T167" s="89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T167" s="20" t="s">
        <v>153</v>
      </c>
      <c r="AU167" s="20" t="s">
        <v>88</v>
      </c>
    </row>
    <row r="168" s="2" customFormat="1" ht="16.5" customHeight="1">
      <c r="A168" s="42"/>
      <c r="B168" s="43"/>
      <c r="C168" s="209" t="s">
        <v>406</v>
      </c>
      <c r="D168" s="209" t="s">
        <v>147</v>
      </c>
      <c r="E168" s="210" t="s">
        <v>1387</v>
      </c>
      <c r="F168" s="211" t="s">
        <v>32</v>
      </c>
      <c r="G168" s="212" t="s">
        <v>466</v>
      </c>
      <c r="H168" s="213">
        <v>6</v>
      </c>
      <c r="I168" s="214"/>
      <c r="J168" s="215">
        <f>ROUND(I168*H168,2)</f>
        <v>0</v>
      </c>
      <c r="K168" s="216"/>
      <c r="L168" s="48"/>
      <c r="M168" s="217" t="s">
        <v>32</v>
      </c>
      <c r="N168" s="218" t="s">
        <v>49</v>
      </c>
      <c r="O168" s="88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R168" s="221" t="s">
        <v>292</v>
      </c>
      <c r="AT168" s="221" t="s">
        <v>147</v>
      </c>
      <c r="AU168" s="221" t="s">
        <v>88</v>
      </c>
      <c r="AY168" s="20" t="s">
        <v>145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20" t="s">
        <v>86</v>
      </c>
      <c r="BK168" s="222">
        <f>ROUND(I168*H168,2)</f>
        <v>0</v>
      </c>
      <c r="BL168" s="20" t="s">
        <v>292</v>
      </c>
      <c r="BM168" s="221" t="s">
        <v>1388</v>
      </c>
    </row>
    <row r="169" s="2" customFormat="1">
      <c r="A169" s="42"/>
      <c r="B169" s="43"/>
      <c r="C169" s="44"/>
      <c r="D169" s="223" t="s">
        <v>153</v>
      </c>
      <c r="E169" s="44"/>
      <c r="F169" s="224" t="s">
        <v>1389</v>
      </c>
      <c r="G169" s="44"/>
      <c r="H169" s="44"/>
      <c r="I169" s="225"/>
      <c r="J169" s="44"/>
      <c r="K169" s="44"/>
      <c r="L169" s="48"/>
      <c r="M169" s="226"/>
      <c r="N169" s="227"/>
      <c r="O169" s="88"/>
      <c r="P169" s="88"/>
      <c r="Q169" s="88"/>
      <c r="R169" s="88"/>
      <c r="S169" s="88"/>
      <c r="T169" s="89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T169" s="20" t="s">
        <v>153</v>
      </c>
      <c r="AU169" s="20" t="s">
        <v>88</v>
      </c>
    </row>
    <row r="170" s="2" customFormat="1" ht="16.5" customHeight="1">
      <c r="A170" s="42"/>
      <c r="B170" s="43"/>
      <c r="C170" s="209" t="s">
        <v>412</v>
      </c>
      <c r="D170" s="209" t="s">
        <v>147</v>
      </c>
      <c r="E170" s="210" t="s">
        <v>1390</v>
      </c>
      <c r="F170" s="211" t="s">
        <v>32</v>
      </c>
      <c r="G170" s="212" t="s">
        <v>994</v>
      </c>
      <c r="H170" s="213">
        <v>1</v>
      </c>
      <c r="I170" s="214"/>
      <c r="J170" s="215">
        <f>ROUND(I170*H170,2)</f>
        <v>0</v>
      </c>
      <c r="K170" s="216"/>
      <c r="L170" s="48"/>
      <c r="M170" s="217" t="s">
        <v>32</v>
      </c>
      <c r="N170" s="218" t="s">
        <v>49</v>
      </c>
      <c r="O170" s="88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R170" s="221" t="s">
        <v>292</v>
      </c>
      <c r="AT170" s="221" t="s">
        <v>147</v>
      </c>
      <c r="AU170" s="221" t="s">
        <v>88</v>
      </c>
      <c r="AY170" s="20" t="s">
        <v>145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20" t="s">
        <v>86</v>
      </c>
      <c r="BK170" s="222">
        <f>ROUND(I170*H170,2)</f>
        <v>0</v>
      </c>
      <c r="BL170" s="20" t="s">
        <v>292</v>
      </c>
      <c r="BM170" s="221" t="s">
        <v>1391</v>
      </c>
    </row>
    <row r="171" s="2" customFormat="1">
      <c r="A171" s="42"/>
      <c r="B171" s="43"/>
      <c r="C171" s="44"/>
      <c r="D171" s="223" t="s">
        <v>153</v>
      </c>
      <c r="E171" s="44"/>
      <c r="F171" s="224" t="s">
        <v>1392</v>
      </c>
      <c r="G171" s="44"/>
      <c r="H171" s="44"/>
      <c r="I171" s="225"/>
      <c r="J171" s="44"/>
      <c r="K171" s="44"/>
      <c r="L171" s="48"/>
      <c r="M171" s="226"/>
      <c r="N171" s="227"/>
      <c r="O171" s="88"/>
      <c r="P171" s="88"/>
      <c r="Q171" s="88"/>
      <c r="R171" s="88"/>
      <c r="S171" s="88"/>
      <c r="T171" s="89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T171" s="20" t="s">
        <v>153</v>
      </c>
      <c r="AU171" s="20" t="s">
        <v>88</v>
      </c>
    </row>
    <row r="172" s="2" customFormat="1" ht="16.5" customHeight="1">
      <c r="A172" s="42"/>
      <c r="B172" s="43"/>
      <c r="C172" s="209" t="s">
        <v>418</v>
      </c>
      <c r="D172" s="209" t="s">
        <v>147</v>
      </c>
      <c r="E172" s="210" t="s">
        <v>1393</v>
      </c>
      <c r="F172" s="211" t="s">
        <v>1394</v>
      </c>
      <c r="G172" s="212" t="s">
        <v>927</v>
      </c>
      <c r="H172" s="284"/>
      <c r="I172" s="214"/>
      <c r="J172" s="215">
        <f>ROUND(I172*H172,2)</f>
        <v>0</v>
      </c>
      <c r="K172" s="216"/>
      <c r="L172" s="48"/>
      <c r="M172" s="217" t="s">
        <v>32</v>
      </c>
      <c r="N172" s="218" t="s">
        <v>49</v>
      </c>
      <c r="O172" s="88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R172" s="221" t="s">
        <v>292</v>
      </c>
      <c r="AT172" s="221" t="s">
        <v>147</v>
      </c>
      <c r="AU172" s="221" t="s">
        <v>88</v>
      </c>
      <c r="AY172" s="20" t="s">
        <v>145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20" t="s">
        <v>86</v>
      </c>
      <c r="BK172" s="222">
        <f>ROUND(I172*H172,2)</f>
        <v>0</v>
      </c>
      <c r="BL172" s="20" t="s">
        <v>292</v>
      </c>
      <c r="BM172" s="221" t="s">
        <v>1395</v>
      </c>
    </row>
    <row r="173" s="2" customFormat="1">
      <c r="A173" s="42"/>
      <c r="B173" s="43"/>
      <c r="C173" s="44"/>
      <c r="D173" s="223" t="s">
        <v>153</v>
      </c>
      <c r="E173" s="44"/>
      <c r="F173" s="224" t="s">
        <v>1396</v>
      </c>
      <c r="G173" s="44"/>
      <c r="H173" s="44"/>
      <c r="I173" s="225"/>
      <c r="J173" s="44"/>
      <c r="K173" s="44"/>
      <c r="L173" s="48"/>
      <c r="M173" s="226"/>
      <c r="N173" s="227"/>
      <c r="O173" s="88"/>
      <c r="P173" s="88"/>
      <c r="Q173" s="88"/>
      <c r="R173" s="88"/>
      <c r="S173" s="88"/>
      <c r="T173" s="89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T173" s="20" t="s">
        <v>153</v>
      </c>
      <c r="AU173" s="20" t="s">
        <v>88</v>
      </c>
    </row>
    <row r="174" s="2" customFormat="1">
      <c r="A174" s="42"/>
      <c r="B174" s="43"/>
      <c r="C174" s="44"/>
      <c r="D174" s="228" t="s">
        <v>155</v>
      </c>
      <c r="E174" s="44"/>
      <c r="F174" s="229" t="s">
        <v>1397</v>
      </c>
      <c r="G174" s="44"/>
      <c r="H174" s="44"/>
      <c r="I174" s="225"/>
      <c r="J174" s="44"/>
      <c r="K174" s="44"/>
      <c r="L174" s="48"/>
      <c r="M174" s="226"/>
      <c r="N174" s="227"/>
      <c r="O174" s="88"/>
      <c r="P174" s="88"/>
      <c r="Q174" s="88"/>
      <c r="R174" s="88"/>
      <c r="S174" s="88"/>
      <c r="T174" s="89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T174" s="20" t="s">
        <v>155</v>
      </c>
      <c r="AU174" s="20" t="s">
        <v>88</v>
      </c>
    </row>
    <row r="175" s="12" customFormat="1" ht="22.8" customHeight="1">
      <c r="A175" s="12"/>
      <c r="B175" s="193"/>
      <c r="C175" s="194"/>
      <c r="D175" s="195" t="s">
        <v>77</v>
      </c>
      <c r="E175" s="207" t="s">
        <v>931</v>
      </c>
      <c r="F175" s="207" t="s">
        <v>932</v>
      </c>
      <c r="G175" s="194"/>
      <c r="H175" s="194"/>
      <c r="I175" s="197"/>
      <c r="J175" s="208">
        <f>BK175</f>
        <v>0</v>
      </c>
      <c r="K175" s="194"/>
      <c r="L175" s="199"/>
      <c r="M175" s="200"/>
      <c r="N175" s="201"/>
      <c r="O175" s="201"/>
      <c r="P175" s="202">
        <f>SUM(P176:P181)</f>
        <v>0</v>
      </c>
      <c r="Q175" s="201"/>
      <c r="R175" s="202">
        <f>SUM(R176:R181)</f>
        <v>0.00040000000000000002</v>
      </c>
      <c r="S175" s="201"/>
      <c r="T175" s="203">
        <f>SUM(T176:T181)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4" t="s">
        <v>88</v>
      </c>
      <c r="AT175" s="205" t="s">
        <v>77</v>
      </c>
      <c r="AU175" s="205" t="s">
        <v>86</v>
      </c>
      <c r="AY175" s="204" t="s">
        <v>145</v>
      </c>
      <c r="BK175" s="206">
        <f>SUM(BK176:BK181)</f>
        <v>0</v>
      </c>
    </row>
    <row r="176" s="2" customFormat="1" ht="16.5" customHeight="1">
      <c r="A176" s="42"/>
      <c r="B176" s="43"/>
      <c r="C176" s="209" t="s">
        <v>427</v>
      </c>
      <c r="D176" s="209" t="s">
        <v>147</v>
      </c>
      <c r="E176" s="210" t="s">
        <v>1398</v>
      </c>
      <c r="F176" s="211" t="s">
        <v>1399</v>
      </c>
      <c r="G176" s="212" t="s">
        <v>223</v>
      </c>
      <c r="H176" s="213">
        <v>8</v>
      </c>
      <c r="I176" s="214"/>
      <c r="J176" s="215">
        <f>ROUND(I176*H176,2)</f>
        <v>0</v>
      </c>
      <c r="K176" s="216"/>
      <c r="L176" s="48"/>
      <c r="M176" s="217" t="s">
        <v>32</v>
      </c>
      <c r="N176" s="218" t="s">
        <v>49</v>
      </c>
      <c r="O176" s="88"/>
      <c r="P176" s="219">
        <f>O176*H176</f>
        <v>0</v>
      </c>
      <c r="Q176" s="219">
        <v>2.0000000000000002E-05</v>
      </c>
      <c r="R176" s="219">
        <f>Q176*H176</f>
        <v>0.00016000000000000001</v>
      </c>
      <c r="S176" s="219">
        <v>0</v>
      </c>
      <c r="T176" s="220">
        <f>S176*H176</f>
        <v>0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R176" s="221" t="s">
        <v>292</v>
      </c>
      <c r="AT176" s="221" t="s">
        <v>147</v>
      </c>
      <c r="AU176" s="221" t="s">
        <v>88</v>
      </c>
      <c r="AY176" s="20" t="s">
        <v>145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20" t="s">
        <v>86</v>
      </c>
      <c r="BK176" s="222">
        <f>ROUND(I176*H176,2)</f>
        <v>0</v>
      </c>
      <c r="BL176" s="20" t="s">
        <v>292</v>
      </c>
      <c r="BM176" s="221" t="s">
        <v>1400</v>
      </c>
    </row>
    <row r="177" s="2" customFormat="1">
      <c r="A177" s="42"/>
      <c r="B177" s="43"/>
      <c r="C177" s="44"/>
      <c r="D177" s="223" t="s">
        <v>153</v>
      </c>
      <c r="E177" s="44"/>
      <c r="F177" s="224" t="s">
        <v>1401</v>
      </c>
      <c r="G177" s="44"/>
      <c r="H177" s="44"/>
      <c r="I177" s="225"/>
      <c r="J177" s="44"/>
      <c r="K177" s="44"/>
      <c r="L177" s="48"/>
      <c r="M177" s="226"/>
      <c r="N177" s="227"/>
      <c r="O177" s="88"/>
      <c r="P177" s="88"/>
      <c r="Q177" s="88"/>
      <c r="R177" s="88"/>
      <c r="S177" s="88"/>
      <c r="T177" s="89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T177" s="20" t="s">
        <v>153</v>
      </c>
      <c r="AU177" s="20" t="s">
        <v>88</v>
      </c>
    </row>
    <row r="178" s="2" customFormat="1">
      <c r="A178" s="42"/>
      <c r="B178" s="43"/>
      <c r="C178" s="44"/>
      <c r="D178" s="228" t="s">
        <v>155</v>
      </c>
      <c r="E178" s="44"/>
      <c r="F178" s="229" t="s">
        <v>1402</v>
      </c>
      <c r="G178" s="44"/>
      <c r="H178" s="44"/>
      <c r="I178" s="225"/>
      <c r="J178" s="44"/>
      <c r="K178" s="44"/>
      <c r="L178" s="48"/>
      <c r="M178" s="226"/>
      <c r="N178" s="227"/>
      <c r="O178" s="88"/>
      <c r="P178" s="88"/>
      <c r="Q178" s="88"/>
      <c r="R178" s="88"/>
      <c r="S178" s="88"/>
      <c r="T178" s="89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T178" s="20" t="s">
        <v>155</v>
      </c>
      <c r="AU178" s="20" t="s">
        <v>88</v>
      </c>
    </row>
    <row r="179" s="2" customFormat="1" ht="16.5" customHeight="1">
      <c r="A179" s="42"/>
      <c r="B179" s="43"/>
      <c r="C179" s="209" t="s">
        <v>435</v>
      </c>
      <c r="D179" s="209" t="s">
        <v>147</v>
      </c>
      <c r="E179" s="210" t="s">
        <v>1403</v>
      </c>
      <c r="F179" s="211" t="s">
        <v>1404</v>
      </c>
      <c r="G179" s="212" t="s">
        <v>223</v>
      </c>
      <c r="H179" s="213">
        <v>8</v>
      </c>
      <c r="I179" s="214"/>
      <c r="J179" s="215">
        <f>ROUND(I179*H179,2)</f>
        <v>0</v>
      </c>
      <c r="K179" s="216"/>
      <c r="L179" s="48"/>
      <c r="M179" s="217" t="s">
        <v>32</v>
      </c>
      <c r="N179" s="218" t="s">
        <v>49</v>
      </c>
      <c r="O179" s="88"/>
      <c r="P179" s="219">
        <f>O179*H179</f>
        <v>0</v>
      </c>
      <c r="Q179" s="219">
        <v>3.0000000000000001E-05</v>
      </c>
      <c r="R179" s="219">
        <f>Q179*H179</f>
        <v>0.00024000000000000001</v>
      </c>
      <c r="S179" s="219">
        <v>0</v>
      </c>
      <c r="T179" s="220">
        <f>S179*H179</f>
        <v>0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R179" s="221" t="s">
        <v>292</v>
      </c>
      <c r="AT179" s="221" t="s">
        <v>147</v>
      </c>
      <c r="AU179" s="221" t="s">
        <v>88</v>
      </c>
      <c r="AY179" s="20" t="s">
        <v>145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20" t="s">
        <v>86</v>
      </c>
      <c r="BK179" s="222">
        <f>ROUND(I179*H179,2)</f>
        <v>0</v>
      </c>
      <c r="BL179" s="20" t="s">
        <v>292</v>
      </c>
      <c r="BM179" s="221" t="s">
        <v>1405</v>
      </c>
    </row>
    <row r="180" s="2" customFormat="1">
      <c r="A180" s="42"/>
      <c r="B180" s="43"/>
      <c r="C180" s="44"/>
      <c r="D180" s="223" t="s">
        <v>153</v>
      </c>
      <c r="E180" s="44"/>
      <c r="F180" s="224" t="s">
        <v>1406</v>
      </c>
      <c r="G180" s="44"/>
      <c r="H180" s="44"/>
      <c r="I180" s="225"/>
      <c r="J180" s="44"/>
      <c r="K180" s="44"/>
      <c r="L180" s="48"/>
      <c r="M180" s="226"/>
      <c r="N180" s="227"/>
      <c r="O180" s="88"/>
      <c r="P180" s="88"/>
      <c r="Q180" s="88"/>
      <c r="R180" s="88"/>
      <c r="S180" s="88"/>
      <c r="T180" s="89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T180" s="20" t="s">
        <v>153</v>
      </c>
      <c r="AU180" s="20" t="s">
        <v>88</v>
      </c>
    </row>
    <row r="181" s="2" customFormat="1">
      <c r="A181" s="42"/>
      <c r="B181" s="43"/>
      <c r="C181" s="44"/>
      <c r="D181" s="228" t="s">
        <v>155</v>
      </c>
      <c r="E181" s="44"/>
      <c r="F181" s="229" t="s">
        <v>1407</v>
      </c>
      <c r="G181" s="44"/>
      <c r="H181" s="44"/>
      <c r="I181" s="225"/>
      <c r="J181" s="44"/>
      <c r="K181" s="44"/>
      <c r="L181" s="48"/>
      <c r="M181" s="226"/>
      <c r="N181" s="227"/>
      <c r="O181" s="88"/>
      <c r="P181" s="88"/>
      <c r="Q181" s="88"/>
      <c r="R181" s="88"/>
      <c r="S181" s="88"/>
      <c r="T181" s="89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T181" s="20" t="s">
        <v>155</v>
      </c>
      <c r="AU181" s="20" t="s">
        <v>88</v>
      </c>
    </row>
    <row r="182" s="12" customFormat="1" ht="25.92" customHeight="1">
      <c r="A182" s="12"/>
      <c r="B182" s="193"/>
      <c r="C182" s="194"/>
      <c r="D182" s="195" t="s">
        <v>77</v>
      </c>
      <c r="E182" s="196" t="s">
        <v>1408</v>
      </c>
      <c r="F182" s="196" t="s">
        <v>1409</v>
      </c>
      <c r="G182" s="194"/>
      <c r="H182" s="194"/>
      <c r="I182" s="197"/>
      <c r="J182" s="198">
        <f>BK182</f>
        <v>0</v>
      </c>
      <c r="K182" s="194"/>
      <c r="L182" s="199"/>
      <c r="M182" s="200"/>
      <c r="N182" s="201"/>
      <c r="O182" s="201"/>
      <c r="P182" s="202">
        <f>SUM(P183:P196)</f>
        <v>0</v>
      </c>
      <c r="Q182" s="201"/>
      <c r="R182" s="202">
        <f>SUM(R183:R196)</f>
        <v>0</v>
      </c>
      <c r="S182" s="201"/>
      <c r="T182" s="203">
        <f>SUM(T183:T196)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4" t="s">
        <v>151</v>
      </c>
      <c r="AT182" s="205" t="s">
        <v>77</v>
      </c>
      <c r="AU182" s="205" t="s">
        <v>78</v>
      </c>
      <c r="AY182" s="204" t="s">
        <v>145</v>
      </c>
      <c r="BK182" s="206">
        <f>SUM(BK183:BK196)</f>
        <v>0</v>
      </c>
    </row>
    <row r="183" s="2" customFormat="1" ht="16.5" customHeight="1">
      <c r="A183" s="42"/>
      <c r="B183" s="43"/>
      <c r="C183" s="209" t="s">
        <v>442</v>
      </c>
      <c r="D183" s="209" t="s">
        <v>147</v>
      </c>
      <c r="E183" s="210" t="s">
        <v>1410</v>
      </c>
      <c r="F183" s="211" t="s">
        <v>32</v>
      </c>
      <c r="G183" s="212" t="s">
        <v>994</v>
      </c>
      <c r="H183" s="213">
        <v>1</v>
      </c>
      <c r="I183" s="214"/>
      <c r="J183" s="215">
        <f>ROUND(I183*H183,2)</f>
        <v>0</v>
      </c>
      <c r="K183" s="216"/>
      <c r="L183" s="48"/>
      <c r="M183" s="217" t="s">
        <v>32</v>
      </c>
      <c r="N183" s="218" t="s">
        <v>49</v>
      </c>
      <c r="O183" s="88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R183" s="221" t="s">
        <v>995</v>
      </c>
      <c r="AT183" s="221" t="s">
        <v>147</v>
      </c>
      <c r="AU183" s="221" t="s">
        <v>86</v>
      </c>
      <c r="AY183" s="20" t="s">
        <v>145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20" t="s">
        <v>86</v>
      </c>
      <c r="BK183" s="222">
        <f>ROUND(I183*H183,2)</f>
        <v>0</v>
      </c>
      <c r="BL183" s="20" t="s">
        <v>995</v>
      </c>
      <c r="BM183" s="221" t="s">
        <v>1411</v>
      </c>
    </row>
    <row r="184" s="2" customFormat="1">
      <c r="A184" s="42"/>
      <c r="B184" s="43"/>
      <c r="C184" s="44"/>
      <c r="D184" s="223" t="s">
        <v>153</v>
      </c>
      <c r="E184" s="44"/>
      <c r="F184" s="224" t="s">
        <v>1412</v>
      </c>
      <c r="G184" s="44"/>
      <c r="H184" s="44"/>
      <c r="I184" s="225"/>
      <c r="J184" s="44"/>
      <c r="K184" s="44"/>
      <c r="L184" s="48"/>
      <c r="M184" s="226"/>
      <c r="N184" s="227"/>
      <c r="O184" s="88"/>
      <c r="P184" s="88"/>
      <c r="Q184" s="88"/>
      <c r="R184" s="88"/>
      <c r="S184" s="88"/>
      <c r="T184" s="89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T184" s="20" t="s">
        <v>153</v>
      </c>
      <c r="AU184" s="20" t="s">
        <v>86</v>
      </c>
    </row>
    <row r="185" s="2" customFormat="1" ht="16.5" customHeight="1">
      <c r="A185" s="42"/>
      <c r="B185" s="43"/>
      <c r="C185" s="209" t="s">
        <v>449</v>
      </c>
      <c r="D185" s="209" t="s">
        <v>147</v>
      </c>
      <c r="E185" s="210" t="s">
        <v>1413</v>
      </c>
      <c r="F185" s="211" t="s">
        <v>32</v>
      </c>
      <c r="G185" s="212" t="s">
        <v>994</v>
      </c>
      <c r="H185" s="213">
        <v>1</v>
      </c>
      <c r="I185" s="214"/>
      <c r="J185" s="215">
        <f>ROUND(I185*H185,2)</f>
        <v>0</v>
      </c>
      <c r="K185" s="216"/>
      <c r="L185" s="48"/>
      <c r="M185" s="217" t="s">
        <v>32</v>
      </c>
      <c r="N185" s="218" t="s">
        <v>49</v>
      </c>
      <c r="O185" s="88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R185" s="221" t="s">
        <v>995</v>
      </c>
      <c r="AT185" s="221" t="s">
        <v>147</v>
      </c>
      <c r="AU185" s="221" t="s">
        <v>86</v>
      </c>
      <c r="AY185" s="20" t="s">
        <v>145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20" t="s">
        <v>86</v>
      </c>
      <c r="BK185" s="222">
        <f>ROUND(I185*H185,2)</f>
        <v>0</v>
      </c>
      <c r="BL185" s="20" t="s">
        <v>995</v>
      </c>
      <c r="BM185" s="221" t="s">
        <v>1414</v>
      </c>
    </row>
    <row r="186" s="2" customFormat="1">
      <c r="A186" s="42"/>
      <c r="B186" s="43"/>
      <c r="C186" s="44"/>
      <c r="D186" s="223" t="s">
        <v>153</v>
      </c>
      <c r="E186" s="44"/>
      <c r="F186" s="224" t="s">
        <v>1415</v>
      </c>
      <c r="G186" s="44"/>
      <c r="H186" s="44"/>
      <c r="I186" s="225"/>
      <c r="J186" s="44"/>
      <c r="K186" s="44"/>
      <c r="L186" s="48"/>
      <c r="M186" s="226"/>
      <c r="N186" s="227"/>
      <c r="O186" s="88"/>
      <c r="P186" s="88"/>
      <c r="Q186" s="88"/>
      <c r="R186" s="88"/>
      <c r="S186" s="88"/>
      <c r="T186" s="89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T186" s="20" t="s">
        <v>153</v>
      </c>
      <c r="AU186" s="20" t="s">
        <v>86</v>
      </c>
    </row>
    <row r="187" s="2" customFormat="1" ht="16.5" customHeight="1">
      <c r="A187" s="42"/>
      <c r="B187" s="43"/>
      <c r="C187" s="209" t="s">
        <v>456</v>
      </c>
      <c r="D187" s="209" t="s">
        <v>147</v>
      </c>
      <c r="E187" s="210" t="s">
        <v>1416</v>
      </c>
      <c r="F187" s="211" t="s">
        <v>32</v>
      </c>
      <c r="G187" s="212" t="s">
        <v>994</v>
      </c>
      <c r="H187" s="213">
        <v>1</v>
      </c>
      <c r="I187" s="214"/>
      <c r="J187" s="215">
        <f>ROUND(I187*H187,2)</f>
        <v>0</v>
      </c>
      <c r="K187" s="216"/>
      <c r="L187" s="48"/>
      <c r="M187" s="217" t="s">
        <v>32</v>
      </c>
      <c r="N187" s="218" t="s">
        <v>49</v>
      </c>
      <c r="O187" s="88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R187" s="221" t="s">
        <v>995</v>
      </c>
      <c r="AT187" s="221" t="s">
        <v>147</v>
      </c>
      <c r="AU187" s="221" t="s">
        <v>86</v>
      </c>
      <c r="AY187" s="20" t="s">
        <v>145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20" t="s">
        <v>86</v>
      </c>
      <c r="BK187" s="222">
        <f>ROUND(I187*H187,2)</f>
        <v>0</v>
      </c>
      <c r="BL187" s="20" t="s">
        <v>995</v>
      </c>
      <c r="BM187" s="221" t="s">
        <v>1417</v>
      </c>
    </row>
    <row r="188" s="2" customFormat="1">
      <c r="A188" s="42"/>
      <c r="B188" s="43"/>
      <c r="C188" s="44"/>
      <c r="D188" s="223" t="s">
        <v>153</v>
      </c>
      <c r="E188" s="44"/>
      <c r="F188" s="224" t="s">
        <v>1418</v>
      </c>
      <c r="G188" s="44"/>
      <c r="H188" s="44"/>
      <c r="I188" s="225"/>
      <c r="J188" s="44"/>
      <c r="K188" s="44"/>
      <c r="L188" s="48"/>
      <c r="M188" s="226"/>
      <c r="N188" s="227"/>
      <c r="O188" s="88"/>
      <c r="P188" s="88"/>
      <c r="Q188" s="88"/>
      <c r="R188" s="88"/>
      <c r="S188" s="88"/>
      <c r="T188" s="89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T188" s="20" t="s">
        <v>153</v>
      </c>
      <c r="AU188" s="20" t="s">
        <v>86</v>
      </c>
    </row>
    <row r="189" s="2" customFormat="1" ht="16.5" customHeight="1">
      <c r="A189" s="42"/>
      <c r="B189" s="43"/>
      <c r="C189" s="209" t="s">
        <v>463</v>
      </c>
      <c r="D189" s="209" t="s">
        <v>147</v>
      </c>
      <c r="E189" s="210" t="s">
        <v>1419</v>
      </c>
      <c r="F189" s="211" t="s">
        <v>32</v>
      </c>
      <c r="G189" s="212" t="s">
        <v>994</v>
      </c>
      <c r="H189" s="213">
        <v>1</v>
      </c>
      <c r="I189" s="214"/>
      <c r="J189" s="215">
        <f>ROUND(I189*H189,2)</f>
        <v>0</v>
      </c>
      <c r="K189" s="216"/>
      <c r="L189" s="48"/>
      <c r="M189" s="217" t="s">
        <v>32</v>
      </c>
      <c r="N189" s="218" t="s">
        <v>49</v>
      </c>
      <c r="O189" s="88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R189" s="221" t="s">
        <v>995</v>
      </c>
      <c r="AT189" s="221" t="s">
        <v>147</v>
      </c>
      <c r="AU189" s="221" t="s">
        <v>86</v>
      </c>
      <c r="AY189" s="20" t="s">
        <v>145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20" t="s">
        <v>86</v>
      </c>
      <c r="BK189" s="222">
        <f>ROUND(I189*H189,2)</f>
        <v>0</v>
      </c>
      <c r="BL189" s="20" t="s">
        <v>995</v>
      </c>
      <c r="BM189" s="221" t="s">
        <v>1420</v>
      </c>
    </row>
    <row r="190" s="2" customFormat="1">
      <c r="A190" s="42"/>
      <c r="B190" s="43"/>
      <c r="C190" s="44"/>
      <c r="D190" s="223" t="s">
        <v>153</v>
      </c>
      <c r="E190" s="44"/>
      <c r="F190" s="224" t="s">
        <v>1421</v>
      </c>
      <c r="G190" s="44"/>
      <c r="H190" s="44"/>
      <c r="I190" s="225"/>
      <c r="J190" s="44"/>
      <c r="K190" s="44"/>
      <c r="L190" s="48"/>
      <c r="M190" s="226"/>
      <c r="N190" s="227"/>
      <c r="O190" s="88"/>
      <c r="P190" s="88"/>
      <c r="Q190" s="88"/>
      <c r="R190" s="88"/>
      <c r="S190" s="88"/>
      <c r="T190" s="89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T190" s="20" t="s">
        <v>153</v>
      </c>
      <c r="AU190" s="20" t="s">
        <v>86</v>
      </c>
    </row>
    <row r="191" s="2" customFormat="1" ht="16.5" customHeight="1">
      <c r="A191" s="42"/>
      <c r="B191" s="43"/>
      <c r="C191" s="209" t="s">
        <v>470</v>
      </c>
      <c r="D191" s="209" t="s">
        <v>147</v>
      </c>
      <c r="E191" s="210" t="s">
        <v>1422</v>
      </c>
      <c r="F191" s="211" t="s">
        <v>32</v>
      </c>
      <c r="G191" s="212" t="s">
        <v>994</v>
      </c>
      <c r="H191" s="213">
        <v>1</v>
      </c>
      <c r="I191" s="214"/>
      <c r="J191" s="215">
        <f>ROUND(I191*H191,2)</f>
        <v>0</v>
      </c>
      <c r="K191" s="216"/>
      <c r="L191" s="48"/>
      <c r="M191" s="217" t="s">
        <v>32</v>
      </c>
      <c r="N191" s="218" t="s">
        <v>49</v>
      </c>
      <c r="O191" s="88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R191" s="221" t="s">
        <v>995</v>
      </c>
      <c r="AT191" s="221" t="s">
        <v>147</v>
      </c>
      <c r="AU191" s="221" t="s">
        <v>86</v>
      </c>
      <c r="AY191" s="20" t="s">
        <v>145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20" t="s">
        <v>86</v>
      </c>
      <c r="BK191" s="222">
        <f>ROUND(I191*H191,2)</f>
        <v>0</v>
      </c>
      <c r="BL191" s="20" t="s">
        <v>995</v>
      </c>
      <c r="BM191" s="221" t="s">
        <v>1423</v>
      </c>
    </row>
    <row r="192" s="2" customFormat="1">
      <c r="A192" s="42"/>
      <c r="B192" s="43"/>
      <c r="C192" s="44"/>
      <c r="D192" s="223" t="s">
        <v>153</v>
      </c>
      <c r="E192" s="44"/>
      <c r="F192" s="224" t="s">
        <v>1424</v>
      </c>
      <c r="G192" s="44"/>
      <c r="H192" s="44"/>
      <c r="I192" s="225"/>
      <c r="J192" s="44"/>
      <c r="K192" s="44"/>
      <c r="L192" s="48"/>
      <c r="M192" s="226"/>
      <c r="N192" s="227"/>
      <c r="O192" s="88"/>
      <c r="P192" s="88"/>
      <c r="Q192" s="88"/>
      <c r="R192" s="88"/>
      <c r="S192" s="88"/>
      <c r="T192" s="89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T192" s="20" t="s">
        <v>153</v>
      </c>
      <c r="AU192" s="20" t="s">
        <v>86</v>
      </c>
    </row>
    <row r="193" s="2" customFormat="1" ht="16.5" customHeight="1">
      <c r="A193" s="42"/>
      <c r="B193" s="43"/>
      <c r="C193" s="209" t="s">
        <v>474</v>
      </c>
      <c r="D193" s="209" t="s">
        <v>147</v>
      </c>
      <c r="E193" s="210" t="s">
        <v>1425</v>
      </c>
      <c r="F193" s="211" t="s">
        <v>32</v>
      </c>
      <c r="G193" s="212" t="s">
        <v>994</v>
      </c>
      <c r="H193" s="213">
        <v>1</v>
      </c>
      <c r="I193" s="214"/>
      <c r="J193" s="215">
        <f>ROUND(I193*H193,2)</f>
        <v>0</v>
      </c>
      <c r="K193" s="216"/>
      <c r="L193" s="48"/>
      <c r="M193" s="217" t="s">
        <v>32</v>
      </c>
      <c r="N193" s="218" t="s">
        <v>49</v>
      </c>
      <c r="O193" s="88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R193" s="221" t="s">
        <v>995</v>
      </c>
      <c r="AT193" s="221" t="s">
        <v>147</v>
      </c>
      <c r="AU193" s="221" t="s">
        <v>86</v>
      </c>
      <c r="AY193" s="20" t="s">
        <v>145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20" t="s">
        <v>86</v>
      </c>
      <c r="BK193" s="222">
        <f>ROUND(I193*H193,2)</f>
        <v>0</v>
      </c>
      <c r="BL193" s="20" t="s">
        <v>995</v>
      </c>
      <c r="BM193" s="221" t="s">
        <v>1426</v>
      </c>
    </row>
    <row r="194" s="2" customFormat="1">
      <c r="A194" s="42"/>
      <c r="B194" s="43"/>
      <c r="C194" s="44"/>
      <c r="D194" s="223" t="s">
        <v>153</v>
      </c>
      <c r="E194" s="44"/>
      <c r="F194" s="224" t="s">
        <v>1427</v>
      </c>
      <c r="G194" s="44"/>
      <c r="H194" s="44"/>
      <c r="I194" s="225"/>
      <c r="J194" s="44"/>
      <c r="K194" s="44"/>
      <c r="L194" s="48"/>
      <c r="M194" s="226"/>
      <c r="N194" s="227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153</v>
      </c>
      <c r="AU194" s="20" t="s">
        <v>86</v>
      </c>
    </row>
    <row r="195" s="2" customFormat="1" ht="16.5" customHeight="1">
      <c r="A195" s="42"/>
      <c r="B195" s="43"/>
      <c r="C195" s="209" t="s">
        <v>480</v>
      </c>
      <c r="D195" s="209" t="s">
        <v>147</v>
      </c>
      <c r="E195" s="210" t="s">
        <v>21</v>
      </c>
      <c r="F195" s="211" t="s">
        <v>32</v>
      </c>
      <c r="G195" s="212" t="s">
        <v>994</v>
      </c>
      <c r="H195" s="213">
        <v>1</v>
      </c>
      <c r="I195" s="214"/>
      <c r="J195" s="215">
        <f>ROUND(I195*H195,2)</f>
        <v>0</v>
      </c>
      <c r="K195" s="216"/>
      <c r="L195" s="48"/>
      <c r="M195" s="217" t="s">
        <v>32</v>
      </c>
      <c r="N195" s="218" t="s">
        <v>49</v>
      </c>
      <c r="O195" s="88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R195" s="221" t="s">
        <v>995</v>
      </c>
      <c r="AT195" s="221" t="s">
        <v>147</v>
      </c>
      <c r="AU195" s="221" t="s">
        <v>86</v>
      </c>
      <c r="AY195" s="20" t="s">
        <v>145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20" t="s">
        <v>86</v>
      </c>
      <c r="BK195" s="222">
        <f>ROUND(I195*H195,2)</f>
        <v>0</v>
      </c>
      <c r="BL195" s="20" t="s">
        <v>995</v>
      </c>
      <c r="BM195" s="221" t="s">
        <v>1428</v>
      </c>
    </row>
    <row r="196" s="2" customFormat="1">
      <c r="A196" s="42"/>
      <c r="B196" s="43"/>
      <c r="C196" s="44"/>
      <c r="D196" s="223" t="s">
        <v>153</v>
      </c>
      <c r="E196" s="44"/>
      <c r="F196" s="224" t="s">
        <v>1429</v>
      </c>
      <c r="G196" s="44"/>
      <c r="H196" s="44"/>
      <c r="I196" s="225"/>
      <c r="J196" s="44"/>
      <c r="K196" s="44"/>
      <c r="L196" s="48"/>
      <c r="M196" s="288"/>
      <c r="N196" s="289"/>
      <c r="O196" s="290"/>
      <c r="P196" s="290"/>
      <c r="Q196" s="290"/>
      <c r="R196" s="290"/>
      <c r="S196" s="290"/>
      <c r="T196" s="291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T196" s="20" t="s">
        <v>153</v>
      </c>
      <c r="AU196" s="20" t="s">
        <v>86</v>
      </c>
    </row>
    <row r="197" s="2" customFormat="1" ht="6.96" customHeight="1">
      <c r="A197" s="42"/>
      <c r="B197" s="63"/>
      <c r="C197" s="64"/>
      <c r="D197" s="64"/>
      <c r="E197" s="64"/>
      <c r="F197" s="64"/>
      <c r="G197" s="64"/>
      <c r="H197" s="64"/>
      <c r="I197" s="64"/>
      <c r="J197" s="64"/>
      <c r="K197" s="64"/>
      <c r="L197" s="48"/>
      <c r="M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</row>
  </sheetData>
  <sheetProtection sheet="1" autoFilter="0" formatColumns="0" formatRows="0" objects="1" scenarios="1" spinCount="100000" saltValue="NGEQmrJDwdu/t0IYhRgqPaE/GrrQ7QG8guzQ9ANq+dKGfbBwNeDmrYZH3ue8lbl3NRvExAEhljrqNLiW3Ctlfw==" hashValue="2C6wLLuSbAXnDuzRQs9BIbA3+MSTYn6yt+xLIc3FP/J/i2syuayS/koRkCz53GAdEkB38U6mmD/sNIRoBRJ+zQ==" algorithmName="SHA-512" password="CC35"/>
  <autoFilter ref="C84:K19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1/713463121"/>
    <hyperlink ref="F98" r:id="rId2" display="https://podminky.urs.cz/item/CS_URS_2024_01/713463411"/>
    <hyperlink ref="F103" r:id="rId3" display="https://podminky.urs.cz/item/CS_URS_2022_02/998713202"/>
    <hyperlink ref="F107" r:id="rId4" display="https://podminky.urs.cz/item/CS_URS_2024_01/733110803"/>
    <hyperlink ref="F110" r:id="rId5" display="https://podminky.urs.cz/item/CS_URS_2024_01/733110806"/>
    <hyperlink ref="F113" r:id="rId6" display="https://podminky.urs.cz/item/CS_URS_2024_01/733110808"/>
    <hyperlink ref="F116" r:id="rId7" display="https://podminky.urs.cz/item/CS_URS_2022_02/733223104"/>
    <hyperlink ref="F119" r:id="rId8" display="https://podminky.urs.cz/item/CS_URS_2024_01/733223106"/>
    <hyperlink ref="F122" r:id="rId9" display="https://podminky.urs.cz/item/CS_URS_2024_01/733291906"/>
    <hyperlink ref="F125" r:id="rId10" display="https://podminky.urs.cz/item/CS_URS_2022_02/998733202"/>
    <hyperlink ref="F129" r:id="rId11" display="https://podminky.urs.cz/item/CS_URS_2024_01/735111810"/>
    <hyperlink ref="F133" r:id="rId12" display="https://podminky.urs.cz/item/CS_URS_2024_01/735511006"/>
    <hyperlink ref="F140" r:id="rId13" display="https://podminky.urs.cz/item/CS_URS_2022_02/735511008"/>
    <hyperlink ref="F143" r:id="rId14" display="https://podminky.urs.cz/item/CS_URS_2022_02/735511105"/>
    <hyperlink ref="F148" r:id="rId15" display="https://podminky.urs.cz/item/CS_URS_2024_01/735511138"/>
    <hyperlink ref="F151" r:id="rId16" display="https://podminky.urs.cz/item/CS_URS_2024_01/735511142"/>
    <hyperlink ref="F174" r:id="rId17" display="https://podminky.urs.cz/item/CS_URS_2022_02/998735202"/>
    <hyperlink ref="F178" r:id="rId18" display="https://podminky.urs.cz/item/CS_URS_2024_01/783614551"/>
    <hyperlink ref="F181" r:id="rId19" display="https://podminky.urs.cz/item/CS_URS_2024_01/78361761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107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B - ITIKA (bez dotací)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108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1430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16.5" customHeight="1">
      <c r="A27" s="142"/>
      <c r="B27" s="143"/>
      <c r="C27" s="142"/>
      <c r="D27" s="142"/>
      <c r="E27" s="144" t="s">
        <v>1431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ROUND(J80,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ROUND((SUM(BE80:BE101)),  2)</f>
        <v>0</v>
      </c>
      <c r="G33" s="42"/>
      <c r="H33" s="42"/>
      <c r="I33" s="152">
        <v>0.20999999999999999</v>
      </c>
      <c r="J33" s="151">
        <f>ROUND(((SUM(BE80:BE101))*I33),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ROUND((SUM(BF80:BF101)),  2)</f>
        <v>0</v>
      </c>
      <c r="G34" s="42"/>
      <c r="H34" s="42"/>
      <c r="I34" s="152">
        <v>0.14999999999999999</v>
      </c>
      <c r="J34" s="151">
        <f>ROUND(((SUM(BF80:BF101))*I34),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ROUND((SUM(BG80:BG101)),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ROUND((SUM(BH80:BH101)),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ROUND((SUM(BI80:BI101)),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110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B - ITIKA (bez dotací)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108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02-D.1.4.5-SLA - Slaboproudé rozvody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111</v>
      </c>
      <c r="D57" s="166"/>
      <c r="E57" s="166"/>
      <c r="F57" s="166"/>
      <c r="G57" s="166"/>
      <c r="H57" s="166"/>
      <c r="I57" s="166"/>
      <c r="J57" s="167" t="s">
        <v>112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J80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113</v>
      </c>
    </row>
    <row r="60" s="9" customFormat="1" ht="24.96" customHeight="1">
      <c r="A60" s="9"/>
      <c r="B60" s="169"/>
      <c r="C60" s="170"/>
      <c r="D60" s="171" t="s">
        <v>1432</v>
      </c>
      <c r="E60" s="172"/>
      <c r="F60" s="172"/>
      <c r="G60" s="172"/>
      <c r="H60" s="172"/>
      <c r="I60" s="172"/>
      <c r="J60" s="173">
        <f>J81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2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138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</row>
    <row r="62" s="2" customFormat="1" ht="6.96" customHeight="1">
      <c r="A62" s="42"/>
      <c r="B62" s="63"/>
      <c r="C62" s="64"/>
      <c r="D62" s="64"/>
      <c r="E62" s="64"/>
      <c r="F62" s="64"/>
      <c r="G62" s="64"/>
      <c r="H62" s="64"/>
      <c r="I62" s="64"/>
      <c r="J62" s="64"/>
      <c r="K62" s="64"/>
      <c r="L62" s="138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</row>
    <row r="66" s="2" customFormat="1" ht="6.96" customHeight="1">
      <c r="A66" s="42"/>
      <c r="B66" s="65"/>
      <c r="C66" s="66"/>
      <c r="D66" s="66"/>
      <c r="E66" s="66"/>
      <c r="F66" s="66"/>
      <c r="G66" s="66"/>
      <c r="H66" s="66"/>
      <c r="I66" s="66"/>
      <c r="J66" s="66"/>
      <c r="K66" s="66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24.96" customHeight="1">
      <c r="A67" s="42"/>
      <c r="B67" s="43"/>
      <c r="C67" s="26" t="s">
        <v>130</v>
      </c>
      <c r="D67" s="44"/>
      <c r="E67" s="44"/>
      <c r="F67" s="44"/>
      <c r="G67" s="44"/>
      <c r="H67" s="44"/>
      <c r="I67" s="44"/>
      <c r="J67" s="44"/>
      <c r="K67" s="4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68" s="2" customFormat="1" ht="6.96" customHeight="1">
      <c r="A68" s="42"/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138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</row>
    <row r="69" s="2" customFormat="1" ht="12" customHeight="1">
      <c r="A69" s="42"/>
      <c r="B69" s="43"/>
      <c r="C69" s="35" t="s">
        <v>16</v>
      </c>
      <c r="D69" s="44"/>
      <c r="E69" s="44"/>
      <c r="F69" s="44"/>
      <c r="G69" s="44"/>
      <c r="H69" s="44"/>
      <c r="I69" s="44"/>
      <c r="J69" s="44"/>
      <c r="K69" s="44"/>
      <c r="L69" s="138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</row>
    <row r="70" s="2" customFormat="1" ht="16.5" customHeight="1">
      <c r="A70" s="42"/>
      <c r="B70" s="43"/>
      <c r="C70" s="44"/>
      <c r="D70" s="44"/>
      <c r="E70" s="164" t="str">
        <f>E7</f>
        <v>Revitalizace areálu Sokolovského zámku-Stavební úpravy SV a části SZ křídla - B - ITIKA (bez dotací)</v>
      </c>
      <c r="F70" s="35"/>
      <c r="G70" s="35"/>
      <c r="H70" s="35"/>
      <c r="I70" s="44"/>
      <c r="J70" s="44"/>
      <c r="K70" s="44"/>
      <c r="L70" s="138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="2" customFormat="1" ht="12" customHeight="1">
      <c r="A71" s="42"/>
      <c r="B71" s="43"/>
      <c r="C71" s="35" t="s">
        <v>108</v>
      </c>
      <c r="D71" s="44"/>
      <c r="E71" s="44"/>
      <c r="F71" s="44"/>
      <c r="G71" s="44"/>
      <c r="H71" s="44"/>
      <c r="I71" s="44"/>
      <c r="J71" s="44"/>
      <c r="K71" s="44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16.5" customHeight="1">
      <c r="A72" s="42"/>
      <c r="B72" s="43"/>
      <c r="C72" s="44"/>
      <c r="D72" s="44"/>
      <c r="E72" s="73" t="str">
        <f>E9</f>
        <v>02-D.1.4.5-SLA - Slaboproudé rozvody</v>
      </c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22</v>
      </c>
      <c r="D74" s="44"/>
      <c r="E74" s="44"/>
      <c r="F74" s="30" t="str">
        <f>F12</f>
        <v>Sokolov</v>
      </c>
      <c r="G74" s="44"/>
      <c r="H74" s="44"/>
      <c r="I74" s="35" t="s">
        <v>24</v>
      </c>
      <c r="J74" s="76" t="str">
        <f>IF(J12="","",J12)</f>
        <v>10. 6. 2024</v>
      </c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6.96" customHeight="1">
      <c r="A75" s="42"/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25.65" customHeight="1">
      <c r="A76" s="42"/>
      <c r="B76" s="43"/>
      <c r="C76" s="35" t="s">
        <v>30</v>
      </c>
      <c r="D76" s="44"/>
      <c r="E76" s="44"/>
      <c r="F76" s="30" t="str">
        <f>E15</f>
        <v>Muzeum Sokolov p.o.</v>
      </c>
      <c r="G76" s="44"/>
      <c r="H76" s="44"/>
      <c r="I76" s="35" t="s">
        <v>37</v>
      </c>
      <c r="J76" s="40" t="str">
        <f>E21</f>
        <v>JURICA a.s. - Ateliér Sokolov</v>
      </c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5.15" customHeight="1">
      <c r="A77" s="42"/>
      <c r="B77" s="43"/>
      <c r="C77" s="35" t="s">
        <v>35</v>
      </c>
      <c r="D77" s="44"/>
      <c r="E77" s="44"/>
      <c r="F77" s="30" t="str">
        <f>IF(E18="","",E18)</f>
        <v>Vyplň údaj</v>
      </c>
      <c r="G77" s="44"/>
      <c r="H77" s="44"/>
      <c r="I77" s="35" t="s">
        <v>40</v>
      </c>
      <c r="J77" s="40" t="str">
        <f>E24</f>
        <v>Eva Marková</v>
      </c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10.32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11" customFormat="1" ht="29.28" customHeight="1">
      <c r="A79" s="181"/>
      <c r="B79" s="182"/>
      <c r="C79" s="183" t="s">
        <v>131</v>
      </c>
      <c r="D79" s="184" t="s">
        <v>63</v>
      </c>
      <c r="E79" s="184" t="s">
        <v>59</v>
      </c>
      <c r="F79" s="184" t="s">
        <v>60</v>
      </c>
      <c r="G79" s="184" t="s">
        <v>132</v>
      </c>
      <c r="H79" s="184" t="s">
        <v>133</v>
      </c>
      <c r="I79" s="184" t="s">
        <v>134</v>
      </c>
      <c r="J79" s="185" t="s">
        <v>112</v>
      </c>
      <c r="K79" s="186" t="s">
        <v>135</v>
      </c>
      <c r="L79" s="187"/>
      <c r="M79" s="96" t="s">
        <v>32</v>
      </c>
      <c r="N79" s="97" t="s">
        <v>48</v>
      </c>
      <c r="O79" s="97" t="s">
        <v>136</v>
      </c>
      <c r="P79" s="97" t="s">
        <v>137</v>
      </c>
      <c r="Q79" s="97" t="s">
        <v>138</v>
      </c>
      <c r="R79" s="97" t="s">
        <v>139</v>
      </c>
      <c r="S79" s="97" t="s">
        <v>140</v>
      </c>
      <c r="T79" s="98" t="s">
        <v>141</v>
      </c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181"/>
    </row>
    <row r="80" s="2" customFormat="1" ht="22.8" customHeight="1">
      <c r="A80" s="42"/>
      <c r="B80" s="43"/>
      <c r="C80" s="103" t="s">
        <v>142</v>
      </c>
      <c r="D80" s="44"/>
      <c r="E80" s="44"/>
      <c r="F80" s="44"/>
      <c r="G80" s="44"/>
      <c r="H80" s="44"/>
      <c r="I80" s="44"/>
      <c r="J80" s="188">
        <f>BK80</f>
        <v>0</v>
      </c>
      <c r="K80" s="44"/>
      <c r="L80" s="48"/>
      <c r="M80" s="99"/>
      <c r="N80" s="189"/>
      <c r="O80" s="100"/>
      <c r="P80" s="190">
        <f>P81</f>
        <v>0</v>
      </c>
      <c r="Q80" s="100"/>
      <c r="R80" s="190">
        <f>R81</f>
        <v>0</v>
      </c>
      <c r="S80" s="100"/>
      <c r="T80" s="191">
        <f>T81</f>
        <v>0</v>
      </c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T80" s="20" t="s">
        <v>77</v>
      </c>
      <c r="AU80" s="20" t="s">
        <v>113</v>
      </c>
      <c r="BK80" s="192">
        <f>BK81</f>
        <v>0</v>
      </c>
    </row>
    <row r="81" s="12" customFormat="1" ht="25.92" customHeight="1">
      <c r="A81" s="12"/>
      <c r="B81" s="193"/>
      <c r="C81" s="194"/>
      <c r="D81" s="195" t="s">
        <v>77</v>
      </c>
      <c r="E81" s="196" t="s">
        <v>1433</v>
      </c>
      <c r="F81" s="196" t="s">
        <v>1434</v>
      </c>
      <c r="G81" s="194"/>
      <c r="H81" s="194"/>
      <c r="I81" s="197"/>
      <c r="J81" s="198">
        <f>BK81</f>
        <v>0</v>
      </c>
      <c r="K81" s="194"/>
      <c r="L81" s="199"/>
      <c r="M81" s="200"/>
      <c r="N81" s="201"/>
      <c r="O81" s="201"/>
      <c r="P81" s="202">
        <f>SUM(P82:P101)</f>
        <v>0</v>
      </c>
      <c r="Q81" s="201"/>
      <c r="R81" s="202">
        <f>SUM(R82:R101)</f>
        <v>0</v>
      </c>
      <c r="S81" s="201"/>
      <c r="T81" s="203">
        <f>SUM(T82:T101)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4" t="s">
        <v>88</v>
      </c>
      <c r="AT81" s="205" t="s">
        <v>77</v>
      </c>
      <c r="AU81" s="205" t="s">
        <v>78</v>
      </c>
      <c r="AY81" s="204" t="s">
        <v>145</v>
      </c>
      <c r="BK81" s="206">
        <f>SUM(BK82:BK101)</f>
        <v>0</v>
      </c>
    </row>
    <row r="82" s="2" customFormat="1" ht="16.5" customHeight="1">
      <c r="A82" s="42"/>
      <c r="B82" s="43"/>
      <c r="C82" s="209" t="s">
        <v>86</v>
      </c>
      <c r="D82" s="209" t="s">
        <v>147</v>
      </c>
      <c r="E82" s="210" t="s">
        <v>86</v>
      </c>
      <c r="F82" s="211" t="s">
        <v>1435</v>
      </c>
      <c r="G82" s="212" t="s">
        <v>466</v>
      </c>
      <c r="H82" s="213">
        <v>6</v>
      </c>
      <c r="I82" s="214"/>
      <c r="J82" s="215">
        <f>ROUND(I82*H82,2)</f>
        <v>0</v>
      </c>
      <c r="K82" s="216"/>
      <c r="L82" s="48"/>
      <c r="M82" s="217" t="s">
        <v>32</v>
      </c>
      <c r="N82" s="218" t="s">
        <v>49</v>
      </c>
      <c r="O82" s="88"/>
      <c r="P82" s="219">
        <f>O82*H82</f>
        <v>0</v>
      </c>
      <c r="Q82" s="219">
        <v>0</v>
      </c>
      <c r="R82" s="219">
        <f>Q82*H82</f>
        <v>0</v>
      </c>
      <c r="S82" s="219">
        <v>0</v>
      </c>
      <c r="T82" s="220">
        <f>S82*H82</f>
        <v>0</v>
      </c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R82" s="221" t="s">
        <v>151</v>
      </c>
      <c r="AT82" s="221" t="s">
        <v>147</v>
      </c>
      <c r="AU82" s="221" t="s">
        <v>86</v>
      </c>
      <c r="AY82" s="20" t="s">
        <v>145</v>
      </c>
      <c r="BE82" s="222">
        <f>IF(N82="základní",J82,0)</f>
        <v>0</v>
      </c>
      <c r="BF82" s="222">
        <f>IF(N82="snížená",J82,0)</f>
        <v>0</v>
      </c>
      <c r="BG82" s="222">
        <f>IF(N82="zákl. přenesená",J82,0)</f>
        <v>0</v>
      </c>
      <c r="BH82" s="222">
        <f>IF(N82="sníž. přenesená",J82,0)</f>
        <v>0</v>
      </c>
      <c r="BI82" s="222">
        <f>IF(N82="nulová",J82,0)</f>
        <v>0</v>
      </c>
      <c r="BJ82" s="20" t="s">
        <v>86</v>
      </c>
      <c r="BK82" s="222">
        <f>ROUND(I82*H82,2)</f>
        <v>0</v>
      </c>
      <c r="BL82" s="20" t="s">
        <v>151</v>
      </c>
      <c r="BM82" s="221" t="s">
        <v>88</v>
      </c>
    </row>
    <row r="83" s="2" customFormat="1">
      <c r="A83" s="42"/>
      <c r="B83" s="43"/>
      <c r="C83" s="44"/>
      <c r="D83" s="223" t="s">
        <v>153</v>
      </c>
      <c r="E83" s="44"/>
      <c r="F83" s="224" t="s">
        <v>1436</v>
      </c>
      <c r="G83" s="44"/>
      <c r="H83" s="44"/>
      <c r="I83" s="225"/>
      <c r="J83" s="44"/>
      <c r="K83" s="44"/>
      <c r="L83" s="48"/>
      <c r="M83" s="226"/>
      <c r="N83" s="227"/>
      <c r="O83" s="88"/>
      <c r="P83" s="88"/>
      <c r="Q83" s="88"/>
      <c r="R83" s="88"/>
      <c r="S83" s="88"/>
      <c r="T83" s="89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T83" s="20" t="s">
        <v>153</v>
      </c>
      <c r="AU83" s="20" t="s">
        <v>86</v>
      </c>
    </row>
    <row r="84" s="2" customFormat="1" ht="16.5" customHeight="1">
      <c r="A84" s="42"/>
      <c r="B84" s="43"/>
      <c r="C84" s="209" t="s">
        <v>88</v>
      </c>
      <c r="D84" s="209" t="s">
        <v>147</v>
      </c>
      <c r="E84" s="210" t="s">
        <v>88</v>
      </c>
      <c r="F84" s="211" t="s">
        <v>1437</v>
      </c>
      <c r="G84" s="212" t="s">
        <v>466</v>
      </c>
      <c r="H84" s="213">
        <v>6</v>
      </c>
      <c r="I84" s="214"/>
      <c r="J84" s="215">
        <f>ROUND(I84*H84,2)</f>
        <v>0</v>
      </c>
      <c r="K84" s="216"/>
      <c r="L84" s="48"/>
      <c r="M84" s="217" t="s">
        <v>32</v>
      </c>
      <c r="N84" s="218" t="s">
        <v>49</v>
      </c>
      <c r="O84" s="88"/>
      <c r="P84" s="219">
        <f>O84*H84</f>
        <v>0</v>
      </c>
      <c r="Q84" s="219">
        <v>0</v>
      </c>
      <c r="R84" s="219">
        <f>Q84*H84</f>
        <v>0</v>
      </c>
      <c r="S84" s="219">
        <v>0</v>
      </c>
      <c r="T84" s="220">
        <f>S84*H84</f>
        <v>0</v>
      </c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R84" s="221" t="s">
        <v>151</v>
      </c>
      <c r="AT84" s="221" t="s">
        <v>147</v>
      </c>
      <c r="AU84" s="221" t="s">
        <v>86</v>
      </c>
      <c r="AY84" s="20" t="s">
        <v>145</v>
      </c>
      <c r="BE84" s="222">
        <f>IF(N84="základní",J84,0)</f>
        <v>0</v>
      </c>
      <c r="BF84" s="222">
        <f>IF(N84="snížená",J84,0)</f>
        <v>0</v>
      </c>
      <c r="BG84" s="222">
        <f>IF(N84="zákl. přenesená",J84,0)</f>
        <v>0</v>
      </c>
      <c r="BH84" s="222">
        <f>IF(N84="sníž. přenesená",J84,0)</f>
        <v>0</v>
      </c>
      <c r="BI84" s="222">
        <f>IF(N84="nulová",J84,0)</f>
        <v>0</v>
      </c>
      <c r="BJ84" s="20" t="s">
        <v>86</v>
      </c>
      <c r="BK84" s="222">
        <f>ROUND(I84*H84,2)</f>
        <v>0</v>
      </c>
      <c r="BL84" s="20" t="s">
        <v>151</v>
      </c>
      <c r="BM84" s="221" t="s">
        <v>151</v>
      </c>
    </row>
    <row r="85" s="2" customFormat="1">
      <c r="A85" s="42"/>
      <c r="B85" s="43"/>
      <c r="C85" s="44"/>
      <c r="D85" s="223" t="s">
        <v>153</v>
      </c>
      <c r="E85" s="44"/>
      <c r="F85" s="224" t="s">
        <v>1438</v>
      </c>
      <c r="G85" s="44"/>
      <c r="H85" s="44"/>
      <c r="I85" s="225"/>
      <c r="J85" s="44"/>
      <c r="K85" s="44"/>
      <c r="L85" s="48"/>
      <c r="M85" s="226"/>
      <c r="N85" s="227"/>
      <c r="O85" s="88"/>
      <c r="P85" s="88"/>
      <c r="Q85" s="88"/>
      <c r="R85" s="88"/>
      <c r="S85" s="88"/>
      <c r="T85" s="89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153</v>
      </c>
      <c r="AU85" s="20" t="s">
        <v>86</v>
      </c>
    </row>
    <row r="86" s="2" customFormat="1" ht="16.5" customHeight="1">
      <c r="A86" s="42"/>
      <c r="B86" s="43"/>
      <c r="C86" s="209" t="s">
        <v>171</v>
      </c>
      <c r="D86" s="209" t="s">
        <v>147</v>
      </c>
      <c r="E86" s="210" t="s">
        <v>171</v>
      </c>
      <c r="F86" s="211" t="s">
        <v>1439</v>
      </c>
      <c r="G86" s="212" t="s">
        <v>223</v>
      </c>
      <c r="H86" s="213">
        <v>600</v>
      </c>
      <c r="I86" s="214"/>
      <c r="J86" s="215">
        <f>ROUND(I86*H86,2)</f>
        <v>0</v>
      </c>
      <c r="K86" s="216"/>
      <c r="L86" s="48"/>
      <c r="M86" s="217" t="s">
        <v>32</v>
      </c>
      <c r="N86" s="218" t="s">
        <v>49</v>
      </c>
      <c r="O86" s="88"/>
      <c r="P86" s="219">
        <f>O86*H86</f>
        <v>0</v>
      </c>
      <c r="Q86" s="219">
        <v>0</v>
      </c>
      <c r="R86" s="219">
        <f>Q86*H86</f>
        <v>0</v>
      </c>
      <c r="S86" s="219">
        <v>0</v>
      </c>
      <c r="T86" s="220">
        <f>S86*H86</f>
        <v>0</v>
      </c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R86" s="221" t="s">
        <v>151</v>
      </c>
      <c r="AT86" s="221" t="s">
        <v>147</v>
      </c>
      <c r="AU86" s="221" t="s">
        <v>86</v>
      </c>
      <c r="AY86" s="20" t="s">
        <v>145</v>
      </c>
      <c r="BE86" s="222">
        <f>IF(N86="základní",J86,0)</f>
        <v>0</v>
      </c>
      <c r="BF86" s="222">
        <f>IF(N86="snížená",J86,0)</f>
        <v>0</v>
      </c>
      <c r="BG86" s="222">
        <f>IF(N86="zákl. přenesená",J86,0)</f>
        <v>0</v>
      </c>
      <c r="BH86" s="222">
        <f>IF(N86="sníž. přenesená",J86,0)</f>
        <v>0</v>
      </c>
      <c r="BI86" s="222">
        <f>IF(N86="nulová",J86,0)</f>
        <v>0</v>
      </c>
      <c r="BJ86" s="20" t="s">
        <v>86</v>
      </c>
      <c r="BK86" s="222">
        <f>ROUND(I86*H86,2)</f>
        <v>0</v>
      </c>
      <c r="BL86" s="20" t="s">
        <v>151</v>
      </c>
      <c r="BM86" s="221" t="s">
        <v>190</v>
      </c>
    </row>
    <row r="87" s="2" customFormat="1">
      <c r="A87" s="42"/>
      <c r="B87" s="43"/>
      <c r="C87" s="44"/>
      <c r="D87" s="223" t="s">
        <v>153</v>
      </c>
      <c r="E87" s="44"/>
      <c r="F87" s="224" t="s">
        <v>1440</v>
      </c>
      <c r="G87" s="44"/>
      <c r="H87" s="44"/>
      <c r="I87" s="225"/>
      <c r="J87" s="44"/>
      <c r="K87" s="44"/>
      <c r="L87" s="48"/>
      <c r="M87" s="226"/>
      <c r="N87" s="227"/>
      <c r="O87" s="88"/>
      <c r="P87" s="88"/>
      <c r="Q87" s="88"/>
      <c r="R87" s="88"/>
      <c r="S87" s="88"/>
      <c r="T87" s="89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T87" s="20" t="s">
        <v>153</v>
      </c>
      <c r="AU87" s="20" t="s">
        <v>86</v>
      </c>
    </row>
    <row r="88" s="2" customFormat="1" ht="16.5" customHeight="1">
      <c r="A88" s="42"/>
      <c r="B88" s="43"/>
      <c r="C88" s="209" t="s">
        <v>151</v>
      </c>
      <c r="D88" s="209" t="s">
        <v>147</v>
      </c>
      <c r="E88" s="210" t="s">
        <v>183</v>
      </c>
      <c r="F88" s="211" t="s">
        <v>1441</v>
      </c>
      <c r="G88" s="212" t="s">
        <v>466</v>
      </c>
      <c r="H88" s="213">
        <v>12</v>
      </c>
      <c r="I88" s="214"/>
      <c r="J88" s="215">
        <f>ROUND(I88*H88,2)</f>
        <v>0</v>
      </c>
      <c r="K88" s="216"/>
      <c r="L88" s="48"/>
      <c r="M88" s="217" t="s">
        <v>32</v>
      </c>
      <c r="N88" s="218" t="s">
        <v>49</v>
      </c>
      <c r="O88" s="88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1" t="s">
        <v>151</v>
      </c>
      <c r="AT88" s="221" t="s">
        <v>147</v>
      </c>
      <c r="AU88" s="221" t="s">
        <v>86</v>
      </c>
      <c r="AY88" s="20" t="s">
        <v>145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20" t="s">
        <v>86</v>
      </c>
      <c r="BK88" s="222">
        <f>ROUND(I88*H88,2)</f>
        <v>0</v>
      </c>
      <c r="BL88" s="20" t="s">
        <v>151</v>
      </c>
      <c r="BM88" s="221" t="s">
        <v>220</v>
      </c>
    </row>
    <row r="89" s="2" customFormat="1">
      <c r="A89" s="42"/>
      <c r="B89" s="43"/>
      <c r="C89" s="44"/>
      <c r="D89" s="223" t="s">
        <v>153</v>
      </c>
      <c r="E89" s="44"/>
      <c r="F89" s="224" t="s">
        <v>1441</v>
      </c>
      <c r="G89" s="44"/>
      <c r="H89" s="44"/>
      <c r="I89" s="225"/>
      <c r="J89" s="44"/>
      <c r="K89" s="44"/>
      <c r="L89" s="48"/>
      <c r="M89" s="226"/>
      <c r="N89" s="227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153</v>
      </c>
      <c r="AU89" s="20" t="s">
        <v>86</v>
      </c>
    </row>
    <row r="90" s="2" customFormat="1" ht="16.5" customHeight="1">
      <c r="A90" s="42"/>
      <c r="B90" s="43"/>
      <c r="C90" s="209" t="s">
        <v>183</v>
      </c>
      <c r="D90" s="209" t="s">
        <v>147</v>
      </c>
      <c r="E90" s="210" t="s">
        <v>190</v>
      </c>
      <c r="F90" s="211" t="s">
        <v>1442</v>
      </c>
      <c r="G90" s="212" t="s">
        <v>466</v>
      </c>
      <c r="H90" s="213">
        <v>12</v>
      </c>
      <c r="I90" s="214"/>
      <c r="J90" s="215">
        <f>ROUND(I90*H90,2)</f>
        <v>0</v>
      </c>
      <c r="K90" s="216"/>
      <c r="L90" s="48"/>
      <c r="M90" s="217" t="s">
        <v>32</v>
      </c>
      <c r="N90" s="218" t="s">
        <v>49</v>
      </c>
      <c r="O90" s="88"/>
      <c r="P90" s="219">
        <f>O90*H90</f>
        <v>0</v>
      </c>
      <c r="Q90" s="219">
        <v>0</v>
      </c>
      <c r="R90" s="219">
        <f>Q90*H90</f>
        <v>0</v>
      </c>
      <c r="S90" s="219">
        <v>0</v>
      </c>
      <c r="T90" s="220">
        <f>S90*H90</f>
        <v>0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R90" s="221" t="s">
        <v>151</v>
      </c>
      <c r="AT90" s="221" t="s">
        <v>147</v>
      </c>
      <c r="AU90" s="221" t="s">
        <v>86</v>
      </c>
      <c r="AY90" s="20" t="s">
        <v>145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20" t="s">
        <v>86</v>
      </c>
      <c r="BK90" s="222">
        <f>ROUND(I90*H90,2)</f>
        <v>0</v>
      </c>
      <c r="BL90" s="20" t="s">
        <v>151</v>
      </c>
      <c r="BM90" s="221" t="s">
        <v>246</v>
      </c>
    </row>
    <row r="91" s="2" customFormat="1">
      <c r="A91" s="42"/>
      <c r="B91" s="43"/>
      <c r="C91" s="44"/>
      <c r="D91" s="223" t="s">
        <v>153</v>
      </c>
      <c r="E91" s="44"/>
      <c r="F91" s="224" t="s">
        <v>1443</v>
      </c>
      <c r="G91" s="44"/>
      <c r="H91" s="44"/>
      <c r="I91" s="225"/>
      <c r="J91" s="44"/>
      <c r="K91" s="44"/>
      <c r="L91" s="48"/>
      <c r="M91" s="226"/>
      <c r="N91" s="227"/>
      <c r="O91" s="88"/>
      <c r="P91" s="88"/>
      <c r="Q91" s="88"/>
      <c r="R91" s="88"/>
      <c r="S91" s="88"/>
      <c r="T91" s="89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T91" s="20" t="s">
        <v>153</v>
      </c>
      <c r="AU91" s="20" t="s">
        <v>86</v>
      </c>
    </row>
    <row r="92" s="2" customFormat="1" ht="16.5" customHeight="1">
      <c r="A92" s="42"/>
      <c r="B92" s="43"/>
      <c r="C92" s="209" t="s">
        <v>190</v>
      </c>
      <c r="D92" s="209" t="s">
        <v>147</v>
      </c>
      <c r="E92" s="210" t="s">
        <v>196</v>
      </c>
      <c r="F92" s="211" t="s">
        <v>1444</v>
      </c>
      <c r="G92" s="212" t="s">
        <v>223</v>
      </c>
      <c r="H92" s="213">
        <v>300</v>
      </c>
      <c r="I92" s="214"/>
      <c r="J92" s="215">
        <f>ROUND(I92*H92,2)</f>
        <v>0</v>
      </c>
      <c r="K92" s="216"/>
      <c r="L92" s="48"/>
      <c r="M92" s="217" t="s">
        <v>32</v>
      </c>
      <c r="N92" s="218" t="s">
        <v>49</v>
      </c>
      <c r="O92" s="88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R92" s="221" t="s">
        <v>151</v>
      </c>
      <c r="AT92" s="221" t="s">
        <v>147</v>
      </c>
      <c r="AU92" s="221" t="s">
        <v>86</v>
      </c>
      <c r="AY92" s="20" t="s">
        <v>145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20" t="s">
        <v>86</v>
      </c>
      <c r="BK92" s="222">
        <f>ROUND(I92*H92,2)</f>
        <v>0</v>
      </c>
      <c r="BL92" s="20" t="s">
        <v>151</v>
      </c>
      <c r="BM92" s="221" t="s">
        <v>270</v>
      </c>
    </row>
    <row r="93" s="2" customFormat="1">
      <c r="A93" s="42"/>
      <c r="B93" s="43"/>
      <c r="C93" s="44"/>
      <c r="D93" s="223" t="s">
        <v>153</v>
      </c>
      <c r="E93" s="44"/>
      <c r="F93" s="224" t="s">
        <v>1445</v>
      </c>
      <c r="G93" s="44"/>
      <c r="H93" s="44"/>
      <c r="I93" s="225"/>
      <c r="J93" s="44"/>
      <c r="K93" s="44"/>
      <c r="L93" s="48"/>
      <c r="M93" s="226"/>
      <c r="N93" s="227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153</v>
      </c>
      <c r="AU93" s="20" t="s">
        <v>86</v>
      </c>
    </row>
    <row r="94" s="2" customFormat="1" ht="16.5" customHeight="1">
      <c r="A94" s="42"/>
      <c r="B94" s="43"/>
      <c r="C94" s="209" t="s">
        <v>196</v>
      </c>
      <c r="D94" s="209" t="s">
        <v>147</v>
      </c>
      <c r="E94" s="210" t="s">
        <v>204</v>
      </c>
      <c r="F94" s="211" t="s">
        <v>1446</v>
      </c>
      <c r="G94" s="212" t="s">
        <v>994</v>
      </c>
      <c r="H94" s="213">
        <v>1</v>
      </c>
      <c r="I94" s="214"/>
      <c r="J94" s="215">
        <f>ROUND(I94*H94,2)</f>
        <v>0</v>
      </c>
      <c r="K94" s="216"/>
      <c r="L94" s="48"/>
      <c r="M94" s="217" t="s">
        <v>32</v>
      </c>
      <c r="N94" s="218" t="s">
        <v>49</v>
      </c>
      <c r="O94" s="88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1" t="s">
        <v>151</v>
      </c>
      <c r="AT94" s="221" t="s">
        <v>147</v>
      </c>
      <c r="AU94" s="221" t="s">
        <v>86</v>
      </c>
      <c r="AY94" s="20" t="s">
        <v>145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0" t="s">
        <v>86</v>
      </c>
      <c r="BK94" s="222">
        <f>ROUND(I94*H94,2)</f>
        <v>0</v>
      </c>
      <c r="BL94" s="20" t="s">
        <v>151</v>
      </c>
      <c r="BM94" s="221" t="s">
        <v>292</v>
      </c>
    </row>
    <row r="95" s="2" customFormat="1">
      <c r="A95" s="42"/>
      <c r="B95" s="43"/>
      <c r="C95" s="44"/>
      <c r="D95" s="223" t="s">
        <v>153</v>
      </c>
      <c r="E95" s="44"/>
      <c r="F95" s="224" t="s">
        <v>1446</v>
      </c>
      <c r="G95" s="44"/>
      <c r="H95" s="44"/>
      <c r="I95" s="225"/>
      <c r="J95" s="44"/>
      <c r="K95" s="44"/>
      <c r="L95" s="48"/>
      <c r="M95" s="226"/>
      <c r="N95" s="227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153</v>
      </c>
      <c r="AU95" s="20" t="s">
        <v>86</v>
      </c>
    </row>
    <row r="96" s="2" customFormat="1" ht="16.5" customHeight="1">
      <c r="A96" s="42"/>
      <c r="B96" s="43"/>
      <c r="C96" s="209" t="s">
        <v>204</v>
      </c>
      <c r="D96" s="209" t="s">
        <v>147</v>
      </c>
      <c r="E96" s="210" t="s">
        <v>292</v>
      </c>
      <c r="F96" s="211" t="s">
        <v>1447</v>
      </c>
      <c r="G96" s="212" t="s">
        <v>994</v>
      </c>
      <c r="H96" s="213">
        <v>1</v>
      </c>
      <c r="I96" s="214"/>
      <c r="J96" s="215">
        <f>ROUND(I96*H96,2)</f>
        <v>0</v>
      </c>
      <c r="K96" s="216"/>
      <c r="L96" s="48"/>
      <c r="M96" s="217" t="s">
        <v>32</v>
      </c>
      <c r="N96" s="218" t="s">
        <v>49</v>
      </c>
      <c r="O96" s="88"/>
      <c r="P96" s="219">
        <f>O96*H96</f>
        <v>0</v>
      </c>
      <c r="Q96" s="219">
        <v>0</v>
      </c>
      <c r="R96" s="219">
        <f>Q96*H96</f>
        <v>0</v>
      </c>
      <c r="S96" s="219">
        <v>0</v>
      </c>
      <c r="T96" s="220">
        <f>S96*H96</f>
        <v>0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R96" s="221" t="s">
        <v>151</v>
      </c>
      <c r="AT96" s="221" t="s">
        <v>147</v>
      </c>
      <c r="AU96" s="221" t="s">
        <v>86</v>
      </c>
      <c r="AY96" s="20" t="s">
        <v>145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20" t="s">
        <v>86</v>
      </c>
      <c r="BK96" s="222">
        <f>ROUND(I96*H96,2)</f>
        <v>0</v>
      </c>
      <c r="BL96" s="20" t="s">
        <v>151</v>
      </c>
      <c r="BM96" s="221" t="s">
        <v>412</v>
      </c>
    </row>
    <row r="97" s="2" customFormat="1">
      <c r="A97" s="42"/>
      <c r="B97" s="43"/>
      <c r="C97" s="44"/>
      <c r="D97" s="223" t="s">
        <v>153</v>
      </c>
      <c r="E97" s="44"/>
      <c r="F97" s="224" t="s">
        <v>1447</v>
      </c>
      <c r="G97" s="44"/>
      <c r="H97" s="44"/>
      <c r="I97" s="225"/>
      <c r="J97" s="44"/>
      <c r="K97" s="44"/>
      <c r="L97" s="48"/>
      <c r="M97" s="226"/>
      <c r="N97" s="227"/>
      <c r="O97" s="88"/>
      <c r="P97" s="88"/>
      <c r="Q97" s="88"/>
      <c r="R97" s="88"/>
      <c r="S97" s="88"/>
      <c r="T97" s="89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T97" s="20" t="s">
        <v>153</v>
      </c>
      <c r="AU97" s="20" t="s">
        <v>86</v>
      </c>
    </row>
    <row r="98" s="2" customFormat="1" ht="16.5" customHeight="1">
      <c r="A98" s="42"/>
      <c r="B98" s="43"/>
      <c r="C98" s="209" t="s">
        <v>210</v>
      </c>
      <c r="D98" s="209" t="s">
        <v>147</v>
      </c>
      <c r="E98" s="210" t="s">
        <v>311</v>
      </c>
      <c r="F98" s="211" t="s">
        <v>1448</v>
      </c>
      <c r="G98" s="212" t="s">
        <v>994</v>
      </c>
      <c r="H98" s="213">
        <v>1</v>
      </c>
      <c r="I98" s="214"/>
      <c r="J98" s="215">
        <f>ROUND(I98*H98,2)</f>
        <v>0</v>
      </c>
      <c r="K98" s="216"/>
      <c r="L98" s="48"/>
      <c r="M98" s="217" t="s">
        <v>32</v>
      </c>
      <c r="N98" s="218" t="s">
        <v>49</v>
      </c>
      <c r="O98" s="88"/>
      <c r="P98" s="219">
        <f>O98*H98</f>
        <v>0</v>
      </c>
      <c r="Q98" s="219">
        <v>0</v>
      </c>
      <c r="R98" s="219">
        <f>Q98*H98</f>
        <v>0</v>
      </c>
      <c r="S98" s="219">
        <v>0</v>
      </c>
      <c r="T98" s="220">
        <f>S98*H98</f>
        <v>0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R98" s="221" t="s">
        <v>151</v>
      </c>
      <c r="AT98" s="221" t="s">
        <v>147</v>
      </c>
      <c r="AU98" s="221" t="s">
        <v>86</v>
      </c>
      <c r="AY98" s="20" t="s">
        <v>145</v>
      </c>
      <c r="BE98" s="222">
        <f>IF(N98="základní",J98,0)</f>
        <v>0</v>
      </c>
      <c r="BF98" s="222">
        <f>IF(N98="snížená",J98,0)</f>
        <v>0</v>
      </c>
      <c r="BG98" s="222">
        <f>IF(N98="zákl. přenesená",J98,0)</f>
        <v>0</v>
      </c>
      <c r="BH98" s="222">
        <f>IF(N98="sníž. přenesená",J98,0)</f>
        <v>0</v>
      </c>
      <c r="BI98" s="222">
        <f>IF(N98="nulová",J98,0)</f>
        <v>0</v>
      </c>
      <c r="BJ98" s="20" t="s">
        <v>86</v>
      </c>
      <c r="BK98" s="222">
        <f>ROUND(I98*H98,2)</f>
        <v>0</v>
      </c>
      <c r="BL98" s="20" t="s">
        <v>151</v>
      </c>
      <c r="BM98" s="221" t="s">
        <v>442</v>
      </c>
    </row>
    <row r="99" s="2" customFormat="1">
      <c r="A99" s="42"/>
      <c r="B99" s="43"/>
      <c r="C99" s="44"/>
      <c r="D99" s="223" t="s">
        <v>153</v>
      </c>
      <c r="E99" s="44"/>
      <c r="F99" s="224" t="s">
        <v>1448</v>
      </c>
      <c r="G99" s="44"/>
      <c r="H99" s="44"/>
      <c r="I99" s="225"/>
      <c r="J99" s="44"/>
      <c r="K99" s="44"/>
      <c r="L99" s="48"/>
      <c r="M99" s="226"/>
      <c r="N99" s="227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153</v>
      </c>
      <c r="AU99" s="20" t="s">
        <v>86</v>
      </c>
    </row>
    <row r="100" s="2" customFormat="1" ht="16.5" customHeight="1">
      <c r="A100" s="42"/>
      <c r="B100" s="43"/>
      <c r="C100" s="209" t="s">
        <v>220</v>
      </c>
      <c r="D100" s="209" t="s">
        <v>147</v>
      </c>
      <c r="E100" s="210" t="s">
        <v>319</v>
      </c>
      <c r="F100" s="211" t="s">
        <v>1449</v>
      </c>
      <c r="G100" s="212" t="s">
        <v>994</v>
      </c>
      <c r="H100" s="213">
        <v>1</v>
      </c>
      <c r="I100" s="214"/>
      <c r="J100" s="215">
        <f>ROUND(I100*H100,2)</f>
        <v>0</v>
      </c>
      <c r="K100" s="216"/>
      <c r="L100" s="48"/>
      <c r="M100" s="217" t="s">
        <v>32</v>
      </c>
      <c r="N100" s="218" t="s">
        <v>49</v>
      </c>
      <c r="O100" s="88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1" t="s">
        <v>151</v>
      </c>
      <c r="AT100" s="221" t="s">
        <v>147</v>
      </c>
      <c r="AU100" s="221" t="s">
        <v>86</v>
      </c>
      <c r="AY100" s="20" t="s">
        <v>145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0" t="s">
        <v>86</v>
      </c>
      <c r="BK100" s="222">
        <f>ROUND(I100*H100,2)</f>
        <v>0</v>
      </c>
      <c r="BL100" s="20" t="s">
        <v>151</v>
      </c>
      <c r="BM100" s="221" t="s">
        <v>456</v>
      </c>
    </row>
    <row r="101" s="2" customFormat="1">
      <c r="A101" s="42"/>
      <c r="B101" s="43"/>
      <c r="C101" s="44"/>
      <c r="D101" s="223" t="s">
        <v>153</v>
      </c>
      <c r="E101" s="44"/>
      <c r="F101" s="224" t="s">
        <v>1449</v>
      </c>
      <c r="G101" s="44"/>
      <c r="H101" s="44"/>
      <c r="I101" s="225"/>
      <c r="J101" s="44"/>
      <c r="K101" s="44"/>
      <c r="L101" s="48"/>
      <c r="M101" s="288"/>
      <c r="N101" s="289"/>
      <c r="O101" s="290"/>
      <c r="P101" s="290"/>
      <c r="Q101" s="290"/>
      <c r="R101" s="290"/>
      <c r="S101" s="290"/>
      <c r="T101" s="291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153</v>
      </c>
      <c r="AU101" s="20" t="s">
        <v>86</v>
      </c>
    </row>
    <row r="102" s="2" customFormat="1" ht="6.96" customHeight="1">
      <c r="A102" s="42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48"/>
      <c r="M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</row>
  </sheetData>
  <sheetProtection sheet="1" autoFilter="0" formatColumns="0" formatRows="0" objects="1" scenarios="1" spinCount="100000" saltValue="m2ditdFj68nZvuY4tAoVdK1vC1S1CMypFQ4Rvwgtc8SGf6QOQum2lg7MQNXrYULB836D6WAi4YjVffeDqm2AhA==" hashValue="PJaj3w+P2jz8OLiUQEUp8/QaN1VUO0xjRijtUFBC/82BlFgLaLALmWAyaxrut+Yz/KSM/vuC4XxD/HpgoQfaDQ==" algorithmName="SHA-512" password="CC35"/>
  <autoFilter ref="C79:K1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107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Revitalizace areálu Sokolovského zámku-Stavební úpravy SV a části SZ křídla - B - ITIKA (bez dotací)</v>
      </c>
      <c r="F7" s="136"/>
      <c r="G7" s="136"/>
      <c r="H7" s="136"/>
      <c r="L7" s="23"/>
    </row>
    <row r="8" s="2" customFormat="1" ht="12" customHeight="1">
      <c r="A8" s="42"/>
      <c r="B8" s="48"/>
      <c r="C8" s="42"/>
      <c r="D8" s="136" t="s">
        <v>108</v>
      </c>
      <c r="E8" s="42"/>
      <c r="F8" s="42"/>
      <c r="G8" s="42"/>
      <c r="H8" s="42"/>
      <c r="I8" s="42"/>
      <c r="J8" s="42"/>
      <c r="K8" s="42"/>
      <c r="L8" s="138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6.5" customHeight="1">
      <c r="A9" s="42"/>
      <c r="B9" s="48"/>
      <c r="C9" s="42"/>
      <c r="D9" s="42"/>
      <c r="E9" s="139" t="s">
        <v>1450</v>
      </c>
      <c r="F9" s="42"/>
      <c r="G9" s="42"/>
      <c r="H9" s="42"/>
      <c r="I9" s="42"/>
      <c r="J9" s="42"/>
      <c r="K9" s="42"/>
      <c r="L9" s="138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>
      <c r="A10" s="42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138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2" customHeight="1">
      <c r="A11" s="42"/>
      <c r="B11" s="48"/>
      <c r="C11" s="42"/>
      <c r="D11" s="136" t="s">
        <v>18</v>
      </c>
      <c r="E11" s="42"/>
      <c r="F11" s="140" t="s">
        <v>32</v>
      </c>
      <c r="G11" s="42"/>
      <c r="H11" s="42"/>
      <c r="I11" s="136" t="s">
        <v>20</v>
      </c>
      <c r="J11" s="140" t="s">
        <v>32</v>
      </c>
      <c r="K11" s="42"/>
      <c r="L11" s="138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6" t="s">
        <v>22</v>
      </c>
      <c r="E12" s="42"/>
      <c r="F12" s="140" t="s">
        <v>23</v>
      </c>
      <c r="G12" s="42"/>
      <c r="H12" s="42"/>
      <c r="I12" s="136" t="s">
        <v>24</v>
      </c>
      <c r="J12" s="141" t="str">
        <f>'Rekapitulace stavby'!AN8</f>
        <v>10. 6. 2024</v>
      </c>
      <c r="K12" s="42"/>
      <c r="L12" s="138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0.8" customHeight="1">
      <c r="A13" s="42"/>
      <c r="B13" s="48"/>
      <c r="C13" s="42"/>
      <c r="D13" s="42"/>
      <c r="E13" s="42"/>
      <c r="F13" s="42"/>
      <c r="G13" s="42"/>
      <c r="H13" s="42"/>
      <c r="I13" s="42"/>
      <c r="J13" s="42"/>
      <c r="K13" s="42"/>
      <c r="L13" s="138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8"/>
      <c r="C14" s="42"/>
      <c r="D14" s="136" t="s">
        <v>30</v>
      </c>
      <c r="E14" s="42"/>
      <c r="F14" s="42"/>
      <c r="G14" s="42"/>
      <c r="H14" s="42"/>
      <c r="I14" s="136" t="s">
        <v>31</v>
      </c>
      <c r="J14" s="140" t="s">
        <v>32</v>
      </c>
      <c r="K14" s="42"/>
      <c r="L14" s="138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8" customHeight="1">
      <c r="A15" s="42"/>
      <c r="B15" s="48"/>
      <c r="C15" s="42"/>
      <c r="D15" s="42"/>
      <c r="E15" s="140" t="s">
        <v>33</v>
      </c>
      <c r="F15" s="42"/>
      <c r="G15" s="42"/>
      <c r="H15" s="42"/>
      <c r="I15" s="136" t="s">
        <v>34</v>
      </c>
      <c r="J15" s="140" t="s">
        <v>32</v>
      </c>
      <c r="K15" s="42"/>
      <c r="L15" s="138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6.96" customHeight="1">
      <c r="A16" s="42"/>
      <c r="B16" s="48"/>
      <c r="C16" s="42"/>
      <c r="D16" s="42"/>
      <c r="E16" s="42"/>
      <c r="F16" s="42"/>
      <c r="G16" s="42"/>
      <c r="H16" s="42"/>
      <c r="I16" s="42"/>
      <c r="J16" s="42"/>
      <c r="K16" s="42"/>
      <c r="L16" s="138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2" customHeight="1">
      <c r="A17" s="42"/>
      <c r="B17" s="48"/>
      <c r="C17" s="42"/>
      <c r="D17" s="136" t="s">
        <v>35</v>
      </c>
      <c r="E17" s="42"/>
      <c r="F17" s="42"/>
      <c r="G17" s="42"/>
      <c r="H17" s="42"/>
      <c r="I17" s="136" t="s">
        <v>31</v>
      </c>
      <c r="J17" s="36" t="str">
        <f>'Rekapitulace stavby'!AN13</f>
        <v>Vyplň údaj</v>
      </c>
      <c r="K17" s="42"/>
      <c r="L17" s="138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8" customHeight="1">
      <c r="A18" s="42"/>
      <c r="B18" s="48"/>
      <c r="C18" s="42"/>
      <c r="D18" s="42"/>
      <c r="E18" s="36" t="str">
        <f>'Rekapitulace stavby'!E14</f>
        <v>Vyplň údaj</v>
      </c>
      <c r="F18" s="140"/>
      <c r="G18" s="140"/>
      <c r="H18" s="140"/>
      <c r="I18" s="136" t="s">
        <v>34</v>
      </c>
      <c r="J18" s="36" t="str">
        <f>'Rekapitulace stavby'!AN14</f>
        <v>Vyplň údaj</v>
      </c>
      <c r="K18" s="42"/>
      <c r="L18" s="138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6.96" customHeight="1">
      <c r="A19" s="42"/>
      <c r="B19" s="48"/>
      <c r="C19" s="42"/>
      <c r="D19" s="42"/>
      <c r="E19" s="42"/>
      <c r="F19" s="42"/>
      <c r="G19" s="42"/>
      <c r="H19" s="42"/>
      <c r="I19" s="42"/>
      <c r="J19" s="42"/>
      <c r="K19" s="42"/>
      <c r="L19" s="138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2" customHeight="1">
      <c r="A20" s="42"/>
      <c r="B20" s="48"/>
      <c r="C20" s="42"/>
      <c r="D20" s="136" t="s">
        <v>37</v>
      </c>
      <c r="E20" s="42"/>
      <c r="F20" s="42"/>
      <c r="G20" s="42"/>
      <c r="H20" s="42"/>
      <c r="I20" s="136" t="s">
        <v>31</v>
      </c>
      <c r="J20" s="140" t="s">
        <v>32</v>
      </c>
      <c r="K20" s="42"/>
      <c r="L20" s="138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8" customHeight="1">
      <c r="A21" s="42"/>
      <c r="B21" s="48"/>
      <c r="C21" s="42"/>
      <c r="D21" s="42"/>
      <c r="E21" s="140" t="s">
        <v>38</v>
      </c>
      <c r="F21" s="42"/>
      <c r="G21" s="42"/>
      <c r="H21" s="42"/>
      <c r="I21" s="136" t="s">
        <v>34</v>
      </c>
      <c r="J21" s="140" t="s">
        <v>32</v>
      </c>
      <c r="K21" s="42"/>
      <c r="L21" s="138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6.96" customHeight="1">
      <c r="A22" s="42"/>
      <c r="B22" s="48"/>
      <c r="C22" s="42"/>
      <c r="D22" s="42"/>
      <c r="E22" s="42"/>
      <c r="F22" s="42"/>
      <c r="G22" s="42"/>
      <c r="H22" s="42"/>
      <c r="I22" s="42"/>
      <c r="J22" s="42"/>
      <c r="K22" s="42"/>
      <c r="L22" s="138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2" customHeight="1">
      <c r="A23" s="42"/>
      <c r="B23" s="48"/>
      <c r="C23" s="42"/>
      <c r="D23" s="136" t="s">
        <v>40</v>
      </c>
      <c r="E23" s="42"/>
      <c r="F23" s="42"/>
      <c r="G23" s="42"/>
      <c r="H23" s="42"/>
      <c r="I23" s="136" t="s">
        <v>31</v>
      </c>
      <c r="J23" s="140" t="s">
        <v>32</v>
      </c>
      <c r="K23" s="42"/>
      <c r="L23" s="138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8" customHeight="1">
      <c r="A24" s="42"/>
      <c r="B24" s="48"/>
      <c r="C24" s="42"/>
      <c r="D24" s="42"/>
      <c r="E24" s="140" t="s">
        <v>41</v>
      </c>
      <c r="F24" s="42"/>
      <c r="G24" s="42"/>
      <c r="H24" s="42"/>
      <c r="I24" s="136" t="s">
        <v>34</v>
      </c>
      <c r="J24" s="140" t="s">
        <v>32</v>
      </c>
      <c r="K24" s="42"/>
      <c r="L24" s="138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6.96" customHeight="1">
      <c r="A25" s="42"/>
      <c r="B25" s="48"/>
      <c r="C25" s="42"/>
      <c r="D25" s="42"/>
      <c r="E25" s="42"/>
      <c r="F25" s="42"/>
      <c r="G25" s="42"/>
      <c r="H25" s="42"/>
      <c r="I25" s="42"/>
      <c r="J25" s="42"/>
      <c r="K25" s="42"/>
      <c r="L25" s="138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2" customHeight="1">
      <c r="A26" s="42"/>
      <c r="B26" s="48"/>
      <c r="C26" s="42"/>
      <c r="D26" s="136" t="s">
        <v>42</v>
      </c>
      <c r="E26" s="42"/>
      <c r="F26" s="42"/>
      <c r="G26" s="42"/>
      <c r="H26" s="42"/>
      <c r="I26" s="42"/>
      <c r="J26" s="42"/>
      <c r="K26" s="42"/>
      <c r="L26" s="138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8" customFormat="1" ht="23.25" customHeight="1">
      <c r="A27" s="142"/>
      <c r="B27" s="143"/>
      <c r="C27" s="142"/>
      <c r="D27" s="142"/>
      <c r="E27" s="144" t="s">
        <v>1451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2"/>
      <c r="B28" s="48"/>
      <c r="C28" s="42"/>
      <c r="D28" s="42"/>
      <c r="E28" s="42"/>
      <c r="F28" s="42"/>
      <c r="G28" s="42"/>
      <c r="H28" s="42"/>
      <c r="I28" s="42"/>
      <c r="J28" s="42"/>
      <c r="K28" s="42"/>
      <c r="L28" s="138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6"/>
      <c r="E29" s="146"/>
      <c r="F29" s="146"/>
      <c r="G29" s="146"/>
      <c r="H29" s="146"/>
      <c r="I29" s="146"/>
      <c r="J29" s="146"/>
      <c r="K29" s="146"/>
      <c r="L29" s="138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25.44" customHeight="1">
      <c r="A30" s="42"/>
      <c r="B30" s="48"/>
      <c r="C30" s="42"/>
      <c r="D30" s="147" t="s">
        <v>44</v>
      </c>
      <c r="E30" s="42"/>
      <c r="F30" s="42"/>
      <c r="G30" s="42"/>
      <c r="H30" s="42"/>
      <c r="I30" s="42"/>
      <c r="J30" s="148">
        <f>ROUND(J85, 2)</f>
        <v>0</v>
      </c>
      <c r="K30" s="42"/>
      <c r="L30" s="138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8"/>
      <c r="C31" s="42"/>
      <c r="D31" s="146"/>
      <c r="E31" s="146"/>
      <c r="F31" s="146"/>
      <c r="G31" s="146"/>
      <c r="H31" s="146"/>
      <c r="I31" s="146"/>
      <c r="J31" s="146"/>
      <c r="K31" s="146"/>
      <c r="L31" s="138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42"/>
      <c r="F32" s="149" t="s">
        <v>46</v>
      </c>
      <c r="G32" s="42"/>
      <c r="H32" s="42"/>
      <c r="I32" s="149" t="s">
        <v>45</v>
      </c>
      <c r="J32" s="149" t="s">
        <v>47</v>
      </c>
      <c r="K32" s="42"/>
      <c r="L32" s="138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 ht="14.4" customHeight="1">
      <c r="A33" s="42"/>
      <c r="B33" s="48"/>
      <c r="C33" s="42"/>
      <c r="D33" s="150" t="s">
        <v>48</v>
      </c>
      <c r="E33" s="136" t="s">
        <v>49</v>
      </c>
      <c r="F33" s="151">
        <f>ROUND((SUM(BE85:BE150)),  2)</f>
        <v>0</v>
      </c>
      <c r="G33" s="42"/>
      <c r="H33" s="42"/>
      <c r="I33" s="152">
        <v>0.20999999999999999</v>
      </c>
      <c r="J33" s="151">
        <f>ROUND(((SUM(BE85:BE150))*I33),  2)</f>
        <v>0</v>
      </c>
      <c r="K33" s="42"/>
      <c r="L33" s="138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 ht="14.4" customHeight="1">
      <c r="A34" s="42"/>
      <c r="B34" s="48"/>
      <c r="C34" s="42"/>
      <c r="D34" s="42"/>
      <c r="E34" s="136" t="s">
        <v>50</v>
      </c>
      <c r="F34" s="151">
        <f>ROUND((SUM(BF85:BF150)),  2)</f>
        <v>0</v>
      </c>
      <c r="G34" s="42"/>
      <c r="H34" s="42"/>
      <c r="I34" s="152">
        <v>0.14999999999999999</v>
      </c>
      <c r="J34" s="151">
        <f>ROUND(((SUM(BF85:BF150))*I34),  2)</f>
        <v>0</v>
      </c>
      <c r="K34" s="42"/>
      <c r="L34" s="138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6" t="s">
        <v>51</v>
      </c>
      <c r="F35" s="151">
        <f>ROUND((SUM(BG85:BG150)),  2)</f>
        <v>0</v>
      </c>
      <c r="G35" s="42"/>
      <c r="H35" s="42"/>
      <c r="I35" s="152">
        <v>0.20999999999999999</v>
      </c>
      <c r="J35" s="151">
        <f>0</f>
        <v>0</v>
      </c>
      <c r="K35" s="42"/>
      <c r="L35" s="138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hidden="1" s="2" customFormat="1" ht="14.4" customHeight="1">
      <c r="A36" s="42"/>
      <c r="B36" s="48"/>
      <c r="C36" s="42"/>
      <c r="D36" s="42"/>
      <c r="E36" s="136" t="s">
        <v>52</v>
      </c>
      <c r="F36" s="151">
        <f>ROUND((SUM(BH85:BH150)),  2)</f>
        <v>0</v>
      </c>
      <c r="G36" s="42"/>
      <c r="H36" s="42"/>
      <c r="I36" s="152">
        <v>0.14999999999999999</v>
      </c>
      <c r="J36" s="151">
        <f>0</f>
        <v>0</v>
      </c>
      <c r="K36" s="42"/>
      <c r="L36" s="138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hidden="1" s="2" customFormat="1" ht="14.4" customHeight="1">
      <c r="A37" s="42"/>
      <c r="B37" s="48"/>
      <c r="C37" s="42"/>
      <c r="D37" s="42"/>
      <c r="E37" s="136" t="s">
        <v>53</v>
      </c>
      <c r="F37" s="151">
        <f>ROUND((SUM(BI85:BI150)),  2)</f>
        <v>0</v>
      </c>
      <c r="G37" s="42"/>
      <c r="H37" s="42"/>
      <c r="I37" s="152">
        <v>0</v>
      </c>
      <c r="J37" s="151">
        <f>0</f>
        <v>0</v>
      </c>
      <c r="K37" s="42"/>
      <c r="L37" s="138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6.96" customHeight="1">
      <c r="A38" s="42"/>
      <c r="B38" s="48"/>
      <c r="C38" s="42"/>
      <c r="D38" s="42"/>
      <c r="E38" s="42"/>
      <c r="F38" s="42"/>
      <c r="G38" s="42"/>
      <c r="H38" s="42"/>
      <c r="I38" s="42"/>
      <c r="J38" s="42"/>
      <c r="K38" s="42"/>
      <c r="L38" s="138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25.44" customHeight="1">
      <c r="A39" s="42"/>
      <c r="B39" s="48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4" s="2" customFormat="1" ht="6.96" customHeight="1">
      <c r="A44" s="42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4.96" customHeight="1">
      <c r="A45" s="42"/>
      <c r="B45" s="43"/>
      <c r="C45" s="26" t="s">
        <v>110</v>
      </c>
      <c r="D45" s="44"/>
      <c r="E45" s="44"/>
      <c r="F45" s="44"/>
      <c r="G45" s="44"/>
      <c r="H45" s="44"/>
      <c r="I45" s="44"/>
      <c r="J45" s="44"/>
      <c r="K45" s="44"/>
      <c r="L45" s="138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138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12" customHeight="1">
      <c r="A47" s="42"/>
      <c r="B47" s="43"/>
      <c r="C47" s="35" t="s">
        <v>16</v>
      </c>
      <c r="D47" s="44"/>
      <c r="E47" s="44"/>
      <c r="F47" s="44"/>
      <c r="G47" s="44"/>
      <c r="H47" s="44"/>
      <c r="I47" s="44"/>
      <c r="J47" s="44"/>
      <c r="K47" s="44"/>
      <c r="L47" s="138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6.5" customHeight="1">
      <c r="A48" s="42"/>
      <c r="B48" s="43"/>
      <c r="C48" s="44"/>
      <c r="D48" s="44"/>
      <c r="E48" s="164" t="str">
        <f>E7</f>
        <v>Revitalizace areálu Sokolovského zámku-Stavební úpravy SV a části SZ křídla - B - ITIKA (bez dotací)</v>
      </c>
      <c r="F48" s="35"/>
      <c r="G48" s="35"/>
      <c r="H48" s="35"/>
      <c r="I48" s="44"/>
      <c r="J48" s="44"/>
      <c r="K48" s="44"/>
      <c r="L48" s="138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12" customHeight="1">
      <c r="A49" s="42"/>
      <c r="B49" s="43"/>
      <c r="C49" s="35" t="s">
        <v>108</v>
      </c>
      <c r="D49" s="44"/>
      <c r="E49" s="44"/>
      <c r="F49" s="44"/>
      <c r="G49" s="44"/>
      <c r="H49" s="44"/>
      <c r="I49" s="44"/>
      <c r="J49" s="44"/>
      <c r="K49" s="44"/>
      <c r="L49" s="138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6.5" customHeight="1">
      <c r="A50" s="42"/>
      <c r="B50" s="43"/>
      <c r="C50" s="44"/>
      <c r="D50" s="44"/>
      <c r="E50" s="73" t="str">
        <f>E9</f>
        <v>VRN - Vedlejší rozpočtové náklady</v>
      </c>
      <c r="F50" s="44"/>
      <c r="G50" s="44"/>
      <c r="H50" s="44"/>
      <c r="I50" s="44"/>
      <c r="J50" s="44"/>
      <c r="K50" s="44"/>
      <c r="L50" s="138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6.96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138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2" customHeight="1">
      <c r="A52" s="42"/>
      <c r="B52" s="43"/>
      <c r="C52" s="35" t="s">
        <v>22</v>
      </c>
      <c r="D52" s="44"/>
      <c r="E52" s="44"/>
      <c r="F52" s="30" t="str">
        <f>F12</f>
        <v>Sokolov</v>
      </c>
      <c r="G52" s="44"/>
      <c r="H52" s="44"/>
      <c r="I52" s="35" t="s">
        <v>24</v>
      </c>
      <c r="J52" s="76" t="str">
        <f>IF(J12="","",J12)</f>
        <v>10. 6. 2024</v>
      </c>
      <c r="K52" s="44"/>
      <c r="L52" s="138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6.96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138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25.65" customHeight="1">
      <c r="A54" s="42"/>
      <c r="B54" s="43"/>
      <c r="C54" s="35" t="s">
        <v>30</v>
      </c>
      <c r="D54" s="44"/>
      <c r="E54" s="44"/>
      <c r="F54" s="30" t="str">
        <f>E15</f>
        <v>Muzeum Sokolov p.o.</v>
      </c>
      <c r="G54" s="44"/>
      <c r="H54" s="44"/>
      <c r="I54" s="35" t="s">
        <v>37</v>
      </c>
      <c r="J54" s="40" t="str">
        <f>E21</f>
        <v>JURICA a.s. - Ateliér Sokolov</v>
      </c>
      <c r="K54" s="44"/>
      <c r="L54" s="138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15.15" customHeight="1">
      <c r="A55" s="42"/>
      <c r="B55" s="43"/>
      <c r="C55" s="35" t="s">
        <v>35</v>
      </c>
      <c r="D55" s="44"/>
      <c r="E55" s="44"/>
      <c r="F55" s="30" t="str">
        <f>IF(E18="","",E18)</f>
        <v>Vyplň údaj</v>
      </c>
      <c r="G55" s="44"/>
      <c r="H55" s="44"/>
      <c r="I55" s="35" t="s">
        <v>40</v>
      </c>
      <c r="J55" s="40" t="str">
        <f>E24</f>
        <v>Eva Marková</v>
      </c>
      <c r="K55" s="44"/>
      <c r="L55" s="138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</row>
    <row r="56" s="2" customFormat="1" ht="10.32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138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</row>
    <row r="57" s="2" customFormat="1" ht="29.28" customHeight="1">
      <c r="A57" s="42"/>
      <c r="B57" s="43"/>
      <c r="C57" s="165" t="s">
        <v>111</v>
      </c>
      <c r="D57" s="166"/>
      <c r="E57" s="166"/>
      <c r="F57" s="166"/>
      <c r="G57" s="166"/>
      <c r="H57" s="166"/>
      <c r="I57" s="166"/>
      <c r="J57" s="167" t="s">
        <v>112</v>
      </c>
      <c r="K57" s="166"/>
      <c r="L57" s="138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</row>
    <row r="58" s="2" customFormat="1" ht="10.32" customHeight="1">
      <c r="A58" s="42"/>
      <c r="B58" s="43"/>
      <c r="C58" s="44"/>
      <c r="D58" s="44"/>
      <c r="E58" s="44"/>
      <c r="F58" s="44"/>
      <c r="G58" s="44"/>
      <c r="H58" s="44"/>
      <c r="I58" s="44"/>
      <c r="J58" s="44"/>
      <c r="K58" s="44"/>
      <c r="L58" s="138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</row>
    <row r="59" s="2" customFormat="1" ht="22.8" customHeight="1">
      <c r="A59" s="42"/>
      <c r="B59" s="43"/>
      <c r="C59" s="168" t="s">
        <v>76</v>
      </c>
      <c r="D59" s="44"/>
      <c r="E59" s="44"/>
      <c r="F59" s="44"/>
      <c r="G59" s="44"/>
      <c r="H59" s="44"/>
      <c r="I59" s="44"/>
      <c r="J59" s="106">
        <f>J85</f>
        <v>0</v>
      </c>
      <c r="K59" s="44"/>
      <c r="L59" s="138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U59" s="20" t="s">
        <v>113</v>
      </c>
    </row>
    <row r="60" s="9" customFormat="1" ht="24.96" customHeight="1">
      <c r="A60" s="9"/>
      <c r="B60" s="169"/>
      <c r="C60" s="170"/>
      <c r="D60" s="171" t="s">
        <v>1450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1452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1453</v>
      </c>
      <c r="E62" s="178"/>
      <c r="F62" s="178"/>
      <c r="G62" s="178"/>
      <c r="H62" s="178"/>
      <c r="I62" s="178"/>
      <c r="J62" s="179">
        <f>J107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1454</v>
      </c>
      <c r="E63" s="178"/>
      <c r="F63" s="178"/>
      <c r="G63" s="178"/>
      <c r="H63" s="178"/>
      <c r="I63" s="178"/>
      <c r="J63" s="179">
        <f>J136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1455</v>
      </c>
      <c r="E64" s="178"/>
      <c r="F64" s="178"/>
      <c r="G64" s="178"/>
      <c r="H64" s="178"/>
      <c r="I64" s="178"/>
      <c r="J64" s="179">
        <f>J140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1456</v>
      </c>
      <c r="E65" s="178"/>
      <c r="F65" s="178"/>
      <c r="G65" s="178"/>
      <c r="H65" s="178"/>
      <c r="I65" s="178"/>
      <c r="J65" s="179">
        <f>J147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2"/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138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</row>
    <row r="67" s="2" customFormat="1" ht="6.96" customHeight="1">
      <c r="A67" s="42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8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</row>
    <row r="71" s="2" customFormat="1" ht="6.96" customHeight="1">
      <c r="A71" s="42"/>
      <c r="B71" s="65"/>
      <c r="C71" s="66"/>
      <c r="D71" s="66"/>
      <c r="E71" s="66"/>
      <c r="F71" s="66"/>
      <c r="G71" s="66"/>
      <c r="H71" s="66"/>
      <c r="I71" s="66"/>
      <c r="J71" s="66"/>
      <c r="K71" s="66"/>
      <c r="L71" s="138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="2" customFormat="1" ht="24.96" customHeight="1">
      <c r="A72" s="42"/>
      <c r="B72" s="43"/>
      <c r="C72" s="26" t="s">
        <v>130</v>
      </c>
      <c r="D72" s="44"/>
      <c r="E72" s="44"/>
      <c r="F72" s="44"/>
      <c r="G72" s="44"/>
      <c r="H72" s="44"/>
      <c r="I72" s="44"/>
      <c r="J72" s="44"/>
      <c r="K72" s="44"/>
      <c r="L72" s="138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="2" customFormat="1" ht="6.96" customHeight="1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138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="2" customFormat="1" ht="12" customHeight="1">
      <c r="A74" s="42"/>
      <c r="B74" s="43"/>
      <c r="C74" s="35" t="s">
        <v>16</v>
      </c>
      <c r="D74" s="44"/>
      <c r="E74" s="44"/>
      <c r="F74" s="44"/>
      <c r="G74" s="44"/>
      <c r="H74" s="44"/>
      <c r="I74" s="44"/>
      <c r="J74" s="44"/>
      <c r="K74" s="44"/>
      <c r="L74" s="138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</row>
    <row r="75" s="2" customFormat="1" ht="16.5" customHeight="1">
      <c r="A75" s="42"/>
      <c r="B75" s="43"/>
      <c r="C75" s="44"/>
      <c r="D75" s="44"/>
      <c r="E75" s="164" t="str">
        <f>E7</f>
        <v>Revitalizace areálu Sokolovského zámku-Stavební úpravy SV a části SZ křídla - B - ITIKA (bez dotací)</v>
      </c>
      <c r="F75" s="35"/>
      <c r="G75" s="35"/>
      <c r="H75" s="35"/>
      <c r="I75" s="44"/>
      <c r="J75" s="44"/>
      <c r="K75" s="44"/>
      <c r="L75" s="138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2" customHeight="1">
      <c r="A76" s="42"/>
      <c r="B76" s="43"/>
      <c r="C76" s="35" t="s">
        <v>108</v>
      </c>
      <c r="D76" s="44"/>
      <c r="E76" s="44"/>
      <c r="F76" s="44"/>
      <c r="G76" s="44"/>
      <c r="H76" s="44"/>
      <c r="I76" s="44"/>
      <c r="J76" s="44"/>
      <c r="K76" s="44"/>
      <c r="L76" s="138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77" s="2" customFormat="1" ht="16.5" customHeight="1">
      <c r="A77" s="42"/>
      <c r="B77" s="43"/>
      <c r="C77" s="44"/>
      <c r="D77" s="44"/>
      <c r="E77" s="73" t="str">
        <f>E9</f>
        <v>VRN - Vedlejší rozpočtové náklady</v>
      </c>
      <c r="F77" s="44"/>
      <c r="G77" s="44"/>
      <c r="H77" s="44"/>
      <c r="I77" s="44"/>
      <c r="J77" s="44"/>
      <c r="K77" s="44"/>
      <c r="L77" s="138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</row>
    <row r="78" s="2" customFormat="1" ht="6.96" customHeight="1">
      <c r="A78" s="42"/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138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</row>
    <row r="79" s="2" customFormat="1" ht="12" customHeight="1">
      <c r="A79" s="42"/>
      <c r="B79" s="43"/>
      <c r="C79" s="35" t="s">
        <v>22</v>
      </c>
      <c r="D79" s="44"/>
      <c r="E79" s="44"/>
      <c r="F79" s="30" t="str">
        <f>F12</f>
        <v>Sokolov</v>
      </c>
      <c r="G79" s="44"/>
      <c r="H79" s="44"/>
      <c r="I79" s="35" t="s">
        <v>24</v>
      </c>
      <c r="J79" s="76" t="str">
        <f>IF(J12="","",J12)</f>
        <v>10. 6. 2024</v>
      </c>
      <c r="K79" s="44"/>
      <c r="L79" s="138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</row>
    <row r="80" s="2" customFormat="1" ht="6.96" customHeight="1">
      <c r="A80" s="42"/>
      <c r="B80" s="43"/>
      <c r="C80" s="44"/>
      <c r="D80" s="44"/>
      <c r="E80" s="44"/>
      <c r="F80" s="44"/>
      <c r="G80" s="44"/>
      <c r="H80" s="44"/>
      <c r="I80" s="44"/>
      <c r="J80" s="44"/>
      <c r="K80" s="44"/>
      <c r="L80" s="138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5.65" customHeight="1">
      <c r="A81" s="42"/>
      <c r="B81" s="43"/>
      <c r="C81" s="35" t="s">
        <v>30</v>
      </c>
      <c r="D81" s="44"/>
      <c r="E81" s="44"/>
      <c r="F81" s="30" t="str">
        <f>E15</f>
        <v>Muzeum Sokolov p.o.</v>
      </c>
      <c r="G81" s="44"/>
      <c r="H81" s="44"/>
      <c r="I81" s="35" t="s">
        <v>37</v>
      </c>
      <c r="J81" s="40" t="str">
        <f>E21</f>
        <v>JURICA a.s. - Ateliér Sokolov</v>
      </c>
      <c r="K81" s="44"/>
      <c r="L81" s="138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15.15" customHeight="1">
      <c r="A82" s="42"/>
      <c r="B82" s="43"/>
      <c r="C82" s="35" t="s">
        <v>35</v>
      </c>
      <c r="D82" s="44"/>
      <c r="E82" s="44"/>
      <c r="F82" s="30" t="str">
        <f>IF(E18="","",E18)</f>
        <v>Vyplň údaj</v>
      </c>
      <c r="G82" s="44"/>
      <c r="H82" s="44"/>
      <c r="I82" s="35" t="s">
        <v>40</v>
      </c>
      <c r="J82" s="40" t="str">
        <f>E24</f>
        <v>Eva Marková</v>
      </c>
      <c r="K82" s="44"/>
      <c r="L82" s="138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0.32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138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11" customFormat="1" ht="29.28" customHeight="1">
      <c r="A84" s="181"/>
      <c r="B84" s="182"/>
      <c r="C84" s="183" t="s">
        <v>131</v>
      </c>
      <c r="D84" s="184" t="s">
        <v>63</v>
      </c>
      <c r="E84" s="184" t="s">
        <v>59</v>
      </c>
      <c r="F84" s="184" t="s">
        <v>60</v>
      </c>
      <c r="G84" s="184" t="s">
        <v>132</v>
      </c>
      <c r="H84" s="184" t="s">
        <v>133</v>
      </c>
      <c r="I84" s="184" t="s">
        <v>134</v>
      </c>
      <c r="J84" s="185" t="s">
        <v>112</v>
      </c>
      <c r="K84" s="186" t="s">
        <v>135</v>
      </c>
      <c r="L84" s="187"/>
      <c r="M84" s="96" t="s">
        <v>32</v>
      </c>
      <c r="N84" s="97" t="s">
        <v>48</v>
      </c>
      <c r="O84" s="97" t="s">
        <v>136</v>
      </c>
      <c r="P84" s="97" t="s">
        <v>137</v>
      </c>
      <c r="Q84" s="97" t="s">
        <v>138</v>
      </c>
      <c r="R84" s="97" t="s">
        <v>139</v>
      </c>
      <c r="S84" s="97" t="s">
        <v>140</v>
      </c>
      <c r="T84" s="98" t="s">
        <v>141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2"/>
      <c r="B85" s="43"/>
      <c r="C85" s="103" t="s">
        <v>142</v>
      </c>
      <c r="D85" s="44"/>
      <c r="E85" s="44"/>
      <c r="F85" s="44"/>
      <c r="G85" s="44"/>
      <c r="H85" s="44"/>
      <c r="I85" s="44"/>
      <c r="J85" s="188">
        <f>BK85</f>
        <v>0</v>
      </c>
      <c r="K85" s="44"/>
      <c r="L85" s="48"/>
      <c r="M85" s="99"/>
      <c r="N85" s="189"/>
      <c r="O85" s="100"/>
      <c r="P85" s="190">
        <f>P86</f>
        <v>0</v>
      </c>
      <c r="Q85" s="100"/>
      <c r="R85" s="190">
        <f>R86</f>
        <v>0</v>
      </c>
      <c r="S85" s="100"/>
      <c r="T85" s="191">
        <f>T86</f>
        <v>0</v>
      </c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T85" s="20" t="s">
        <v>77</v>
      </c>
      <c r="AU85" s="20" t="s">
        <v>113</v>
      </c>
      <c r="BK85" s="192">
        <f>BK86</f>
        <v>0</v>
      </c>
    </row>
    <row r="86" s="12" customFormat="1" ht="25.92" customHeight="1">
      <c r="A86" s="12"/>
      <c r="B86" s="193"/>
      <c r="C86" s="194"/>
      <c r="D86" s="195" t="s">
        <v>77</v>
      </c>
      <c r="E86" s="196" t="s">
        <v>104</v>
      </c>
      <c r="F86" s="196" t="s">
        <v>105</v>
      </c>
      <c r="G86" s="194"/>
      <c r="H86" s="194"/>
      <c r="I86" s="197"/>
      <c r="J86" s="198">
        <f>BK86</f>
        <v>0</v>
      </c>
      <c r="K86" s="194"/>
      <c r="L86" s="199"/>
      <c r="M86" s="200"/>
      <c r="N86" s="201"/>
      <c r="O86" s="201"/>
      <c r="P86" s="202">
        <f>P87+P107+P136+P140+P147</f>
        <v>0</v>
      </c>
      <c r="Q86" s="201"/>
      <c r="R86" s="202">
        <f>R87+R107+R136+R140+R147</f>
        <v>0</v>
      </c>
      <c r="S86" s="201"/>
      <c r="T86" s="203">
        <f>T87+T107+T136+T140+T147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4" t="s">
        <v>183</v>
      </c>
      <c r="AT86" s="205" t="s">
        <v>77</v>
      </c>
      <c r="AU86" s="205" t="s">
        <v>78</v>
      </c>
      <c r="AY86" s="204" t="s">
        <v>145</v>
      </c>
      <c r="BK86" s="206">
        <f>BK87+BK107+BK136+BK140+BK147</f>
        <v>0</v>
      </c>
    </row>
    <row r="87" s="12" customFormat="1" ht="22.8" customHeight="1">
      <c r="A87" s="12"/>
      <c r="B87" s="193"/>
      <c r="C87" s="194"/>
      <c r="D87" s="195" t="s">
        <v>77</v>
      </c>
      <c r="E87" s="207" t="s">
        <v>1457</v>
      </c>
      <c r="F87" s="207" t="s">
        <v>1458</v>
      </c>
      <c r="G87" s="194"/>
      <c r="H87" s="194"/>
      <c r="I87" s="197"/>
      <c r="J87" s="208">
        <f>BK87</f>
        <v>0</v>
      </c>
      <c r="K87" s="194"/>
      <c r="L87" s="199"/>
      <c r="M87" s="200"/>
      <c r="N87" s="201"/>
      <c r="O87" s="201"/>
      <c r="P87" s="202">
        <f>SUM(P88:P106)</f>
        <v>0</v>
      </c>
      <c r="Q87" s="201"/>
      <c r="R87" s="202">
        <f>SUM(R88:R106)</f>
        <v>0</v>
      </c>
      <c r="S87" s="201"/>
      <c r="T87" s="203">
        <f>SUM(T88:T106)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4" t="s">
        <v>183</v>
      </c>
      <c r="AT87" s="205" t="s">
        <v>77</v>
      </c>
      <c r="AU87" s="205" t="s">
        <v>86</v>
      </c>
      <c r="AY87" s="204" t="s">
        <v>145</v>
      </c>
      <c r="BK87" s="206">
        <f>SUM(BK88:BK106)</f>
        <v>0</v>
      </c>
    </row>
    <row r="88" s="2" customFormat="1" ht="16.5" customHeight="1">
      <c r="A88" s="42"/>
      <c r="B88" s="43"/>
      <c r="C88" s="209" t="s">
        <v>86</v>
      </c>
      <c r="D88" s="209" t="s">
        <v>147</v>
      </c>
      <c r="E88" s="210" t="s">
        <v>1459</v>
      </c>
      <c r="F88" s="211" t="s">
        <v>1460</v>
      </c>
      <c r="G88" s="212" t="s">
        <v>994</v>
      </c>
      <c r="H88" s="213">
        <v>0.25</v>
      </c>
      <c r="I88" s="214"/>
      <c r="J88" s="215">
        <f>ROUND(I88*H88,2)</f>
        <v>0</v>
      </c>
      <c r="K88" s="216"/>
      <c r="L88" s="48"/>
      <c r="M88" s="217" t="s">
        <v>32</v>
      </c>
      <c r="N88" s="218" t="s">
        <v>49</v>
      </c>
      <c r="O88" s="88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R88" s="221" t="s">
        <v>1461</v>
      </c>
      <c r="AT88" s="221" t="s">
        <v>147</v>
      </c>
      <c r="AU88" s="221" t="s">
        <v>88</v>
      </c>
      <c r="AY88" s="20" t="s">
        <v>145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20" t="s">
        <v>86</v>
      </c>
      <c r="BK88" s="222">
        <f>ROUND(I88*H88,2)</f>
        <v>0</v>
      </c>
      <c r="BL88" s="20" t="s">
        <v>1461</v>
      </c>
      <c r="BM88" s="221" t="s">
        <v>1462</v>
      </c>
    </row>
    <row r="89" s="2" customFormat="1">
      <c r="A89" s="42"/>
      <c r="B89" s="43"/>
      <c r="C89" s="44"/>
      <c r="D89" s="223" t="s">
        <v>153</v>
      </c>
      <c r="E89" s="44"/>
      <c r="F89" s="224" t="s">
        <v>1460</v>
      </c>
      <c r="G89" s="44"/>
      <c r="H89" s="44"/>
      <c r="I89" s="225"/>
      <c r="J89" s="44"/>
      <c r="K89" s="44"/>
      <c r="L89" s="48"/>
      <c r="M89" s="226"/>
      <c r="N89" s="227"/>
      <c r="O89" s="88"/>
      <c r="P89" s="88"/>
      <c r="Q89" s="88"/>
      <c r="R89" s="88"/>
      <c r="S89" s="88"/>
      <c r="T89" s="89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T89" s="20" t="s">
        <v>153</v>
      </c>
      <c r="AU89" s="20" t="s">
        <v>88</v>
      </c>
    </row>
    <row r="90" s="2" customFormat="1">
      <c r="A90" s="42"/>
      <c r="B90" s="43"/>
      <c r="C90" s="44"/>
      <c r="D90" s="228" t="s">
        <v>155</v>
      </c>
      <c r="E90" s="44"/>
      <c r="F90" s="229" t="s">
        <v>1463</v>
      </c>
      <c r="G90" s="44"/>
      <c r="H90" s="44"/>
      <c r="I90" s="225"/>
      <c r="J90" s="44"/>
      <c r="K90" s="44"/>
      <c r="L90" s="48"/>
      <c r="M90" s="226"/>
      <c r="N90" s="227"/>
      <c r="O90" s="88"/>
      <c r="P90" s="88"/>
      <c r="Q90" s="88"/>
      <c r="R90" s="88"/>
      <c r="S90" s="88"/>
      <c r="T90" s="89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T90" s="20" t="s">
        <v>155</v>
      </c>
      <c r="AU90" s="20" t="s">
        <v>88</v>
      </c>
    </row>
    <row r="91" s="2" customFormat="1" ht="16.5" customHeight="1">
      <c r="A91" s="42"/>
      <c r="B91" s="43"/>
      <c r="C91" s="209" t="s">
        <v>88</v>
      </c>
      <c r="D91" s="209" t="s">
        <v>147</v>
      </c>
      <c r="E91" s="210" t="s">
        <v>1464</v>
      </c>
      <c r="F91" s="211" t="s">
        <v>1465</v>
      </c>
      <c r="G91" s="212" t="s">
        <v>994</v>
      </c>
      <c r="H91" s="213">
        <v>0.25</v>
      </c>
      <c r="I91" s="214"/>
      <c r="J91" s="215">
        <f>ROUND(I91*H91,2)</f>
        <v>0</v>
      </c>
      <c r="K91" s="216"/>
      <c r="L91" s="48"/>
      <c r="M91" s="217" t="s">
        <v>32</v>
      </c>
      <c r="N91" s="218" t="s">
        <v>49</v>
      </c>
      <c r="O91" s="88"/>
      <c r="P91" s="219">
        <f>O91*H91</f>
        <v>0</v>
      </c>
      <c r="Q91" s="219">
        <v>0</v>
      </c>
      <c r="R91" s="219">
        <f>Q91*H91</f>
        <v>0</v>
      </c>
      <c r="S91" s="219">
        <v>0</v>
      </c>
      <c r="T91" s="220">
        <f>S91*H91</f>
        <v>0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R91" s="221" t="s">
        <v>1461</v>
      </c>
      <c r="AT91" s="221" t="s">
        <v>147</v>
      </c>
      <c r="AU91" s="221" t="s">
        <v>88</v>
      </c>
      <c r="AY91" s="20" t="s">
        <v>145</v>
      </c>
      <c r="BE91" s="222">
        <f>IF(N91="základní",J91,0)</f>
        <v>0</v>
      </c>
      <c r="BF91" s="222">
        <f>IF(N91="snížená",J91,0)</f>
        <v>0</v>
      </c>
      <c r="BG91" s="222">
        <f>IF(N91="zákl. přenesená",J91,0)</f>
        <v>0</v>
      </c>
      <c r="BH91" s="222">
        <f>IF(N91="sníž. přenesená",J91,0)</f>
        <v>0</v>
      </c>
      <c r="BI91" s="222">
        <f>IF(N91="nulová",J91,0)</f>
        <v>0</v>
      </c>
      <c r="BJ91" s="20" t="s">
        <v>86</v>
      </c>
      <c r="BK91" s="222">
        <f>ROUND(I91*H91,2)</f>
        <v>0</v>
      </c>
      <c r="BL91" s="20" t="s">
        <v>1461</v>
      </c>
      <c r="BM91" s="221" t="s">
        <v>1466</v>
      </c>
    </row>
    <row r="92" s="2" customFormat="1">
      <c r="A92" s="42"/>
      <c r="B92" s="43"/>
      <c r="C92" s="44"/>
      <c r="D92" s="223" t="s">
        <v>153</v>
      </c>
      <c r="E92" s="44"/>
      <c r="F92" s="224" t="s">
        <v>1465</v>
      </c>
      <c r="G92" s="44"/>
      <c r="H92" s="44"/>
      <c r="I92" s="225"/>
      <c r="J92" s="44"/>
      <c r="K92" s="44"/>
      <c r="L92" s="48"/>
      <c r="M92" s="226"/>
      <c r="N92" s="227"/>
      <c r="O92" s="88"/>
      <c r="P92" s="88"/>
      <c r="Q92" s="88"/>
      <c r="R92" s="88"/>
      <c r="S92" s="88"/>
      <c r="T92" s="89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T92" s="20" t="s">
        <v>153</v>
      </c>
      <c r="AU92" s="20" t="s">
        <v>88</v>
      </c>
    </row>
    <row r="93" s="2" customFormat="1">
      <c r="A93" s="42"/>
      <c r="B93" s="43"/>
      <c r="C93" s="44"/>
      <c r="D93" s="228" t="s">
        <v>155</v>
      </c>
      <c r="E93" s="44"/>
      <c r="F93" s="229" t="s">
        <v>1467</v>
      </c>
      <c r="G93" s="44"/>
      <c r="H93" s="44"/>
      <c r="I93" s="225"/>
      <c r="J93" s="44"/>
      <c r="K93" s="44"/>
      <c r="L93" s="48"/>
      <c r="M93" s="226"/>
      <c r="N93" s="227"/>
      <c r="O93" s="88"/>
      <c r="P93" s="88"/>
      <c r="Q93" s="88"/>
      <c r="R93" s="88"/>
      <c r="S93" s="88"/>
      <c r="T93" s="89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T93" s="20" t="s">
        <v>155</v>
      </c>
      <c r="AU93" s="20" t="s">
        <v>88</v>
      </c>
    </row>
    <row r="94" s="2" customFormat="1" ht="16.5" customHeight="1">
      <c r="A94" s="42"/>
      <c r="B94" s="43"/>
      <c r="C94" s="209" t="s">
        <v>171</v>
      </c>
      <c r="D94" s="209" t="s">
        <v>147</v>
      </c>
      <c r="E94" s="210" t="s">
        <v>1468</v>
      </c>
      <c r="F94" s="211" t="s">
        <v>1469</v>
      </c>
      <c r="G94" s="212" t="s">
        <v>994</v>
      </c>
      <c r="H94" s="213">
        <v>0.25</v>
      </c>
      <c r="I94" s="214"/>
      <c r="J94" s="215">
        <f>ROUND(I94*H94,2)</f>
        <v>0</v>
      </c>
      <c r="K94" s="216"/>
      <c r="L94" s="48"/>
      <c r="M94" s="217" t="s">
        <v>32</v>
      </c>
      <c r="N94" s="218" t="s">
        <v>49</v>
      </c>
      <c r="O94" s="88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R94" s="221" t="s">
        <v>1461</v>
      </c>
      <c r="AT94" s="221" t="s">
        <v>147</v>
      </c>
      <c r="AU94" s="221" t="s">
        <v>88</v>
      </c>
      <c r="AY94" s="20" t="s">
        <v>145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20" t="s">
        <v>86</v>
      </c>
      <c r="BK94" s="222">
        <f>ROUND(I94*H94,2)</f>
        <v>0</v>
      </c>
      <c r="BL94" s="20" t="s">
        <v>1461</v>
      </c>
      <c r="BM94" s="221" t="s">
        <v>1470</v>
      </c>
    </row>
    <row r="95" s="2" customFormat="1">
      <c r="A95" s="42"/>
      <c r="B95" s="43"/>
      <c r="C95" s="44"/>
      <c r="D95" s="223" t="s">
        <v>153</v>
      </c>
      <c r="E95" s="44"/>
      <c r="F95" s="224" t="s">
        <v>1471</v>
      </c>
      <c r="G95" s="44"/>
      <c r="H95" s="44"/>
      <c r="I95" s="225"/>
      <c r="J95" s="44"/>
      <c r="K95" s="44"/>
      <c r="L95" s="48"/>
      <c r="M95" s="226"/>
      <c r="N95" s="227"/>
      <c r="O95" s="88"/>
      <c r="P95" s="88"/>
      <c r="Q95" s="88"/>
      <c r="R95" s="88"/>
      <c r="S95" s="88"/>
      <c r="T95" s="89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T95" s="20" t="s">
        <v>153</v>
      </c>
      <c r="AU95" s="20" t="s">
        <v>88</v>
      </c>
    </row>
    <row r="96" s="2" customFormat="1">
      <c r="A96" s="42"/>
      <c r="B96" s="43"/>
      <c r="C96" s="44"/>
      <c r="D96" s="228" t="s">
        <v>155</v>
      </c>
      <c r="E96" s="44"/>
      <c r="F96" s="229" t="s">
        <v>1472</v>
      </c>
      <c r="G96" s="44"/>
      <c r="H96" s="44"/>
      <c r="I96" s="225"/>
      <c r="J96" s="44"/>
      <c r="K96" s="44"/>
      <c r="L96" s="48"/>
      <c r="M96" s="226"/>
      <c r="N96" s="227"/>
      <c r="O96" s="88"/>
      <c r="P96" s="88"/>
      <c r="Q96" s="88"/>
      <c r="R96" s="88"/>
      <c r="S96" s="88"/>
      <c r="T96" s="89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T96" s="20" t="s">
        <v>155</v>
      </c>
      <c r="AU96" s="20" t="s">
        <v>88</v>
      </c>
    </row>
    <row r="97" s="2" customFormat="1" ht="16.5" customHeight="1">
      <c r="A97" s="42"/>
      <c r="B97" s="43"/>
      <c r="C97" s="209" t="s">
        <v>151</v>
      </c>
      <c r="D97" s="209" t="s">
        <v>147</v>
      </c>
      <c r="E97" s="210" t="s">
        <v>1473</v>
      </c>
      <c r="F97" s="211" t="s">
        <v>1474</v>
      </c>
      <c r="G97" s="212" t="s">
        <v>994</v>
      </c>
      <c r="H97" s="213">
        <v>0.25</v>
      </c>
      <c r="I97" s="214"/>
      <c r="J97" s="215">
        <f>ROUND(I97*H97,2)</f>
        <v>0</v>
      </c>
      <c r="K97" s="216"/>
      <c r="L97" s="48"/>
      <c r="M97" s="217" t="s">
        <v>32</v>
      </c>
      <c r="N97" s="218" t="s">
        <v>49</v>
      </c>
      <c r="O97" s="88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R97" s="221" t="s">
        <v>1461</v>
      </c>
      <c r="AT97" s="221" t="s">
        <v>147</v>
      </c>
      <c r="AU97" s="221" t="s">
        <v>88</v>
      </c>
      <c r="AY97" s="20" t="s">
        <v>145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20" t="s">
        <v>86</v>
      </c>
      <c r="BK97" s="222">
        <f>ROUND(I97*H97,2)</f>
        <v>0</v>
      </c>
      <c r="BL97" s="20" t="s">
        <v>1461</v>
      </c>
      <c r="BM97" s="221" t="s">
        <v>1475</v>
      </c>
    </row>
    <row r="98" s="2" customFormat="1">
      <c r="A98" s="42"/>
      <c r="B98" s="43"/>
      <c r="C98" s="44"/>
      <c r="D98" s="223" t="s">
        <v>153</v>
      </c>
      <c r="E98" s="44"/>
      <c r="F98" s="224" t="s">
        <v>1474</v>
      </c>
      <c r="G98" s="44"/>
      <c r="H98" s="44"/>
      <c r="I98" s="225"/>
      <c r="J98" s="44"/>
      <c r="K98" s="44"/>
      <c r="L98" s="48"/>
      <c r="M98" s="226"/>
      <c r="N98" s="227"/>
      <c r="O98" s="88"/>
      <c r="P98" s="88"/>
      <c r="Q98" s="88"/>
      <c r="R98" s="88"/>
      <c r="S98" s="88"/>
      <c r="T98" s="89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T98" s="20" t="s">
        <v>153</v>
      </c>
      <c r="AU98" s="20" t="s">
        <v>88</v>
      </c>
    </row>
    <row r="99" s="2" customFormat="1">
      <c r="A99" s="42"/>
      <c r="B99" s="43"/>
      <c r="C99" s="44"/>
      <c r="D99" s="228" t="s">
        <v>155</v>
      </c>
      <c r="E99" s="44"/>
      <c r="F99" s="229" t="s">
        <v>1476</v>
      </c>
      <c r="G99" s="44"/>
      <c r="H99" s="44"/>
      <c r="I99" s="225"/>
      <c r="J99" s="44"/>
      <c r="K99" s="44"/>
      <c r="L99" s="48"/>
      <c r="M99" s="226"/>
      <c r="N99" s="227"/>
      <c r="O99" s="88"/>
      <c r="P99" s="88"/>
      <c r="Q99" s="88"/>
      <c r="R99" s="88"/>
      <c r="S99" s="88"/>
      <c r="T99" s="89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T99" s="20" t="s">
        <v>155</v>
      </c>
      <c r="AU99" s="20" t="s">
        <v>88</v>
      </c>
    </row>
    <row r="100" s="2" customFormat="1" ht="16.5" customHeight="1">
      <c r="A100" s="42"/>
      <c r="B100" s="43"/>
      <c r="C100" s="209" t="s">
        <v>183</v>
      </c>
      <c r="D100" s="209" t="s">
        <v>147</v>
      </c>
      <c r="E100" s="210" t="s">
        <v>1477</v>
      </c>
      <c r="F100" s="211" t="s">
        <v>1478</v>
      </c>
      <c r="G100" s="212" t="s">
        <v>994</v>
      </c>
      <c r="H100" s="213">
        <v>0.25</v>
      </c>
      <c r="I100" s="214"/>
      <c r="J100" s="215">
        <f>ROUND(I100*H100,2)</f>
        <v>0</v>
      </c>
      <c r="K100" s="216"/>
      <c r="L100" s="48"/>
      <c r="M100" s="217" t="s">
        <v>32</v>
      </c>
      <c r="N100" s="218" t="s">
        <v>49</v>
      </c>
      <c r="O100" s="88"/>
      <c r="P100" s="219">
        <f>O100*H100</f>
        <v>0</v>
      </c>
      <c r="Q100" s="219">
        <v>0</v>
      </c>
      <c r="R100" s="219">
        <f>Q100*H100</f>
        <v>0</v>
      </c>
      <c r="S100" s="219">
        <v>0</v>
      </c>
      <c r="T100" s="220">
        <f>S100*H100</f>
        <v>0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R100" s="221" t="s">
        <v>1461</v>
      </c>
      <c r="AT100" s="221" t="s">
        <v>147</v>
      </c>
      <c r="AU100" s="221" t="s">
        <v>88</v>
      </c>
      <c r="AY100" s="20" t="s">
        <v>145</v>
      </c>
      <c r="BE100" s="222">
        <f>IF(N100="základní",J100,0)</f>
        <v>0</v>
      </c>
      <c r="BF100" s="222">
        <f>IF(N100="snížená",J100,0)</f>
        <v>0</v>
      </c>
      <c r="BG100" s="222">
        <f>IF(N100="zákl. přenesená",J100,0)</f>
        <v>0</v>
      </c>
      <c r="BH100" s="222">
        <f>IF(N100="sníž. přenesená",J100,0)</f>
        <v>0</v>
      </c>
      <c r="BI100" s="222">
        <f>IF(N100="nulová",J100,0)</f>
        <v>0</v>
      </c>
      <c r="BJ100" s="20" t="s">
        <v>86</v>
      </c>
      <c r="BK100" s="222">
        <f>ROUND(I100*H100,2)</f>
        <v>0</v>
      </c>
      <c r="BL100" s="20" t="s">
        <v>1461</v>
      </c>
      <c r="BM100" s="221" t="s">
        <v>1479</v>
      </c>
    </row>
    <row r="101" s="2" customFormat="1">
      <c r="A101" s="42"/>
      <c r="B101" s="43"/>
      <c r="C101" s="44"/>
      <c r="D101" s="223" t="s">
        <v>153</v>
      </c>
      <c r="E101" s="44"/>
      <c r="F101" s="224" t="s">
        <v>1478</v>
      </c>
      <c r="G101" s="44"/>
      <c r="H101" s="44"/>
      <c r="I101" s="225"/>
      <c r="J101" s="44"/>
      <c r="K101" s="44"/>
      <c r="L101" s="48"/>
      <c r="M101" s="226"/>
      <c r="N101" s="227"/>
      <c r="O101" s="88"/>
      <c r="P101" s="88"/>
      <c r="Q101" s="88"/>
      <c r="R101" s="88"/>
      <c r="S101" s="88"/>
      <c r="T101" s="89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T101" s="20" t="s">
        <v>153</v>
      </c>
      <c r="AU101" s="20" t="s">
        <v>88</v>
      </c>
    </row>
    <row r="102" s="2" customFormat="1">
      <c r="A102" s="42"/>
      <c r="B102" s="43"/>
      <c r="C102" s="44"/>
      <c r="D102" s="228" t="s">
        <v>155</v>
      </c>
      <c r="E102" s="44"/>
      <c r="F102" s="229" t="s">
        <v>1480</v>
      </c>
      <c r="G102" s="44"/>
      <c r="H102" s="44"/>
      <c r="I102" s="225"/>
      <c r="J102" s="44"/>
      <c r="K102" s="44"/>
      <c r="L102" s="48"/>
      <c r="M102" s="226"/>
      <c r="N102" s="227"/>
      <c r="O102" s="88"/>
      <c r="P102" s="88"/>
      <c r="Q102" s="88"/>
      <c r="R102" s="88"/>
      <c r="S102" s="88"/>
      <c r="T102" s="89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155</v>
      </c>
      <c r="AU102" s="20" t="s">
        <v>88</v>
      </c>
    </row>
    <row r="103" s="2" customFormat="1" ht="16.5" customHeight="1">
      <c r="A103" s="42"/>
      <c r="B103" s="43"/>
      <c r="C103" s="209" t="s">
        <v>190</v>
      </c>
      <c r="D103" s="209" t="s">
        <v>147</v>
      </c>
      <c r="E103" s="210" t="s">
        <v>1481</v>
      </c>
      <c r="F103" s="211" t="s">
        <v>1482</v>
      </c>
      <c r="G103" s="212" t="s">
        <v>994</v>
      </c>
      <c r="H103" s="213">
        <v>0.25</v>
      </c>
      <c r="I103" s="214"/>
      <c r="J103" s="215">
        <f>ROUND(I103*H103,2)</f>
        <v>0</v>
      </c>
      <c r="K103" s="216"/>
      <c r="L103" s="48"/>
      <c r="M103" s="217" t="s">
        <v>32</v>
      </c>
      <c r="N103" s="218" t="s">
        <v>49</v>
      </c>
      <c r="O103" s="88"/>
      <c r="P103" s="219">
        <f>O103*H103</f>
        <v>0</v>
      </c>
      <c r="Q103" s="219">
        <v>0</v>
      </c>
      <c r="R103" s="219">
        <f>Q103*H103</f>
        <v>0</v>
      </c>
      <c r="S103" s="219">
        <v>0</v>
      </c>
      <c r="T103" s="220">
        <f>S103*H103</f>
        <v>0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R103" s="221" t="s">
        <v>1461</v>
      </c>
      <c r="AT103" s="221" t="s">
        <v>147</v>
      </c>
      <c r="AU103" s="221" t="s">
        <v>88</v>
      </c>
      <c r="AY103" s="20" t="s">
        <v>145</v>
      </c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0" t="s">
        <v>86</v>
      </c>
      <c r="BK103" s="222">
        <f>ROUND(I103*H103,2)</f>
        <v>0</v>
      </c>
      <c r="BL103" s="20" t="s">
        <v>1461</v>
      </c>
      <c r="BM103" s="221" t="s">
        <v>1483</v>
      </c>
    </row>
    <row r="104" s="2" customFormat="1">
      <c r="A104" s="42"/>
      <c r="B104" s="43"/>
      <c r="C104" s="44"/>
      <c r="D104" s="223" t="s">
        <v>153</v>
      </c>
      <c r="E104" s="44"/>
      <c r="F104" s="224" t="s">
        <v>1484</v>
      </c>
      <c r="G104" s="44"/>
      <c r="H104" s="44"/>
      <c r="I104" s="225"/>
      <c r="J104" s="44"/>
      <c r="K104" s="44"/>
      <c r="L104" s="48"/>
      <c r="M104" s="226"/>
      <c r="N104" s="227"/>
      <c r="O104" s="88"/>
      <c r="P104" s="88"/>
      <c r="Q104" s="88"/>
      <c r="R104" s="88"/>
      <c r="S104" s="88"/>
      <c r="T104" s="89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T104" s="20" t="s">
        <v>153</v>
      </c>
      <c r="AU104" s="20" t="s">
        <v>88</v>
      </c>
    </row>
    <row r="105" s="2" customFormat="1">
      <c r="A105" s="42"/>
      <c r="B105" s="43"/>
      <c r="C105" s="44"/>
      <c r="D105" s="228" t="s">
        <v>155</v>
      </c>
      <c r="E105" s="44"/>
      <c r="F105" s="229" t="s">
        <v>1485</v>
      </c>
      <c r="G105" s="44"/>
      <c r="H105" s="44"/>
      <c r="I105" s="225"/>
      <c r="J105" s="44"/>
      <c r="K105" s="44"/>
      <c r="L105" s="48"/>
      <c r="M105" s="226"/>
      <c r="N105" s="227"/>
      <c r="O105" s="88"/>
      <c r="P105" s="88"/>
      <c r="Q105" s="88"/>
      <c r="R105" s="88"/>
      <c r="S105" s="88"/>
      <c r="T105" s="89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T105" s="20" t="s">
        <v>155</v>
      </c>
      <c r="AU105" s="20" t="s">
        <v>88</v>
      </c>
    </row>
    <row r="106" s="2" customFormat="1">
      <c r="A106" s="42"/>
      <c r="B106" s="43"/>
      <c r="C106" s="44"/>
      <c r="D106" s="223" t="s">
        <v>1486</v>
      </c>
      <c r="E106" s="44"/>
      <c r="F106" s="292" t="s">
        <v>1487</v>
      </c>
      <c r="G106" s="44"/>
      <c r="H106" s="44"/>
      <c r="I106" s="225"/>
      <c r="J106" s="44"/>
      <c r="K106" s="44"/>
      <c r="L106" s="48"/>
      <c r="M106" s="226"/>
      <c r="N106" s="227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1486</v>
      </c>
      <c r="AU106" s="20" t="s">
        <v>88</v>
      </c>
    </row>
    <row r="107" s="12" customFormat="1" ht="22.8" customHeight="1">
      <c r="A107" s="12"/>
      <c r="B107" s="193"/>
      <c r="C107" s="194"/>
      <c r="D107" s="195" t="s">
        <v>77</v>
      </c>
      <c r="E107" s="207" t="s">
        <v>1488</v>
      </c>
      <c r="F107" s="207" t="s">
        <v>1489</v>
      </c>
      <c r="G107" s="194"/>
      <c r="H107" s="194"/>
      <c r="I107" s="197"/>
      <c r="J107" s="208">
        <f>BK107</f>
        <v>0</v>
      </c>
      <c r="K107" s="194"/>
      <c r="L107" s="199"/>
      <c r="M107" s="200"/>
      <c r="N107" s="201"/>
      <c r="O107" s="201"/>
      <c r="P107" s="202">
        <f>SUM(P108:P135)</f>
        <v>0</v>
      </c>
      <c r="Q107" s="201"/>
      <c r="R107" s="202">
        <f>SUM(R108:R135)</f>
        <v>0</v>
      </c>
      <c r="S107" s="201"/>
      <c r="T107" s="203">
        <f>SUM(T108:T135)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4" t="s">
        <v>183</v>
      </c>
      <c r="AT107" s="205" t="s">
        <v>77</v>
      </c>
      <c r="AU107" s="205" t="s">
        <v>86</v>
      </c>
      <c r="AY107" s="204" t="s">
        <v>145</v>
      </c>
      <c r="BK107" s="206">
        <f>SUM(BK108:BK135)</f>
        <v>0</v>
      </c>
    </row>
    <row r="108" s="2" customFormat="1" ht="16.5" customHeight="1">
      <c r="A108" s="42"/>
      <c r="B108" s="43"/>
      <c r="C108" s="209" t="s">
        <v>196</v>
      </c>
      <c r="D108" s="209" t="s">
        <v>147</v>
      </c>
      <c r="E108" s="210" t="s">
        <v>1490</v>
      </c>
      <c r="F108" s="211" t="s">
        <v>1489</v>
      </c>
      <c r="G108" s="212" t="s">
        <v>994</v>
      </c>
      <c r="H108" s="213">
        <v>0.25</v>
      </c>
      <c r="I108" s="214"/>
      <c r="J108" s="215">
        <f>ROUND(I108*H108,2)</f>
        <v>0</v>
      </c>
      <c r="K108" s="216"/>
      <c r="L108" s="48"/>
      <c r="M108" s="217" t="s">
        <v>32</v>
      </c>
      <c r="N108" s="218" t="s">
        <v>49</v>
      </c>
      <c r="O108" s="88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R108" s="221" t="s">
        <v>1461</v>
      </c>
      <c r="AT108" s="221" t="s">
        <v>147</v>
      </c>
      <c r="AU108" s="221" t="s">
        <v>88</v>
      </c>
      <c r="AY108" s="20" t="s">
        <v>145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20" t="s">
        <v>86</v>
      </c>
      <c r="BK108" s="222">
        <f>ROUND(I108*H108,2)</f>
        <v>0</v>
      </c>
      <c r="BL108" s="20" t="s">
        <v>1461</v>
      </c>
      <c r="BM108" s="221" t="s">
        <v>1491</v>
      </c>
    </row>
    <row r="109" s="2" customFormat="1">
      <c r="A109" s="42"/>
      <c r="B109" s="43"/>
      <c r="C109" s="44"/>
      <c r="D109" s="223" t="s">
        <v>153</v>
      </c>
      <c r="E109" s="44"/>
      <c r="F109" s="224" t="s">
        <v>1489</v>
      </c>
      <c r="G109" s="44"/>
      <c r="H109" s="44"/>
      <c r="I109" s="225"/>
      <c r="J109" s="44"/>
      <c r="K109" s="44"/>
      <c r="L109" s="48"/>
      <c r="M109" s="226"/>
      <c r="N109" s="227"/>
      <c r="O109" s="88"/>
      <c r="P109" s="88"/>
      <c r="Q109" s="88"/>
      <c r="R109" s="88"/>
      <c r="S109" s="88"/>
      <c r="T109" s="89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T109" s="20" t="s">
        <v>153</v>
      </c>
      <c r="AU109" s="20" t="s">
        <v>88</v>
      </c>
    </row>
    <row r="110" s="2" customFormat="1">
      <c r="A110" s="42"/>
      <c r="B110" s="43"/>
      <c r="C110" s="44"/>
      <c r="D110" s="228" t="s">
        <v>155</v>
      </c>
      <c r="E110" s="44"/>
      <c r="F110" s="229" t="s">
        <v>1492</v>
      </c>
      <c r="G110" s="44"/>
      <c r="H110" s="44"/>
      <c r="I110" s="225"/>
      <c r="J110" s="44"/>
      <c r="K110" s="44"/>
      <c r="L110" s="48"/>
      <c r="M110" s="226"/>
      <c r="N110" s="227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155</v>
      </c>
      <c r="AU110" s="20" t="s">
        <v>88</v>
      </c>
    </row>
    <row r="111" s="13" customFormat="1">
      <c r="A111" s="13"/>
      <c r="B111" s="230"/>
      <c r="C111" s="231"/>
      <c r="D111" s="223" t="s">
        <v>157</v>
      </c>
      <c r="E111" s="232" t="s">
        <v>32</v>
      </c>
      <c r="F111" s="233" t="s">
        <v>1493</v>
      </c>
      <c r="G111" s="231"/>
      <c r="H111" s="232" t="s">
        <v>32</v>
      </c>
      <c r="I111" s="234"/>
      <c r="J111" s="231"/>
      <c r="K111" s="231"/>
      <c r="L111" s="235"/>
      <c r="M111" s="236"/>
      <c r="N111" s="237"/>
      <c r="O111" s="237"/>
      <c r="P111" s="237"/>
      <c r="Q111" s="237"/>
      <c r="R111" s="237"/>
      <c r="S111" s="237"/>
      <c r="T111" s="23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9" t="s">
        <v>157</v>
      </c>
      <c r="AU111" s="239" t="s">
        <v>88</v>
      </c>
      <c r="AV111" s="13" t="s">
        <v>86</v>
      </c>
      <c r="AW111" s="13" t="s">
        <v>39</v>
      </c>
      <c r="AX111" s="13" t="s">
        <v>78</v>
      </c>
      <c r="AY111" s="239" t="s">
        <v>145</v>
      </c>
    </row>
    <row r="112" s="13" customFormat="1">
      <c r="A112" s="13"/>
      <c r="B112" s="230"/>
      <c r="C112" s="231"/>
      <c r="D112" s="223" t="s">
        <v>157</v>
      </c>
      <c r="E112" s="232" t="s">
        <v>32</v>
      </c>
      <c r="F112" s="233" t="s">
        <v>1494</v>
      </c>
      <c r="G112" s="231"/>
      <c r="H112" s="232" t="s">
        <v>32</v>
      </c>
      <c r="I112" s="234"/>
      <c r="J112" s="231"/>
      <c r="K112" s="231"/>
      <c r="L112" s="235"/>
      <c r="M112" s="236"/>
      <c r="N112" s="237"/>
      <c r="O112" s="237"/>
      <c r="P112" s="237"/>
      <c r="Q112" s="237"/>
      <c r="R112" s="237"/>
      <c r="S112" s="237"/>
      <c r="T112" s="23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9" t="s">
        <v>157</v>
      </c>
      <c r="AU112" s="239" t="s">
        <v>88</v>
      </c>
      <c r="AV112" s="13" t="s">
        <v>86</v>
      </c>
      <c r="AW112" s="13" t="s">
        <v>39</v>
      </c>
      <c r="AX112" s="13" t="s">
        <v>78</v>
      </c>
      <c r="AY112" s="239" t="s">
        <v>145</v>
      </c>
    </row>
    <row r="113" s="14" customFormat="1">
      <c r="A113" s="14"/>
      <c r="B113" s="240"/>
      <c r="C113" s="241"/>
      <c r="D113" s="223" t="s">
        <v>157</v>
      </c>
      <c r="E113" s="242" t="s">
        <v>32</v>
      </c>
      <c r="F113" s="243" t="s">
        <v>1495</v>
      </c>
      <c r="G113" s="241"/>
      <c r="H113" s="244">
        <v>0.25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0" t="s">
        <v>157</v>
      </c>
      <c r="AU113" s="250" t="s">
        <v>88</v>
      </c>
      <c r="AV113" s="14" t="s">
        <v>88</v>
      </c>
      <c r="AW113" s="14" t="s">
        <v>39</v>
      </c>
      <c r="AX113" s="14" t="s">
        <v>86</v>
      </c>
      <c r="AY113" s="250" t="s">
        <v>145</v>
      </c>
    </row>
    <row r="114" s="2" customFormat="1" ht="16.5" customHeight="1">
      <c r="A114" s="42"/>
      <c r="B114" s="43"/>
      <c r="C114" s="209" t="s">
        <v>204</v>
      </c>
      <c r="D114" s="209" t="s">
        <v>147</v>
      </c>
      <c r="E114" s="210" t="s">
        <v>1496</v>
      </c>
      <c r="F114" s="211" t="s">
        <v>1497</v>
      </c>
      <c r="G114" s="212" t="s">
        <v>466</v>
      </c>
      <c r="H114" s="213">
        <v>0.25</v>
      </c>
      <c r="I114" s="214"/>
      <c r="J114" s="215">
        <f>ROUND(I114*H114,2)</f>
        <v>0</v>
      </c>
      <c r="K114" s="216"/>
      <c r="L114" s="48"/>
      <c r="M114" s="217" t="s">
        <v>32</v>
      </c>
      <c r="N114" s="218" t="s">
        <v>49</v>
      </c>
      <c r="O114" s="88"/>
      <c r="P114" s="219">
        <f>O114*H114</f>
        <v>0</v>
      </c>
      <c r="Q114" s="219">
        <v>0</v>
      </c>
      <c r="R114" s="219">
        <f>Q114*H114</f>
        <v>0</v>
      </c>
      <c r="S114" s="219">
        <v>0</v>
      </c>
      <c r="T114" s="220">
        <f>S114*H114</f>
        <v>0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R114" s="221" t="s">
        <v>1461</v>
      </c>
      <c r="AT114" s="221" t="s">
        <v>147</v>
      </c>
      <c r="AU114" s="221" t="s">
        <v>88</v>
      </c>
      <c r="AY114" s="20" t="s">
        <v>145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20" t="s">
        <v>86</v>
      </c>
      <c r="BK114" s="222">
        <f>ROUND(I114*H114,2)</f>
        <v>0</v>
      </c>
      <c r="BL114" s="20" t="s">
        <v>1461</v>
      </c>
      <c r="BM114" s="221" t="s">
        <v>1498</v>
      </c>
    </row>
    <row r="115" s="2" customFormat="1">
      <c r="A115" s="42"/>
      <c r="B115" s="43"/>
      <c r="C115" s="44"/>
      <c r="D115" s="223" t="s">
        <v>153</v>
      </c>
      <c r="E115" s="44"/>
      <c r="F115" s="224" t="s">
        <v>1499</v>
      </c>
      <c r="G115" s="44"/>
      <c r="H115" s="44"/>
      <c r="I115" s="225"/>
      <c r="J115" s="44"/>
      <c r="K115" s="44"/>
      <c r="L115" s="48"/>
      <c r="M115" s="226"/>
      <c r="N115" s="227"/>
      <c r="O115" s="88"/>
      <c r="P115" s="88"/>
      <c r="Q115" s="88"/>
      <c r="R115" s="88"/>
      <c r="S115" s="88"/>
      <c r="T115" s="89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T115" s="20" t="s">
        <v>153</v>
      </c>
      <c r="AU115" s="20" t="s">
        <v>88</v>
      </c>
    </row>
    <row r="116" s="2" customFormat="1">
      <c r="A116" s="42"/>
      <c r="B116" s="43"/>
      <c r="C116" s="44"/>
      <c r="D116" s="228" t="s">
        <v>155</v>
      </c>
      <c r="E116" s="44"/>
      <c r="F116" s="229" t="s">
        <v>1500</v>
      </c>
      <c r="G116" s="44"/>
      <c r="H116" s="44"/>
      <c r="I116" s="225"/>
      <c r="J116" s="44"/>
      <c r="K116" s="44"/>
      <c r="L116" s="48"/>
      <c r="M116" s="226"/>
      <c r="N116" s="227"/>
      <c r="O116" s="88"/>
      <c r="P116" s="88"/>
      <c r="Q116" s="88"/>
      <c r="R116" s="88"/>
      <c r="S116" s="88"/>
      <c r="T116" s="89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T116" s="20" t="s">
        <v>155</v>
      </c>
      <c r="AU116" s="20" t="s">
        <v>88</v>
      </c>
    </row>
    <row r="117" s="13" customFormat="1">
      <c r="A117" s="13"/>
      <c r="B117" s="230"/>
      <c r="C117" s="231"/>
      <c r="D117" s="223" t="s">
        <v>157</v>
      </c>
      <c r="E117" s="232" t="s">
        <v>32</v>
      </c>
      <c r="F117" s="233" t="s">
        <v>1501</v>
      </c>
      <c r="G117" s="231"/>
      <c r="H117" s="232" t="s">
        <v>32</v>
      </c>
      <c r="I117" s="234"/>
      <c r="J117" s="231"/>
      <c r="K117" s="231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157</v>
      </c>
      <c r="AU117" s="239" t="s">
        <v>88</v>
      </c>
      <c r="AV117" s="13" t="s">
        <v>86</v>
      </c>
      <c r="AW117" s="13" t="s">
        <v>39</v>
      </c>
      <c r="AX117" s="13" t="s">
        <v>78</v>
      </c>
      <c r="AY117" s="239" t="s">
        <v>145</v>
      </c>
    </row>
    <row r="118" s="14" customFormat="1">
      <c r="A118" s="14"/>
      <c r="B118" s="240"/>
      <c r="C118" s="241"/>
      <c r="D118" s="223" t="s">
        <v>157</v>
      </c>
      <c r="E118" s="242" t="s">
        <v>32</v>
      </c>
      <c r="F118" s="243" t="s">
        <v>1502</v>
      </c>
      <c r="G118" s="241"/>
      <c r="H118" s="244">
        <v>0.25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0" t="s">
        <v>157</v>
      </c>
      <c r="AU118" s="250" t="s">
        <v>88</v>
      </c>
      <c r="AV118" s="14" t="s">
        <v>88</v>
      </c>
      <c r="AW118" s="14" t="s">
        <v>39</v>
      </c>
      <c r="AX118" s="14" t="s">
        <v>78</v>
      </c>
      <c r="AY118" s="250" t="s">
        <v>145</v>
      </c>
    </row>
    <row r="119" s="15" customFormat="1">
      <c r="A119" s="15"/>
      <c r="B119" s="251"/>
      <c r="C119" s="252"/>
      <c r="D119" s="223" t="s">
        <v>157</v>
      </c>
      <c r="E119" s="253" t="s">
        <v>32</v>
      </c>
      <c r="F119" s="254" t="s">
        <v>164</v>
      </c>
      <c r="G119" s="252"/>
      <c r="H119" s="255">
        <v>0.25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1" t="s">
        <v>157</v>
      </c>
      <c r="AU119" s="261" t="s">
        <v>88</v>
      </c>
      <c r="AV119" s="15" t="s">
        <v>151</v>
      </c>
      <c r="AW119" s="15" t="s">
        <v>39</v>
      </c>
      <c r="AX119" s="15" t="s">
        <v>86</v>
      </c>
      <c r="AY119" s="261" t="s">
        <v>145</v>
      </c>
    </row>
    <row r="120" s="2" customFormat="1" ht="16.5" customHeight="1">
      <c r="A120" s="42"/>
      <c r="B120" s="43"/>
      <c r="C120" s="209" t="s">
        <v>210</v>
      </c>
      <c r="D120" s="209" t="s">
        <v>147</v>
      </c>
      <c r="E120" s="210" t="s">
        <v>1503</v>
      </c>
      <c r="F120" s="211" t="s">
        <v>1497</v>
      </c>
      <c r="G120" s="212" t="s">
        <v>466</v>
      </c>
      <c r="H120" s="213">
        <v>0.5</v>
      </c>
      <c r="I120" s="214"/>
      <c r="J120" s="215">
        <f>ROUND(I120*H120,2)</f>
        <v>0</v>
      </c>
      <c r="K120" s="216"/>
      <c r="L120" s="48"/>
      <c r="M120" s="217" t="s">
        <v>32</v>
      </c>
      <c r="N120" s="218" t="s">
        <v>49</v>
      </c>
      <c r="O120" s="88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R120" s="221" t="s">
        <v>1461</v>
      </c>
      <c r="AT120" s="221" t="s">
        <v>147</v>
      </c>
      <c r="AU120" s="221" t="s">
        <v>88</v>
      </c>
      <c r="AY120" s="20" t="s">
        <v>145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20" t="s">
        <v>86</v>
      </c>
      <c r="BK120" s="222">
        <f>ROUND(I120*H120,2)</f>
        <v>0</v>
      </c>
      <c r="BL120" s="20" t="s">
        <v>1461</v>
      </c>
      <c r="BM120" s="221" t="s">
        <v>1504</v>
      </c>
    </row>
    <row r="121" s="2" customFormat="1">
      <c r="A121" s="42"/>
      <c r="B121" s="43"/>
      <c r="C121" s="44"/>
      <c r="D121" s="223" t="s">
        <v>153</v>
      </c>
      <c r="E121" s="44"/>
      <c r="F121" s="224" t="s">
        <v>1505</v>
      </c>
      <c r="G121" s="44"/>
      <c r="H121" s="44"/>
      <c r="I121" s="225"/>
      <c r="J121" s="44"/>
      <c r="K121" s="44"/>
      <c r="L121" s="48"/>
      <c r="M121" s="226"/>
      <c r="N121" s="227"/>
      <c r="O121" s="88"/>
      <c r="P121" s="88"/>
      <c r="Q121" s="88"/>
      <c r="R121" s="88"/>
      <c r="S121" s="88"/>
      <c r="T121" s="89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T121" s="20" t="s">
        <v>153</v>
      </c>
      <c r="AU121" s="20" t="s">
        <v>88</v>
      </c>
    </row>
    <row r="122" s="13" customFormat="1">
      <c r="A122" s="13"/>
      <c r="B122" s="230"/>
      <c r="C122" s="231"/>
      <c r="D122" s="223" t="s">
        <v>157</v>
      </c>
      <c r="E122" s="232" t="s">
        <v>32</v>
      </c>
      <c r="F122" s="233" t="s">
        <v>1501</v>
      </c>
      <c r="G122" s="231"/>
      <c r="H122" s="232" t="s">
        <v>32</v>
      </c>
      <c r="I122" s="234"/>
      <c r="J122" s="231"/>
      <c r="K122" s="231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157</v>
      </c>
      <c r="AU122" s="239" t="s">
        <v>88</v>
      </c>
      <c r="AV122" s="13" t="s">
        <v>86</v>
      </c>
      <c r="AW122" s="13" t="s">
        <v>39</v>
      </c>
      <c r="AX122" s="13" t="s">
        <v>78</v>
      </c>
      <c r="AY122" s="239" t="s">
        <v>145</v>
      </c>
    </row>
    <row r="123" s="14" customFormat="1">
      <c r="A123" s="14"/>
      <c r="B123" s="240"/>
      <c r="C123" s="241"/>
      <c r="D123" s="223" t="s">
        <v>157</v>
      </c>
      <c r="E123" s="242" t="s">
        <v>32</v>
      </c>
      <c r="F123" s="243" t="s">
        <v>1506</v>
      </c>
      <c r="G123" s="241"/>
      <c r="H123" s="244">
        <v>0.5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0" t="s">
        <v>157</v>
      </c>
      <c r="AU123" s="250" t="s">
        <v>88</v>
      </c>
      <c r="AV123" s="14" t="s">
        <v>88</v>
      </c>
      <c r="AW123" s="14" t="s">
        <v>39</v>
      </c>
      <c r="AX123" s="14" t="s">
        <v>78</v>
      </c>
      <c r="AY123" s="250" t="s">
        <v>145</v>
      </c>
    </row>
    <row r="124" s="15" customFormat="1">
      <c r="A124" s="15"/>
      <c r="B124" s="251"/>
      <c r="C124" s="252"/>
      <c r="D124" s="223" t="s">
        <v>157</v>
      </c>
      <c r="E124" s="253" t="s">
        <v>32</v>
      </c>
      <c r="F124" s="254" t="s">
        <v>164</v>
      </c>
      <c r="G124" s="252"/>
      <c r="H124" s="255">
        <v>0.5</v>
      </c>
      <c r="I124" s="256"/>
      <c r="J124" s="252"/>
      <c r="K124" s="252"/>
      <c r="L124" s="257"/>
      <c r="M124" s="258"/>
      <c r="N124" s="259"/>
      <c r="O124" s="259"/>
      <c r="P124" s="259"/>
      <c r="Q124" s="259"/>
      <c r="R124" s="259"/>
      <c r="S124" s="259"/>
      <c r="T124" s="260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1" t="s">
        <v>157</v>
      </c>
      <c r="AU124" s="261" t="s">
        <v>88</v>
      </c>
      <c r="AV124" s="15" t="s">
        <v>151</v>
      </c>
      <c r="AW124" s="15" t="s">
        <v>39</v>
      </c>
      <c r="AX124" s="15" t="s">
        <v>86</v>
      </c>
      <c r="AY124" s="261" t="s">
        <v>145</v>
      </c>
    </row>
    <row r="125" s="2" customFormat="1" ht="16.5" customHeight="1">
      <c r="A125" s="42"/>
      <c r="B125" s="43"/>
      <c r="C125" s="209" t="s">
        <v>220</v>
      </c>
      <c r="D125" s="209" t="s">
        <v>147</v>
      </c>
      <c r="E125" s="210" t="s">
        <v>1507</v>
      </c>
      <c r="F125" s="211" t="s">
        <v>1508</v>
      </c>
      <c r="G125" s="212" t="s">
        <v>994</v>
      </c>
      <c r="H125" s="213">
        <v>1</v>
      </c>
      <c r="I125" s="214"/>
      <c r="J125" s="215">
        <f>ROUND(I125*H125,2)</f>
        <v>0</v>
      </c>
      <c r="K125" s="216"/>
      <c r="L125" s="48"/>
      <c r="M125" s="217" t="s">
        <v>32</v>
      </c>
      <c r="N125" s="218" t="s">
        <v>49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R125" s="221" t="s">
        <v>1461</v>
      </c>
      <c r="AT125" s="221" t="s">
        <v>147</v>
      </c>
      <c r="AU125" s="221" t="s">
        <v>88</v>
      </c>
      <c r="AY125" s="20" t="s">
        <v>145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20" t="s">
        <v>86</v>
      </c>
      <c r="BK125" s="222">
        <f>ROUND(I125*H125,2)</f>
        <v>0</v>
      </c>
      <c r="BL125" s="20" t="s">
        <v>1461</v>
      </c>
      <c r="BM125" s="221" t="s">
        <v>1509</v>
      </c>
    </row>
    <row r="126" s="2" customFormat="1">
      <c r="A126" s="42"/>
      <c r="B126" s="43"/>
      <c r="C126" s="44"/>
      <c r="D126" s="223" t="s">
        <v>153</v>
      </c>
      <c r="E126" s="44"/>
      <c r="F126" s="224" t="s">
        <v>1510</v>
      </c>
      <c r="G126" s="44"/>
      <c r="H126" s="44"/>
      <c r="I126" s="225"/>
      <c r="J126" s="44"/>
      <c r="K126" s="44"/>
      <c r="L126" s="48"/>
      <c r="M126" s="226"/>
      <c r="N126" s="227"/>
      <c r="O126" s="88"/>
      <c r="P126" s="88"/>
      <c r="Q126" s="88"/>
      <c r="R126" s="88"/>
      <c r="S126" s="88"/>
      <c r="T126" s="89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T126" s="20" t="s">
        <v>153</v>
      </c>
      <c r="AU126" s="20" t="s">
        <v>88</v>
      </c>
    </row>
    <row r="127" s="2" customFormat="1">
      <c r="A127" s="42"/>
      <c r="B127" s="43"/>
      <c r="C127" s="44"/>
      <c r="D127" s="228" t="s">
        <v>155</v>
      </c>
      <c r="E127" s="44"/>
      <c r="F127" s="229" t="s">
        <v>1511</v>
      </c>
      <c r="G127" s="44"/>
      <c r="H127" s="44"/>
      <c r="I127" s="225"/>
      <c r="J127" s="44"/>
      <c r="K127" s="44"/>
      <c r="L127" s="48"/>
      <c r="M127" s="226"/>
      <c r="N127" s="227"/>
      <c r="O127" s="88"/>
      <c r="P127" s="88"/>
      <c r="Q127" s="88"/>
      <c r="R127" s="88"/>
      <c r="S127" s="88"/>
      <c r="T127" s="89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T127" s="20" t="s">
        <v>155</v>
      </c>
      <c r="AU127" s="20" t="s">
        <v>88</v>
      </c>
    </row>
    <row r="128" s="2" customFormat="1" ht="16.5" customHeight="1">
      <c r="A128" s="42"/>
      <c r="B128" s="43"/>
      <c r="C128" s="209" t="s">
        <v>234</v>
      </c>
      <c r="D128" s="209" t="s">
        <v>147</v>
      </c>
      <c r="E128" s="210" t="s">
        <v>1512</v>
      </c>
      <c r="F128" s="211" t="s">
        <v>1513</v>
      </c>
      <c r="G128" s="212" t="s">
        <v>223</v>
      </c>
      <c r="H128" s="213">
        <v>9.3499999999999996</v>
      </c>
      <c r="I128" s="214"/>
      <c r="J128" s="215">
        <f>ROUND(I128*H128,2)</f>
        <v>0</v>
      </c>
      <c r="K128" s="216"/>
      <c r="L128" s="48"/>
      <c r="M128" s="217" t="s">
        <v>32</v>
      </c>
      <c r="N128" s="218" t="s">
        <v>49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R128" s="221" t="s">
        <v>1461</v>
      </c>
      <c r="AT128" s="221" t="s">
        <v>147</v>
      </c>
      <c r="AU128" s="221" t="s">
        <v>88</v>
      </c>
      <c r="AY128" s="20" t="s">
        <v>145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20" t="s">
        <v>86</v>
      </c>
      <c r="BK128" s="222">
        <f>ROUND(I128*H128,2)</f>
        <v>0</v>
      </c>
      <c r="BL128" s="20" t="s">
        <v>1461</v>
      </c>
      <c r="BM128" s="221" t="s">
        <v>1514</v>
      </c>
    </row>
    <row r="129" s="2" customFormat="1">
      <c r="A129" s="42"/>
      <c r="B129" s="43"/>
      <c r="C129" s="44"/>
      <c r="D129" s="223" t="s">
        <v>153</v>
      </c>
      <c r="E129" s="44"/>
      <c r="F129" s="224" t="s">
        <v>1513</v>
      </c>
      <c r="G129" s="44"/>
      <c r="H129" s="44"/>
      <c r="I129" s="225"/>
      <c r="J129" s="44"/>
      <c r="K129" s="44"/>
      <c r="L129" s="48"/>
      <c r="M129" s="226"/>
      <c r="N129" s="227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153</v>
      </c>
      <c r="AU129" s="20" t="s">
        <v>88</v>
      </c>
    </row>
    <row r="130" s="2" customFormat="1">
      <c r="A130" s="42"/>
      <c r="B130" s="43"/>
      <c r="C130" s="44"/>
      <c r="D130" s="228" t="s">
        <v>155</v>
      </c>
      <c r="E130" s="44"/>
      <c r="F130" s="229" t="s">
        <v>1515</v>
      </c>
      <c r="G130" s="44"/>
      <c r="H130" s="44"/>
      <c r="I130" s="225"/>
      <c r="J130" s="44"/>
      <c r="K130" s="44"/>
      <c r="L130" s="48"/>
      <c r="M130" s="226"/>
      <c r="N130" s="227"/>
      <c r="O130" s="88"/>
      <c r="P130" s="88"/>
      <c r="Q130" s="88"/>
      <c r="R130" s="88"/>
      <c r="S130" s="88"/>
      <c r="T130" s="89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T130" s="20" t="s">
        <v>155</v>
      </c>
      <c r="AU130" s="20" t="s">
        <v>88</v>
      </c>
    </row>
    <row r="131" s="13" customFormat="1">
      <c r="A131" s="13"/>
      <c r="B131" s="230"/>
      <c r="C131" s="231"/>
      <c r="D131" s="223" t="s">
        <v>157</v>
      </c>
      <c r="E131" s="232" t="s">
        <v>32</v>
      </c>
      <c r="F131" s="233" t="s">
        <v>1516</v>
      </c>
      <c r="G131" s="231"/>
      <c r="H131" s="232" t="s">
        <v>32</v>
      </c>
      <c r="I131" s="234"/>
      <c r="J131" s="231"/>
      <c r="K131" s="231"/>
      <c r="L131" s="235"/>
      <c r="M131" s="236"/>
      <c r="N131" s="237"/>
      <c r="O131" s="237"/>
      <c r="P131" s="237"/>
      <c r="Q131" s="237"/>
      <c r="R131" s="237"/>
      <c r="S131" s="237"/>
      <c r="T131" s="23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9" t="s">
        <v>157</v>
      </c>
      <c r="AU131" s="239" t="s">
        <v>88</v>
      </c>
      <c r="AV131" s="13" t="s">
        <v>86</v>
      </c>
      <c r="AW131" s="13" t="s">
        <v>39</v>
      </c>
      <c r="AX131" s="13" t="s">
        <v>78</v>
      </c>
      <c r="AY131" s="239" t="s">
        <v>145</v>
      </c>
    </row>
    <row r="132" s="13" customFormat="1">
      <c r="A132" s="13"/>
      <c r="B132" s="230"/>
      <c r="C132" s="231"/>
      <c r="D132" s="223" t="s">
        <v>157</v>
      </c>
      <c r="E132" s="232" t="s">
        <v>32</v>
      </c>
      <c r="F132" s="233" t="s">
        <v>1517</v>
      </c>
      <c r="G132" s="231"/>
      <c r="H132" s="232" t="s">
        <v>32</v>
      </c>
      <c r="I132" s="234"/>
      <c r="J132" s="231"/>
      <c r="K132" s="231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157</v>
      </c>
      <c r="AU132" s="239" t="s">
        <v>88</v>
      </c>
      <c r="AV132" s="13" t="s">
        <v>86</v>
      </c>
      <c r="AW132" s="13" t="s">
        <v>39</v>
      </c>
      <c r="AX132" s="13" t="s">
        <v>78</v>
      </c>
      <c r="AY132" s="239" t="s">
        <v>145</v>
      </c>
    </row>
    <row r="133" s="14" customFormat="1">
      <c r="A133" s="14"/>
      <c r="B133" s="240"/>
      <c r="C133" s="241"/>
      <c r="D133" s="223" t="s">
        <v>157</v>
      </c>
      <c r="E133" s="242" t="s">
        <v>32</v>
      </c>
      <c r="F133" s="243" t="s">
        <v>1518</v>
      </c>
      <c r="G133" s="241"/>
      <c r="H133" s="244">
        <v>1.25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0" t="s">
        <v>157</v>
      </c>
      <c r="AU133" s="250" t="s">
        <v>88</v>
      </c>
      <c r="AV133" s="14" t="s">
        <v>88</v>
      </c>
      <c r="AW133" s="14" t="s">
        <v>39</v>
      </c>
      <c r="AX133" s="14" t="s">
        <v>78</v>
      </c>
      <c r="AY133" s="250" t="s">
        <v>145</v>
      </c>
    </row>
    <row r="134" s="14" customFormat="1">
      <c r="A134" s="14"/>
      <c r="B134" s="240"/>
      <c r="C134" s="241"/>
      <c r="D134" s="223" t="s">
        <v>157</v>
      </c>
      <c r="E134" s="242" t="s">
        <v>32</v>
      </c>
      <c r="F134" s="243" t="s">
        <v>1519</v>
      </c>
      <c r="G134" s="241"/>
      <c r="H134" s="244">
        <v>8.0999999999999996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157</v>
      </c>
      <c r="AU134" s="250" t="s">
        <v>88</v>
      </c>
      <c r="AV134" s="14" t="s">
        <v>88</v>
      </c>
      <c r="AW134" s="14" t="s">
        <v>39</v>
      </c>
      <c r="AX134" s="14" t="s">
        <v>78</v>
      </c>
      <c r="AY134" s="250" t="s">
        <v>145</v>
      </c>
    </row>
    <row r="135" s="15" customFormat="1">
      <c r="A135" s="15"/>
      <c r="B135" s="251"/>
      <c r="C135" s="252"/>
      <c r="D135" s="223" t="s">
        <v>157</v>
      </c>
      <c r="E135" s="253" t="s">
        <v>32</v>
      </c>
      <c r="F135" s="254" t="s">
        <v>164</v>
      </c>
      <c r="G135" s="252"/>
      <c r="H135" s="255">
        <v>9.3499999999999996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1" t="s">
        <v>157</v>
      </c>
      <c r="AU135" s="261" t="s">
        <v>88</v>
      </c>
      <c r="AV135" s="15" t="s">
        <v>151</v>
      </c>
      <c r="AW135" s="15" t="s">
        <v>39</v>
      </c>
      <c r="AX135" s="15" t="s">
        <v>86</v>
      </c>
      <c r="AY135" s="261" t="s">
        <v>145</v>
      </c>
    </row>
    <row r="136" s="12" customFormat="1" ht="22.8" customHeight="1">
      <c r="A136" s="12"/>
      <c r="B136" s="193"/>
      <c r="C136" s="194"/>
      <c r="D136" s="195" t="s">
        <v>77</v>
      </c>
      <c r="E136" s="207" t="s">
        <v>1520</v>
      </c>
      <c r="F136" s="207" t="s">
        <v>1521</v>
      </c>
      <c r="G136" s="194"/>
      <c r="H136" s="194"/>
      <c r="I136" s="197"/>
      <c r="J136" s="208">
        <f>BK136</f>
        <v>0</v>
      </c>
      <c r="K136" s="194"/>
      <c r="L136" s="199"/>
      <c r="M136" s="200"/>
      <c r="N136" s="201"/>
      <c r="O136" s="201"/>
      <c r="P136" s="202">
        <f>SUM(P137:P139)</f>
        <v>0</v>
      </c>
      <c r="Q136" s="201"/>
      <c r="R136" s="202">
        <f>SUM(R137:R139)</f>
        <v>0</v>
      </c>
      <c r="S136" s="201"/>
      <c r="T136" s="203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4" t="s">
        <v>183</v>
      </c>
      <c r="AT136" s="205" t="s">
        <v>77</v>
      </c>
      <c r="AU136" s="205" t="s">
        <v>86</v>
      </c>
      <c r="AY136" s="204" t="s">
        <v>145</v>
      </c>
      <c r="BK136" s="206">
        <f>SUM(BK137:BK139)</f>
        <v>0</v>
      </c>
    </row>
    <row r="137" s="2" customFormat="1" ht="16.5" customHeight="1">
      <c r="A137" s="42"/>
      <c r="B137" s="43"/>
      <c r="C137" s="209" t="s">
        <v>246</v>
      </c>
      <c r="D137" s="209" t="s">
        <v>147</v>
      </c>
      <c r="E137" s="210" t="s">
        <v>1522</v>
      </c>
      <c r="F137" s="211" t="s">
        <v>1523</v>
      </c>
      <c r="G137" s="212" t="s">
        <v>994</v>
      </c>
      <c r="H137" s="213">
        <v>0.25</v>
      </c>
      <c r="I137" s="214"/>
      <c r="J137" s="215">
        <f>ROUND(I137*H137,2)</f>
        <v>0</v>
      </c>
      <c r="K137" s="216"/>
      <c r="L137" s="48"/>
      <c r="M137" s="217" t="s">
        <v>32</v>
      </c>
      <c r="N137" s="218" t="s">
        <v>49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R137" s="221" t="s">
        <v>1461</v>
      </c>
      <c r="AT137" s="221" t="s">
        <v>147</v>
      </c>
      <c r="AU137" s="221" t="s">
        <v>88</v>
      </c>
      <c r="AY137" s="20" t="s">
        <v>145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20" t="s">
        <v>86</v>
      </c>
      <c r="BK137" s="222">
        <f>ROUND(I137*H137,2)</f>
        <v>0</v>
      </c>
      <c r="BL137" s="20" t="s">
        <v>1461</v>
      </c>
      <c r="BM137" s="221" t="s">
        <v>1524</v>
      </c>
    </row>
    <row r="138" s="2" customFormat="1">
      <c r="A138" s="42"/>
      <c r="B138" s="43"/>
      <c r="C138" s="44"/>
      <c r="D138" s="223" t="s">
        <v>153</v>
      </c>
      <c r="E138" s="44"/>
      <c r="F138" s="224" t="s">
        <v>1523</v>
      </c>
      <c r="G138" s="44"/>
      <c r="H138" s="44"/>
      <c r="I138" s="225"/>
      <c r="J138" s="44"/>
      <c r="K138" s="44"/>
      <c r="L138" s="48"/>
      <c r="M138" s="226"/>
      <c r="N138" s="227"/>
      <c r="O138" s="88"/>
      <c r="P138" s="88"/>
      <c r="Q138" s="88"/>
      <c r="R138" s="88"/>
      <c r="S138" s="88"/>
      <c r="T138" s="89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T138" s="20" t="s">
        <v>153</v>
      </c>
      <c r="AU138" s="20" t="s">
        <v>88</v>
      </c>
    </row>
    <row r="139" s="2" customFormat="1">
      <c r="A139" s="42"/>
      <c r="B139" s="43"/>
      <c r="C139" s="44"/>
      <c r="D139" s="228" t="s">
        <v>155</v>
      </c>
      <c r="E139" s="44"/>
      <c r="F139" s="229" t="s">
        <v>1525</v>
      </c>
      <c r="G139" s="44"/>
      <c r="H139" s="44"/>
      <c r="I139" s="225"/>
      <c r="J139" s="44"/>
      <c r="K139" s="44"/>
      <c r="L139" s="48"/>
      <c r="M139" s="226"/>
      <c r="N139" s="227"/>
      <c r="O139" s="88"/>
      <c r="P139" s="88"/>
      <c r="Q139" s="88"/>
      <c r="R139" s="88"/>
      <c r="S139" s="88"/>
      <c r="T139" s="89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T139" s="20" t="s">
        <v>155</v>
      </c>
      <c r="AU139" s="20" t="s">
        <v>88</v>
      </c>
    </row>
    <row r="140" s="12" customFormat="1" ht="22.8" customHeight="1">
      <c r="A140" s="12"/>
      <c r="B140" s="193"/>
      <c r="C140" s="194"/>
      <c r="D140" s="195" t="s">
        <v>77</v>
      </c>
      <c r="E140" s="207" t="s">
        <v>1526</v>
      </c>
      <c r="F140" s="207" t="s">
        <v>1527</v>
      </c>
      <c r="G140" s="194"/>
      <c r="H140" s="194"/>
      <c r="I140" s="197"/>
      <c r="J140" s="208">
        <f>BK140</f>
        <v>0</v>
      </c>
      <c r="K140" s="194"/>
      <c r="L140" s="199"/>
      <c r="M140" s="200"/>
      <c r="N140" s="201"/>
      <c r="O140" s="201"/>
      <c r="P140" s="202">
        <f>SUM(P141:P146)</f>
        <v>0</v>
      </c>
      <c r="Q140" s="201"/>
      <c r="R140" s="202">
        <f>SUM(R141:R146)</f>
        <v>0</v>
      </c>
      <c r="S140" s="201"/>
      <c r="T140" s="203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4" t="s">
        <v>183</v>
      </c>
      <c r="AT140" s="205" t="s">
        <v>77</v>
      </c>
      <c r="AU140" s="205" t="s">
        <v>86</v>
      </c>
      <c r="AY140" s="204" t="s">
        <v>145</v>
      </c>
      <c r="BK140" s="206">
        <f>SUM(BK141:BK146)</f>
        <v>0</v>
      </c>
    </row>
    <row r="141" s="2" customFormat="1" ht="16.5" customHeight="1">
      <c r="A141" s="42"/>
      <c r="B141" s="43"/>
      <c r="C141" s="209" t="s">
        <v>260</v>
      </c>
      <c r="D141" s="209" t="s">
        <v>147</v>
      </c>
      <c r="E141" s="210" t="s">
        <v>1528</v>
      </c>
      <c r="F141" s="211" t="s">
        <v>1529</v>
      </c>
      <c r="G141" s="212" t="s">
        <v>1530</v>
      </c>
      <c r="H141" s="213">
        <v>18.75</v>
      </c>
      <c r="I141" s="214"/>
      <c r="J141" s="215">
        <f>ROUND(I141*H141,2)</f>
        <v>0</v>
      </c>
      <c r="K141" s="216"/>
      <c r="L141" s="48"/>
      <c r="M141" s="217" t="s">
        <v>32</v>
      </c>
      <c r="N141" s="218" t="s">
        <v>49</v>
      </c>
      <c r="O141" s="88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R141" s="221" t="s">
        <v>1461</v>
      </c>
      <c r="AT141" s="221" t="s">
        <v>147</v>
      </c>
      <c r="AU141" s="221" t="s">
        <v>88</v>
      </c>
      <c r="AY141" s="20" t="s">
        <v>145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20" t="s">
        <v>86</v>
      </c>
      <c r="BK141" s="222">
        <f>ROUND(I141*H141,2)</f>
        <v>0</v>
      </c>
      <c r="BL141" s="20" t="s">
        <v>1461</v>
      </c>
      <c r="BM141" s="221" t="s">
        <v>1531</v>
      </c>
    </row>
    <row r="142" s="2" customFormat="1">
      <c r="A142" s="42"/>
      <c r="B142" s="43"/>
      <c r="C142" s="44"/>
      <c r="D142" s="223" t="s">
        <v>153</v>
      </c>
      <c r="E142" s="44"/>
      <c r="F142" s="224" t="s">
        <v>1532</v>
      </c>
      <c r="G142" s="44"/>
      <c r="H142" s="44"/>
      <c r="I142" s="225"/>
      <c r="J142" s="44"/>
      <c r="K142" s="44"/>
      <c r="L142" s="48"/>
      <c r="M142" s="226"/>
      <c r="N142" s="227"/>
      <c r="O142" s="88"/>
      <c r="P142" s="88"/>
      <c r="Q142" s="88"/>
      <c r="R142" s="88"/>
      <c r="S142" s="88"/>
      <c r="T142" s="89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T142" s="20" t="s">
        <v>153</v>
      </c>
      <c r="AU142" s="20" t="s">
        <v>88</v>
      </c>
    </row>
    <row r="143" s="2" customFormat="1">
      <c r="A143" s="42"/>
      <c r="B143" s="43"/>
      <c r="C143" s="44"/>
      <c r="D143" s="228" t="s">
        <v>155</v>
      </c>
      <c r="E143" s="44"/>
      <c r="F143" s="229" t="s">
        <v>1533</v>
      </c>
      <c r="G143" s="44"/>
      <c r="H143" s="44"/>
      <c r="I143" s="225"/>
      <c r="J143" s="44"/>
      <c r="K143" s="44"/>
      <c r="L143" s="48"/>
      <c r="M143" s="226"/>
      <c r="N143" s="227"/>
      <c r="O143" s="88"/>
      <c r="P143" s="88"/>
      <c r="Q143" s="88"/>
      <c r="R143" s="88"/>
      <c r="S143" s="88"/>
      <c r="T143" s="89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T143" s="20" t="s">
        <v>155</v>
      </c>
      <c r="AU143" s="20" t="s">
        <v>88</v>
      </c>
    </row>
    <row r="144" s="13" customFormat="1">
      <c r="A144" s="13"/>
      <c r="B144" s="230"/>
      <c r="C144" s="231"/>
      <c r="D144" s="223" t="s">
        <v>157</v>
      </c>
      <c r="E144" s="232" t="s">
        <v>32</v>
      </c>
      <c r="F144" s="233" t="s">
        <v>1534</v>
      </c>
      <c r="G144" s="231"/>
      <c r="H144" s="232" t="s">
        <v>32</v>
      </c>
      <c r="I144" s="234"/>
      <c r="J144" s="231"/>
      <c r="K144" s="231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157</v>
      </c>
      <c r="AU144" s="239" t="s">
        <v>88</v>
      </c>
      <c r="AV144" s="13" t="s">
        <v>86</v>
      </c>
      <c r="AW144" s="13" t="s">
        <v>39</v>
      </c>
      <c r="AX144" s="13" t="s">
        <v>78</v>
      </c>
      <c r="AY144" s="239" t="s">
        <v>145</v>
      </c>
    </row>
    <row r="145" s="14" customFormat="1">
      <c r="A145" s="14"/>
      <c r="B145" s="240"/>
      <c r="C145" s="241"/>
      <c r="D145" s="223" t="s">
        <v>157</v>
      </c>
      <c r="E145" s="242" t="s">
        <v>32</v>
      </c>
      <c r="F145" s="243" t="s">
        <v>1535</v>
      </c>
      <c r="G145" s="241"/>
      <c r="H145" s="244">
        <v>18.75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0" t="s">
        <v>157</v>
      </c>
      <c r="AU145" s="250" t="s">
        <v>88</v>
      </c>
      <c r="AV145" s="14" t="s">
        <v>88</v>
      </c>
      <c r="AW145" s="14" t="s">
        <v>39</v>
      </c>
      <c r="AX145" s="14" t="s">
        <v>78</v>
      </c>
      <c r="AY145" s="250" t="s">
        <v>145</v>
      </c>
    </row>
    <row r="146" s="15" customFormat="1">
      <c r="A146" s="15"/>
      <c r="B146" s="251"/>
      <c r="C146" s="252"/>
      <c r="D146" s="223" t="s">
        <v>157</v>
      </c>
      <c r="E146" s="253" t="s">
        <v>32</v>
      </c>
      <c r="F146" s="254" t="s">
        <v>164</v>
      </c>
      <c r="G146" s="252"/>
      <c r="H146" s="255">
        <v>18.75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1" t="s">
        <v>157</v>
      </c>
      <c r="AU146" s="261" t="s">
        <v>88</v>
      </c>
      <c r="AV146" s="15" t="s">
        <v>151</v>
      </c>
      <c r="AW146" s="15" t="s">
        <v>39</v>
      </c>
      <c r="AX146" s="15" t="s">
        <v>86</v>
      </c>
      <c r="AY146" s="261" t="s">
        <v>145</v>
      </c>
    </row>
    <row r="147" s="12" customFormat="1" ht="22.8" customHeight="1">
      <c r="A147" s="12"/>
      <c r="B147" s="193"/>
      <c r="C147" s="194"/>
      <c r="D147" s="195" t="s">
        <v>77</v>
      </c>
      <c r="E147" s="207" t="s">
        <v>1536</v>
      </c>
      <c r="F147" s="207" t="s">
        <v>1537</v>
      </c>
      <c r="G147" s="194"/>
      <c r="H147" s="194"/>
      <c r="I147" s="197"/>
      <c r="J147" s="208">
        <f>BK147</f>
        <v>0</v>
      </c>
      <c r="K147" s="194"/>
      <c r="L147" s="199"/>
      <c r="M147" s="200"/>
      <c r="N147" s="201"/>
      <c r="O147" s="201"/>
      <c r="P147" s="202">
        <f>SUM(P148:P150)</f>
        <v>0</v>
      </c>
      <c r="Q147" s="201"/>
      <c r="R147" s="202">
        <f>SUM(R148:R150)</f>
        <v>0</v>
      </c>
      <c r="S147" s="201"/>
      <c r="T147" s="203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4" t="s">
        <v>183</v>
      </c>
      <c r="AT147" s="205" t="s">
        <v>77</v>
      </c>
      <c r="AU147" s="205" t="s">
        <v>86</v>
      </c>
      <c r="AY147" s="204" t="s">
        <v>145</v>
      </c>
      <c r="BK147" s="206">
        <f>SUM(BK148:BK150)</f>
        <v>0</v>
      </c>
    </row>
    <row r="148" s="2" customFormat="1" ht="16.5" customHeight="1">
      <c r="A148" s="42"/>
      <c r="B148" s="43"/>
      <c r="C148" s="209" t="s">
        <v>270</v>
      </c>
      <c r="D148" s="209" t="s">
        <v>147</v>
      </c>
      <c r="E148" s="210" t="s">
        <v>1538</v>
      </c>
      <c r="F148" s="211" t="s">
        <v>1539</v>
      </c>
      <c r="G148" s="212" t="s">
        <v>994</v>
      </c>
      <c r="H148" s="213">
        <v>0.14999999999999999</v>
      </c>
      <c r="I148" s="214"/>
      <c r="J148" s="215">
        <f>ROUND(I148*H148,2)</f>
        <v>0</v>
      </c>
      <c r="K148" s="216"/>
      <c r="L148" s="48"/>
      <c r="M148" s="217" t="s">
        <v>32</v>
      </c>
      <c r="N148" s="218" t="s">
        <v>49</v>
      </c>
      <c r="O148" s="88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R148" s="221" t="s">
        <v>1461</v>
      </c>
      <c r="AT148" s="221" t="s">
        <v>147</v>
      </c>
      <c r="AU148" s="221" t="s">
        <v>88</v>
      </c>
      <c r="AY148" s="20" t="s">
        <v>145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20" t="s">
        <v>86</v>
      </c>
      <c r="BK148" s="222">
        <f>ROUND(I148*H148,2)</f>
        <v>0</v>
      </c>
      <c r="BL148" s="20" t="s">
        <v>1461</v>
      </c>
      <c r="BM148" s="221" t="s">
        <v>1540</v>
      </c>
    </row>
    <row r="149" s="2" customFormat="1">
      <c r="A149" s="42"/>
      <c r="B149" s="43"/>
      <c r="C149" s="44"/>
      <c r="D149" s="223" t="s">
        <v>153</v>
      </c>
      <c r="E149" s="44"/>
      <c r="F149" s="224" t="s">
        <v>1539</v>
      </c>
      <c r="G149" s="44"/>
      <c r="H149" s="44"/>
      <c r="I149" s="225"/>
      <c r="J149" s="44"/>
      <c r="K149" s="44"/>
      <c r="L149" s="48"/>
      <c r="M149" s="226"/>
      <c r="N149" s="227"/>
      <c r="O149" s="88"/>
      <c r="P149" s="88"/>
      <c r="Q149" s="88"/>
      <c r="R149" s="88"/>
      <c r="S149" s="88"/>
      <c r="T149" s="89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T149" s="20" t="s">
        <v>153</v>
      </c>
      <c r="AU149" s="20" t="s">
        <v>88</v>
      </c>
    </row>
    <row r="150" s="2" customFormat="1">
      <c r="A150" s="42"/>
      <c r="B150" s="43"/>
      <c r="C150" s="44"/>
      <c r="D150" s="228" t="s">
        <v>155</v>
      </c>
      <c r="E150" s="44"/>
      <c r="F150" s="229" t="s">
        <v>1541</v>
      </c>
      <c r="G150" s="44"/>
      <c r="H150" s="44"/>
      <c r="I150" s="225"/>
      <c r="J150" s="44"/>
      <c r="K150" s="44"/>
      <c r="L150" s="48"/>
      <c r="M150" s="288"/>
      <c r="N150" s="289"/>
      <c r="O150" s="290"/>
      <c r="P150" s="290"/>
      <c r="Q150" s="290"/>
      <c r="R150" s="290"/>
      <c r="S150" s="290"/>
      <c r="T150" s="291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T150" s="20" t="s">
        <v>155</v>
      </c>
      <c r="AU150" s="20" t="s">
        <v>88</v>
      </c>
    </row>
    <row r="151" s="2" customFormat="1" ht="6.96" customHeight="1">
      <c r="A151" s="42"/>
      <c r="B151" s="63"/>
      <c r="C151" s="64"/>
      <c r="D151" s="64"/>
      <c r="E151" s="64"/>
      <c r="F151" s="64"/>
      <c r="G151" s="64"/>
      <c r="H151" s="64"/>
      <c r="I151" s="64"/>
      <c r="J151" s="64"/>
      <c r="K151" s="64"/>
      <c r="L151" s="48"/>
      <c r="M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</row>
  </sheetData>
  <sheetProtection sheet="1" autoFilter="0" formatColumns="0" formatRows="0" objects="1" scenarios="1" spinCount="100000" saltValue="gw4lpZdyDCC6GwWaA5Ihhyphz/0zAttjN4wYPd+rmANeSwkhQk9eXCN0h2x9Dd7V9T/7brf3MVgQIAY9HdJkvA==" hashValue="TPAomdNpa6BbmHQzExOCYsq7IIeUEg7R0Kb7gLayNB6NTtD4if9uAau+Xm0GrZJlsszqCsCrSE92gWUtudqJGA==" algorithmName="SHA-512" password="CC35"/>
  <autoFilter ref="C84:K15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2_02/011324000"/>
    <hyperlink ref="F93" r:id="rId2" display="https://podminky.urs.cz/item/CS_URS_2022_02/011544000"/>
    <hyperlink ref="F96" r:id="rId3" display="https://podminky.urs.cz/item/CS_URS_2022_02/012103000"/>
    <hyperlink ref="F99" r:id="rId4" display="https://podminky.urs.cz/item/CS_URS_2022_02/012203000"/>
    <hyperlink ref="F102" r:id="rId5" display="https://podminky.urs.cz/item/CS_URS_2022_02/013254000"/>
    <hyperlink ref="F105" r:id="rId6" display="https://podminky.urs.cz/item/CS_URS_2022_02/013294000"/>
    <hyperlink ref="F110" r:id="rId7" display="https://podminky.urs.cz/item/CS_URS_2022_02/030001000"/>
    <hyperlink ref="F116" r:id="rId8" display="https://podminky.urs.cz/item/CS_URS_2022_02/032103000"/>
    <hyperlink ref="F127" r:id="rId9" display="https://podminky.urs.cz/item/CS_URS_2022_02/032803000"/>
    <hyperlink ref="F130" r:id="rId10" display="https://podminky.urs.cz/item/CS_URS_2022_02/034103000"/>
    <hyperlink ref="F139" r:id="rId11" display="https://podminky.urs.cz/item/CS_URS_2022_02/045002000"/>
    <hyperlink ref="F143" r:id="rId12" display="https://podminky.urs.cz/item/CS_URS_2022_02/053002000"/>
    <hyperlink ref="F150" r:id="rId13" display="https://podminky.urs.cz/item/CS_URS_2022_02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1542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1543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1544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1545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1546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1547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1548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1549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1550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1551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1552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85</v>
      </c>
      <c r="F18" s="304" t="s">
        <v>1553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1554</v>
      </c>
      <c r="F19" s="304" t="s">
        <v>1555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1556</v>
      </c>
      <c r="F20" s="304" t="s">
        <v>1557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1558</v>
      </c>
      <c r="F21" s="304" t="s">
        <v>1559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1408</v>
      </c>
      <c r="F22" s="304" t="s">
        <v>1409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1560</v>
      </c>
      <c r="F23" s="304" t="s">
        <v>1561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1562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1563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1564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1565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1566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1567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1568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1569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1570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131</v>
      </c>
      <c r="F36" s="304"/>
      <c r="G36" s="304" t="s">
        <v>1571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1572</v>
      </c>
      <c r="F37" s="304"/>
      <c r="G37" s="304" t="s">
        <v>1573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59</v>
      </c>
      <c r="F38" s="304"/>
      <c r="G38" s="304" t="s">
        <v>1574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60</v>
      </c>
      <c r="F39" s="304"/>
      <c r="G39" s="304" t="s">
        <v>1575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132</v>
      </c>
      <c r="F40" s="304"/>
      <c r="G40" s="304" t="s">
        <v>1576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133</v>
      </c>
      <c r="F41" s="304"/>
      <c r="G41" s="304" t="s">
        <v>1577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1578</v>
      </c>
      <c r="F42" s="304"/>
      <c r="G42" s="304" t="s">
        <v>1579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1580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1581</v>
      </c>
      <c r="F44" s="304"/>
      <c r="G44" s="304" t="s">
        <v>1582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135</v>
      </c>
      <c r="F45" s="304"/>
      <c r="G45" s="304" t="s">
        <v>1583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1584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1585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1586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1587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1588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1589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1590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1591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1592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1593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1594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1595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1596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1597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1598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1599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1600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1601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1602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1603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1604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1605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1606</v>
      </c>
      <c r="D76" s="322"/>
      <c r="E76" s="322"/>
      <c r="F76" s="322" t="s">
        <v>1607</v>
      </c>
      <c r="G76" s="323"/>
      <c r="H76" s="322" t="s">
        <v>60</v>
      </c>
      <c r="I76" s="322" t="s">
        <v>63</v>
      </c>
      <c r="J76" s="322" t="s">
        <v>1608</v>
      </c>
      <c r="K76" s="321"/>
    </row>
    <row r="77" s="1" customFormat="1" ht="17.25" customHeight="1">
      <c r="B77" s="319"/>
      <c r="C77" s="324" t="s">
        <v>1609</v>
      </c>
      <c r="D77" s="324"/>
      <c r="E77" s="324"/>
      <c r="F77" s="325" t="s">
        <v>1610</v>
      </c>
      <c r="G77" s="326"/>
      <c r="H77" s="324"/>
      <c r="I77" s="324"/>
      <c r="J77" s="324" t="s">
        <v>1611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59</v>
      </c>
      <c r="D79" s="329"/>
      <c r="E79" s="329"/>
      <c r="F79" s="330" t="s">
        <v>1612</v>
      </c>
      <c r="G79" s="331"/>
      <c r="H79" s="307" t="s">
        <v>1613</v>
      </c>
      <c r="I79" s="307" t="s">
        <v>1614</v>
      </c>
      <c r="J79" s="307">
        <v>20</v>
      </c>
      <c r="K79" s="321"/>
    </row>
    <row r="80" s="1" customFormat="1" ht="15" customHeight="1">
      <c r="B80" s="319"/>
      <c r="C80" s="307" t="s">
        <v>1615</v>
      </c>
      <c r="D80" s="307"/>
      <c r="E80" s="307"/>
      <c r="F80" s="330" t="s">
        <v>1612</v>
      </c>
      <c r="G80" s="331"/>
      <c r="H80" s="307" t="s">
        <v>1616</v>
      </c>
      <c r="I80" s="307" t="s">
        <v>1614</v>
      </c>
      <c r="J80" s="307">
        <v>120</v>
      </c>
      <c r="K80" s="321"/>
    </row>
    <row r="81" s="1" customFormat="1" ht="15" customHeight="1">
      <c r="B81" s="332"/>
      <c r="C81" s="307" t="s">
        <v>1617</v>
      </c>
      <c r="D81" s="307"/>
      <c r="E81" s="307"/>
      <c r="F81" s="330" t="s">
        <v>1618</v>
      </c>
      <c r="G81" s="331"/>
      <c r="H81" s="307" t="s">
        <v>1619</v>
      </c>
      <c r="I81" s="307" t="s">
        <v>1614</v>
      </c>
      <c r="J81" s="307">
        <v>50</v>
      </c>
      <c r="K81" s="321"/>
    </row>
    <row r="82" s="1" customFormat="1" ht="15" customHeight="1">
      <c r="B82" s="332"/>
      <c r="C82" s="307" t="s">
        <v>1620</v>
      </c>
      <c r="D82" s="307"/>
      <c r="E82" s="307"/>
      <c r="F82" s="330" t="s">
        <v>1612</v>
      </c>
      <c r="G82" s="331"/>
      <c r="H82" s="307" t="s">
        <v>1621</v>
      </c>
      <c r="I82" s="307" t="s">
        <v>1622</v>
      </c>
      <c r="J82" s="307"/>
      <c r="K82" s="321"/>
    </row>
    <row r="83" s="1" customFormat="1" ht="15" customHeight="1">
      <c r="B83" s="332"/>
      <c r="C83" s="333" t="s">
        <v>1623</v>
      </c>
      <c r="D83" s="333"/>
      <c r="E83" s="333"/>
      <c r="F83" s="334" t="s">
        <v>1618</v>
      </c>
      <c r="G83" s="333"/>
      <c r="H83" s="333" t="s">
        <v>1624</v>
      </c>
      <c r="I83" s="333" t="s">
        <v>1614</v>
      </c>
      <c r="J83" s="333">
        <v>15</v>
      </c>
      <c r="K83" s="321"/>
    </row>
    <row r="84" s="1" customFormat="1" ht="15" customHeight="1">
      <c r="B84" s="332"/>
      <c r="C84" s="333" t="s">
        <v>1625</v>
      </c>
      <c r="D84" s="333"/>
      <c r="E84" s="333"/>
      <c r="F84" s="334" t="s">
        <v>1618</v>
      </c>
      <c r="G84" s="333"/>
      <c r="H84" s="333" t="s">
        <v>1626</v>
      </c>
      <c r="I84" s="333" t="s">
        <v>1614</v>
      </c>
      <c r="J84" s="333">
        <v>15</v>
      </c>
      <c r="K84" s="321"/>
    </row>
    <row r="85" s="1" customFormat="1" ht="15" customHeight="1">
      <c r="B85" s="332"/>
      <c r="C85" s="333" t="s">
        <v>1627</v>
      </c>
      <c r="D85" s="333"/>
      <c r="E85" s="333"/>
      <c r="F85" s="334" t="s">
        <v>1618</v>
      </c>
      <c r="G85" s="333"/>
      <c r="H85" s="333" t="s">
        <v>1628</v>
      </c>
      <c r="I85" s="333" t="s">
        <v>1614</v>
      </c>
      <c r="J85" s="333">
        <v>20</v>
      </c>
      <c r="K85" s="321"/>
    </row>
    <row r="86" s="1" customFormat="1" ht="15" customHeight="1">
      <c r="B86" s="332"/>
      <c r="C86" s="333" t="s">
        <v>1629</v>
      </c>
      <c r="D86" s="333"/>
      <c r="E86" s="333"/>
      <c r="F86" s="334" t="s">
        <v>1618</v>
      </c>
      <c r="G86" s="333"/>
      <c r="H86" s="333" t="s">
        <v>1630</v>
      </c>
      <c r="I86" s="333" t="s">
        <v>1614</v>
      </c>
      <c r="J86" s="333">
        <v>20</v>
      </c>
      <c r="K86" s="321"/>
    </row>
    <row r="87" s="1" customFormat="1" ht="15" customHeight="1">
      <c r="B87" s="332"/>
      <c r="C87" s="307" t="s">
        <v>1631</v>
      </c>
      <c r="D87" s="307"/>
      <c r="E87" s="307"/>
      <c r="F87" s="330" t="s">
        <v>1618</v>
      </c>
      <c r="G87" s="331"/>
      <c r="H87" s="307" t="s">
        <v>1632</v>
      </c>
      <c r="I87" s="307" t="s">
        <v>1614</v>
      </c>
      <c r="J87" s="307">
        <v>50</v>
      </c>
      <c r="K87" s="321"/>
    </row>
    <row r="88" s="1" customFormat="1" ht="15" customHeight="1">
      <c r="B88" s="332"/>
      <c r="C88" s="307" t="s">
        <v>1633</v>
      </c>
      <c r="D88" s="307"/>
      <c r="E88" s="307"/>
      <c r="F88" s="330" t="s">
        <v>1618</v>
      </c>
      <c r="G88" s="331"/>
      <c r="H88" s="307" t="s">
        <v>1634</v>
      </c>
      <c r="I88" s="307" t="s">
        <v>1614</v>
      </c>
      <c r="J88" s="307">
        <v>20</v>
      </c>
      <c r="K88" s="321"/>
    </row>
    <row r="89" s="1" customFormat="1" ht="15" customHeight="1">
      <c r="B89" s="332"/>
      <c r="C89" s="307" t="s">
        <v>1635</v>
      </c>
      <c r="D89" s="307"/>
      <c r="E89" s="307"/>
      <c r="F89" s="330" t="s">
        <v>1618</v>
      </c>
      <c r="G89" s="331"/>
      <c r="H89" s="307" t="s">
        <v>1636</v>
      </c>
      <c r="I89" s="307" t="s">
        <v>1614</v>
      </c>
      <c r="J89" s="307">
        <v>20</v>
      </c>
      <c r="K89" s="321"/>
    </row>
    <row r="90" s="1" customFormat="1" ht="15" customHeight="1">
      <c r="B90" s="332"/>
      <c r="C90" s="307" t="s">
        <v>1637</v>
      </c>
      <c r="D90" s="307"/>
      <c r="E90" s="307"/>
      <c r="F90" s="330" t="s">
        <v>1618</v>
      </c>
      <c r="G90" s="331"/>
      <c r="H90" s="307" t="s">
        <v>1638</v>
      </c>
      <c r="I90" s="307" t="s">
        <v>1614</v>
      </c>
      <c r="J90" s="307">
        <v>50</v>
      </c>
      <c r="K90" s="321"/>
    </row>
    <row r="91" s="1" customFormat="1" ht="15" customHeight="1">
      <c r="B91" s="332"/>
      <c r="C91" s="307" t="s">
        <v>1639</v>
      </c>
      <c r="D91" s="307"/>
      <c r="E91" s="307"/>
      <c r="F91" s="330" t="s">
        <v>1618</v>
      </c>
      <c r="G91" s="331"/>
      <c r="H91" s="307" t="s">
        <v>1639</v>
      </c>
      <c r="I91" s="307" t="s">
        <v>1614</v>
      </c>
      <c r="J91" s="307">
        <v>50</v>
      </c>
      <c r="K91" s="321"/>
    </row>
    <row r="92" s="1" customFormat="1" ht="15" customHeight="1">
      <c r="B92" s="332"/>
      <c r="C92" s="307" t="s">
        <v>1640</v>
      </c>
      <c r="D92" s="307"/>
      <c r="E92" s="307"/>
      <c r="F92" s="330" t="s">
        <v>1618</v>
      </c>
      <c r="G92" s="331"/>
      <c r="H92" s="307" t="s">
        <v>1641</v>
      </c>
      <c r="I92" s="307" t="s">
        <v>1614</v>
      </c>
      <c r="J92" s="307">
        <v>255</v>
      </c>
      <c r="K92" s="321"/>
    </row>
    <row r="93" s="1" customFormat="1" ht="15" customHeight="1">
      <c r="B93" s="332"/>
      <c r="C93" s="307" t="s">
        <v>1642</v>
      </c>
      <c r="D93" s="307"/>
      <c r="E93" s="307"/>
      <c r="F93" s="330" t="s">
        <v>1612</v>
      </c>
      <c r="G93" s="331"/>
      <c r="H93" s="307" t="s">
        <v>1643</v>
      </c>
      <c r="I93" s="307" t="s">
        <v>1644</v>
      </c>
      <c r="J93" s="307"/>
      <c r="K93" s="321"/>
    </row>
    <row r="94" s="1" customFormat="1" ht="15" customHeight="1">
      <c r="B94" s="332"/>
      <c r="C94" s="307" t="s">
        <v>1645</v>
      </c>
      <c r="D94" s="307"/>
      <c r="E94" s="307"/>
      <c r="F94" s="330" t="s">
        <v>1612</v>
      </c>
      <c r="G94" s="331"/>
      <c r="H94" s="307" t="s">
        <v>1646</v>
      </c>
      <c r="I94" s="307" t="s">
        <v>1647</v>
      </c>
      <c r="J94" s="307"/>
      <c r="K94" s="321"/>
    </row>
    <row r="95" s="1" customFormat="1" ht="15" customHeight="1">
      <c r="B95" s="332"/>
      <c r="C95" s="307" t="s">
        <v>1648</v>
      </c>
      <c r="D95" s="307"/>
      <c r="E95" s="307"/>
      <c r="F95" s="330" t="s">
        <v>1612</v>
      </c>
      <c r="G95" s="331"/>
      <c r="H95" s="307" t="s">
        <v>1648</v>
      </c>
      <c r="I95" s="307" t="s">
        <v>1647</v>
      </c>
      <c r="J95" s="307"/>
      <c r="K95" s="321"/>
    </row>
    <row r="96" s="1" customFormat="1" ht="15" customHeight="1">
      <c r="B96" s="332"/>
      <c r="C96" s="307" t="s">
        <v>44</v>
      </c>
      <c r="D96" s="307"/>
      <c r="E96" s="307"/>
      <c r="F96" s="330" t="s">
        <v>1612</v>
      </c>
      <c r="G96" s="331"/>
      <c r="H96" s="307" t="s">
        <v>1649</v>
      </c>
      <c r="I96" s="307" t="s">
        <v>1647</v>
      </c>
      <c r="J96" s="307"/>
      <c r="K96" s="321"/>
    </row>
    <row r="97" s="1" customFormat="1" ht="15" customHeight="1">
      <c r="B97" s="332"/>
      <c r="C97" s="307" t="s">
        <v>54</v>
      </c>
      <c r="D97" s="307"/>
      <c r="E97" s="307"/>
      <c r="F97" s="330" t="s">
        <v>1612</v>
      </c>
      <c r="G97" s="331"/>
      <c r="H97" s="307" t="s">
        <v>1650</v>
      </c>
      <c r="I97" s="307" t="s">
        <v>1647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1651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1606</v>
      </c>
      <c r="D103" s="322"/>
      <c r="E103" s="322"/>
      <c r="F103" s="322" t="s">
        <v>1607</v>
      </c>
      <c r="G103" s="323"/>
      <c r="H103" s="322" t="s">
        <v>60</v>
      </c>
      <c r="I103" s="322" t="s">
        <v>63</v>
      </c>
      <c r="J103" s="322" t="s">
        <v>1608</v>
      </c>
      <c r="K103" s="321"/>
    </row>
    <row r="104" s="1" customFormat="1" ht="17.25" customHeight="1">
      <c r="B104" s="319"/>
      <c r="C104" s="324" t="s">
        <v>1609</v>
      </c>
      <c r="D104" s="324"/>
      <c r="E104" s="324"/>
      <c r="F104" s="325" t="s">
        <v>1610</v>
      </c>
      <c r="G104" s="326"/>
      <c r="H104" s="324"/>
      <c r="I104" s="324"/>
      <c r="J104" s="324" t="s">
        <v>1611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59</v>
      </c>
      <c r="D106" s="329"/>
      <c r="E106" s="329"/>
      <c r="F106" s="330" t="s">
        <v>1612</v>
      </c>
      <c r="G106" s="307"/>
      <c r="H106" s="307" t="s">
        <v>1652</v>
      </c>
      <c r="I106" s="307" t="s">
        <v>1614</v>
      </c>
      <c r="J106" s="307">
        <v>20</v>
      </c>
      <c r="K106" s="321"/>
    </row>
    <row r="107" s="1" customFormat="1" ht="15" customHeight="1">
      <c r="B107" s="319"/>
      <c r="C107" s="307" t="s">
        <v>1615</v>
      </c>
      <c r="D107" s="307"/>
      <c r="E107" s="307"/>
      <c r="F107" s="330" t="s">
        <v>1612</v>
      </c>
      <c r="G107" s="307"/>
      <c r="H107" s="307" t="s">
        <v>1652</v>
      </c>
      <c r="I107" s="307" t="s">
        <v>1614</v>
      </c>
      <c r="J107" s="307">
        <v>120</v>
      </c>
      <c r="K107" s="321"/>
    </row>
    <row r="108" s="1" customFormat="1" ht="15" customHeight="1">
      <c r="B108" s="332"/>
      <c r="C108" s="307" t="s">
        <v>1617</v>
      </c>
      <c r="D108" s="307"/>
      <c r="E108" s="307"/>
      <c r="F108" s="330" t="s">
        <v>1618</v>
      </c>
      <c r="G108" s="307"/>
      <c r="H108" s="307" t="s">
        <v>1652</v>
      </c>
      <c r="I108" s="307" t="s">
        <v>1614</v>
      </c>
      <c r="J108" s="307">
        <v>50</v>
      </c>
      <c r="K108" s="321"/>
    </row>
    <row r="109" s="1" customFormat="1" ht="15" customHeight="1">
      <c r="B109" s="332"/>
      <c r="C109" s="307" t="s">
        <v>1620</v>
      </c>
      <c r="D109" s="307"/>
      <c r="E109" s="307"/>
      <c r="F109" s="330" t="s">
        <v>1612</v>
      </c>
      <c r="G109" s="307"/>
      <c r="H109" s="307" t="s">
        <v>1652</v>
      </c>
      <c r="I109" s="307" t="s">
        <v>1622</v>
      </c>
      <c r="J109" s="307"/>
      <c r="K109" s="321"/>
    </row>
    <row r="110" s="1" customFormat="1" ht="15" customHeight="1">
      <c r="B110" s="332"/>
      <c r="C110" s="307" t="s">
        <v>1631</v>
      </c>
      <c r="D110" s="307"/>
      <c r="E110" s="307"/>
      <c r="F110" s="330" t="s">
        <v>1618</v>
      </c>
      <c r="G110" s="307"/>
      <c r="H110" s="307" t="s">
        <v>1652</v>
      </c>
      <c r="I110" s="307" t="s">
        <v>1614</v>
      </c>
      <c r="J110" s="307">
        <v>50</v>
      </c>
      <c r="K110" s="321"/>
    </row>
    <row r="111" s="1" customFormat="1" ht="15" customHeight="1">
      <c r="B111" s="332"/>
      <c r="C111" s="307" t="s">
        <v>1639</v>
      </c>
      <c r="D111" s="307"/>
      <c r="E111" s="307"/>
      <c r="F111" s="330" t="s">
        <v>1618</v>
      </c>
      <c r="G111" s="307"/>
      <c r="H111" s="307" t="s">
        <v>1652</v>
      </c>
      <c r="I111" s="307" t="s">
        <v>1614</v>
      </c>
      <c r="J111" s="307">
        <v>50</v>
      </c>
      <c r="K111" s="321"/>
    </row>
    <row r="112" s="1" customFormat="1" ht="15" customHeight="1">
      <c r="B112" s="332"/>
      <c r="C112" s="307" t="s">
        <v>1637</v>
      </c>
      <c r="D112" s="307"/>
      <c r="E112" s="307"/>
      <c r="F112" s="330" t="s">
        <v>1618</v>
      </c>
      <c r="G112" s="307"/>
      <c r="H112" s="307" t="s">
        <v>1652</v>
      </c>
      <c r="I112" s="307" t="s">
        <v>1614</v>
      </c>
      <c r="J112" s="307">
        <v>50</v>
      </c>
      <c r="K112" s="321"/>
    </row>
    <row r="113" s="1" customFormat="1" ht="15" customHeight="1">
      <c r="B113" s="332"/>
      <c r="C113" s="307" t="s">
        <v>59</v>
      </c>
      <c r="D113" s="307"/>
      <c r="E113" s="307"/>
      <c r="F113" s="330" t="s">
        <v>1612</v>
      </c>
      <c r="G113" s="307"/>
      <c r="H113" s="307" t="s">
        <v>1653</v>
      </c>
      <c r="I113" s="307" t="s">
        <v>1614</v>
      </c>
      <c r="J113" s="307">
        <v>20</v>
      </c>
      <c r="K113" s="321"/>
    </row>
    <row r="114" s="1" customFormat="1" ht="15" customHeight="1">
      <c r="B114" s="332"/>
      <c r="C114" s="307" t="s">
        <v>1654</v>
      </c>
      <c r="D114" s="307"/>
      <c r="E114" s="307"/>
      <c r="F114" s="330" t="s">
        <v>1612</v>
      </c>
      <c r="G114" s="307"/>
      <c r="H114" s="307" t="s">
        <v>1655</v>
      </c>
      <c r="I114" s="307" t="s">
        <v>1614</v>
      </c>
      <c r="J114" s="307">
        <v>120</v>
      </c>
      <c r="K114" s="321"/>
    </row>
    <row r="115" s="1" customFormat="1" ht="15" customHeight="1">
      <c r="B115" s="332"/>
      <c r="C115" s="307" t="s">
        <v>44</v>
      </c>
      <c r="D115" s="307"/>
      <c r="E115" s="307"/>
      <c r="F115" s="330" t="s">
        <v>1612</v>
      </c>
      <c r="G115" s="307"/>
      <c r="H115" s="307" t="s">
        <v>1656</v>
      </c>
      <c r="I115" s="307" t="s">
        <v>1647</v>
      </c>
      <c r="J115" s="307"/>
      <c r="K115" s="321"/>
    </row>
    <row r="116" s="1" customFormat="1" ht="15" customHeight="1">
      <c r="B116" s="332"/>
      <c r="C116" s="307" t="s">
        <v>54</v>
      </c>
      <c r="D116" s="307"/>
      <c r="E116" s="307"/>
      <c r="F116" s="330" t="s">
        <v>1612</v>
      </c>
      <c r="G116" s="307"/>
      <c r="H116" s="307" t="s">
        <v>1657</v>
      </c>
      <c r="I116" s="307" t="s">
        <v>1647</v>
      </c>
      <c r="J116" s="307"/>
      <c r="K116" s="321"/>
    </row>
    <row r="117" s="1" customFormat="1" ht="15" customHeight="1">
      <c r="B117" s="332"/>
      <c r="C117" s="307" t="s">
        <v>63</v>
      </c>
      <c r="D117" s="307"/>
      <c r="E117" s="307"/>
      <c r="F117" s="330" t="s">
        <v>1612</v>
      </c>
      <c r="G117" s="307"/>
      <c r="H117" s="307" t="s">
        <v>1658</v>
      </c>
      <c r="I117" s="307" t="s">
        <v>1659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1660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1606</v>
      </c>
      <c r="D123" s="322"/>
      <c r="E123" s="322"/>
      <c r="F123" s="322" t="s">
        <v>1607</v>
      </c>
      <c r="G123" s="323"/>
      <c r="H123" s="322" t="s">
        <v>60</v>
      </c>
      <c r="I123" s="322" t="s">
        <v>63</v>
      </c>
      <c r="J123" s="322" t="s">
        <v>1608</v>
      </c>
      <c r="K123" s="351"/>
    </row>
    <row r="124" s="1" customFormat="1" ht="17.25" customHeight="1">
      <c r="B124" s="350"/>
      <c r="C124" s="324" t="s">
        <v>1609</v>
      </c>
      <c r="D124" s="324"/>
      <c r="E124" s="324"/>
      <c r="F124" s="325" t="s">
        <v>1610</v>
      </c>
      <c r="G124" s="326"/>
      <c r="H124" s="324"/>
      <c r="I124" s="324"/>
      <c r="J124" s="324" t="s">
        <v>1611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1615</v>
      </c>
      <c r="D126" s="329"/>
      <c r="E126" s="329"/>
      <c r="F126" s="330" t="s">
        <v>1612</v>
      </c>
      <c r="G126" s="307"/>
      <c r="H126" s="307" t="s">
        <v>1652</v>
      </c>
      <c r="I126" s="307" t="s">
        <v>1614</v>
      </c>
      <c r="J126" s="307">
        <v>120</v>
      </c>
      <c r="K126" s="355"/>
    </row>
    <row r="127" s="1" customFormat="1" ht="15" customHeight="1">
      <c r="B127" s="352"/>
      <c r="C127" s="307" t="s">
        <v>1661</v>
      </c>
      <c r="D127" s="307"/>
      <c r="E127" s="307"/>
      <c r="F127" s="330" t="s">
        <v>1612</v>
      </c>
      <c r="G127" s="307"/>
      <c r="H127" s="307" t="s">
        <v>1662</v>
      </c>
      <c r="I127" s="307" t="s">
        <v>1614</v>
      </c>
      <c r="J127" s="307" t="s">
        <v>1663</v>
      </c>
      <c r="K127" s="355"/>
    </row>
    <row r="128" s="1" customFormat="1" ht="15" customHeight="1">
      <c r="B128" s="352"/>
      <c r="C128" s="307" t="s">
        <v>1560</v>
      </c>
      <c r="D128" s="307"/>
      <c r="E128" s="307"/>
      <c r="F128" s="330" t="s">
        <v>1612</v>
      </c>
      <c r="G128" s="307"/>
      <c r="H128" s="307" t="s">
        <v>1664</v>
      </c>
      <c r="I128" s="307" t="s">
        <v>1614</v>
      </c>
      <c r="J128" s="307" t="s">
        <v>1663</v>
      </c>
      <c r="K128" s="355"/>
    </row>
    <row r="129" s="1" customFormat="1" ht="15" customHeight="1">
      <c r="B129" s="352"/>
      <c r="C129" s="307" t="s">
        <v>1623</v>
      </c>
      <c r="D129" s="307"/>
      <c r="E129" s="307"/>
      <c r="F129" s="330" t="s">
        <v>1618</v>
      </c>
      <c r="G129" s="307"/>
      <c r="H129" s="307" t="s">
        <v>1624</v>
      </c>
      <c r="I129" s="307" t="s">
        <v>1614</v>
      </c>
      <c r="J129" s="307">
        <v>15</v>
      </c>
      <c r="K129" s="355"/>
    </row>
    <row r="130" s="1" customFormat="1" ht="15" customHeight="1">
      <c r="B130" s="352"/>
      <c r="C130" s="333" t="s">
        <v>1625</v>
      </c>
      <c r="D130" s="333"/>
      <c r="E130" s="333"/>
      <c r="F130" s="334" t="s">
        <v>1618</v>
      </c>
      <c r="G130" s="333"/>
      <c r="H130" s="333" t="s">
        <v>1626</v>
      </c>
      <c r="I130" s="333" t="s">
        <v>1614</v>
      </c>
      <c r="J130" s="333">
        <v>15</v>
      </c>
      <c r="K130" s="355"/>
    </row>
    <row r="131" s="1" customFormat="1" ht="15" customHeight="1">
      <c r="B131" s="352"/>
      <c r="C131" s="333" t="s">
        <v>1627</v>
      </c>
      <c r="D131" s="333"/>
      <c r="E131" s="333"/>
      <c r="F131" s="334" t="s">
        <v>1618</v>
      </c>
      <c r="G131" s="333"/>
      <c r="H131" s="333" t="s">
        <v>1628</v>
      </c>
      <c r="I131" s="333" t="s">
        <v>1614</v>
      </c>
      <c r="J131" s="333">
        <v>20</v>
      </c>
      <c r="K131" s="355"/>
    </row>
    <row r="132" s="1" customFormat="1" ht="15" customHeight="1">
      <c r="B132" s="352"/>
      <c r="C132" s="333" t="s">
        <v>1629</v>
      </c>
      <c r="D132" s="333"/>
      <c r="E132" s="333"/>
      <c r="F132" s="334" t="s">
        <v>1618</v>
      </c>
      <c r="G132" s="333"/>
      <c r="H132" s="333" t="s">
        <v>1630</v>
      </c>
      <c r="I132" s="333" t="s">
        <v>1614</v>
      </c>
      <c r="J132" s="333">
        <v>20</v>
      </c>
      <c r="K132" s="355"/>
    </row>
    <row r="133" s="1" customFormat="1" ht="15" customHeight="1">
      <c r="B133" s="352"/>
      <c r="C133" s="307" t="s">
        <v>1617</v>
      </c>
      <c r="D133" s="307"/>
      <c r="E133" s="307"/>
      <c r="F133" s="330" t="s">
        <v>1618</v>
      </c>
      <c r="G133" s="307"/>
      <c r="H133" s="307" t="s">
        <v>1652</v>
      </c>
      <c r="I133" s="307" t="s">
        <v>1614</v>
      </c>
      <c r="J133" s="307">
        <v>50</v>
      </c>
      <c r="K133" s="355"/>
    </row>
    <row r="134" s="1" customFormat="1" ht="15" customHeight="1">
      <c r="B134" s="352"/>
      <c r="C134" s="307" t="s">
        <v>1631</v>
      </c>
      <c r="D134" s="307"/>
      <c r="E134" s="307"/>
      <c r="F134" s="330" t="s">
        <v>1618</v>
      </c>
      <c r="G134" s="307"/>
      <c r="H134" s="307" t="s">
        <v>1652</v>
      </c>
      <c r="I134" s="307" t="s">
        <v>1614</v>
      </c>
      <c r="J134" s="307">
        <v>50</v>
      </c>
      <c r="K134" s="355"/>
    </row>
    <row r="135" s="1" customFormat="1" ht="15" customHeight="1">
      <c r="B135" s="352"/>
      <c r="C135" s="307" t="s">
        <v>1637</v>
      </c>
      <c r="D135" s="307"/>
      <c r="E135" s="307"/>
      <c r="F135" s="330" t="s">
        <v>1618</v>
      </c>
      <c r="G135" s="307"/>
      <c r="H135" s="307" t="s">
        <v>1652</v>
      </c>
      <c r="I135" s="307" t="s">
        <v>1614</v>
      </c>
      <c r="J135" s="307">
        <v>50</v>
      </c>
      <c r="K135" s="355"/>
    </row>
    <row r="136" s="1" customFormat="1" ht="15" customHeight="1">
      <c r="B136" s="352"/>
      <c r="C136" s="307" t="s">
        <v>1639</v>
      </c>
      <c r="D136" s="307"/>
      <c r="E136" s="307"/>
      <c r="F136" s="330" t="s">
        <v>1618</v>
      </c>
      <c r="G136" s="307"/>
      <c r="H136" s="307" t="s">
        <v>1652</v>
      </c>
      <c r="I136" s="307" t="s">
        <v>1614</v>
      </c>
      <c r="J136" s="307">
        <v>50</v>
      </c>
      <c r="K136" s="355"/>
    </row>
    <row r="137" s="1" customFormat="1" ht="15" customHeight="1">
      <c r="B137" s="352"/>
      <c r="C137" s="307" t="s">
        <v>1640</v>
      </c>
      <c r="D137" s="307"/>
      <c r="E137" s="307"/>
      <c r="F137" s="330" t="s">
        <v>1618</v>
      </c>
      <c r="G137" s="307"/>
      <c r="H137" s="307" t="s">
        <v>1665</v>
      </c>
      <c r="I137" s="307" t="s">
        <v>1614</v>
      </c>
      <c r="J137" s="307">
        <v>255</v>
      </c>
      <c r="K137" s="355"/>
    </row>
    <row r="138" s="1" customFormat="1" ht="15" customHeight="1">
      <c r="B138" s="352"/>
      <c r="C138" s="307" t="s">
        <v>1642</v>
      </c>
      <c r="D138" s="307"/>
      <c r="E138" s="307"/>
      <c r="F138" s="330" t="s">
        <v>1612</v>
      </c>
      <c r="G138" s="307"/>
      <c r="H138" s="307" t="s">
        <v>1666</v>
      </c>
      <c r="I138" s="307" t="s">
        <v>1644</v>
      </c>
      <c r="J138" s="307"/>
      <c r="K138" s="355"/>
    </row>
    <row r="139" s="1" customFormat="1" ht="15" customHeight="1">
      <c r="B139" s="352"/>
      <c r="C139" s="307" t="s">
        <v>1645</v>
      </c>
      <c r="D139" s="307"/>
      <c r="E139" s="307"/>
      <c r="F139" s="330" t="s">
        <v>1612</v>
      </c>
      <c r="G139" s="307"/>
      <c r="H139" s="307" t="s">
        <v>1667</v>
      </c>
      <c r="I139" s="307" t="s">
        <v>1647</v>
      </c>
      <c r="J139" s="307"/>
      <c r="K139" s="355"/>
    </row>
    <row r="140" s="1" customFormat="1" ht="15" customHeight="1">
      <c r="B140" s="352"/>
      <c r="C140" s="307" t="s">
        <v>1648</v>
      </c>
      <c r="D140" s="307"/>
      <c r="E140" s="307"/>
      <c r="F140" s="330" t="s">
        <v>1612</v>
      </c>
      <c r="G140" s="307"/>
      <c r="H140" s="307" t="s">
        <v>1648</v>
      </c>
      <c r="I140" s="307" t="s">
        <v>1647</v>
      </c>
      <c r="J140" s="307"/>
      <c r="K140" s="355"/>
    </row>
    <row r="141" s="1" customFormat="1" ht="15" customHeight="1">
      <c r="B141" s="352"/>
      <c r="C141" s="307" t="s">
        <v>44</v>
      </c>
      <c r="D141" s="307"/>
      <c r="E141" s="307"/>
      <c r="F141" s="330" t="s">
        <v>1612</v>
      </c>
      <c r="G141" s="307"/>
      <c r="H141" s="307" t="s">
        <v>1668</v>
      </c>
      <c r="I141" s="307" t="s">
        <v>1647</v>
      </c>
      <c r="J141" s="307"/>
      <c r="K141" s="355"/>
    </row>
    <row r="142" s="1" customFormat="1" ht="15" customHeight="1">
      <c r="B142" s="352"/>
      <c r="C142" s="307" t="s">
        <v>1669</v>
      </c>
      <c r="D142" s="307"/>
      <c r="E142" s="307"/>
      <c r="F142" s="330" t="s">
        <v>1612</v>
      </c>
      <c r="G142" s="307"/>
      <c r="H142" s="307" t="s">
        <v>1670</v>
      </c>
      <c r="I142" s="307" t="s">
        <v>1647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1671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1606</v>
      </c>
      <c r="D148" s="322"/>
      <c r="E148" s="322"/>
      <c r="F148" s="322" t="s">
        <v>1607</v>
      </c>
      <c r="G148" s="323"/>
      <c r="H148" s="322" t="s">
        <v>60</v>
      </c>
      <c r="I148" s="322" t="s">
        <v>63</v>
      </c>
      <c r="J148" s="322" t="s">
        <v>1608</v>
      </c>
      <c r="K148" s="321"/>
    </row>
    <row r="149" s="1" customFormat="1" ht="17.25" customHeight="1">
      <c r="B149" s="319"/>
      <c r="C149" s="324" t="s">
        <v>1609</v>
      </c>
      <c r="D149" s="324"/>
      <c r="E149" s="324"/>
      <c r="F149" s="325" t="s">
        <v>1610</v>
      </c>
      <c r="G149" s="326"/>
      <c r="H149" s="324"/>
      <c r="I149" s="324"/>
      <c r="J149" s="324" t="s">
        <v>1611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1615</v>
      </c>
      <c r="D151" s="307"/>
      <c r="E151" s="307"/>
      <c r="F151" s="360" t="s">
        <v>1612</v>
      </c>
      <c r="G151" s="307"/>
      <c r="H151" s="359" t="s">
        <v>1652</v>
      </c>
      <c r="I151" s="359" t="s">
        <v>1614</v>
      </c>
      <c r="J151" s="359">
        <v>120</v>
      </c>
      <c r="K151" s="355"/>
    </row>
    <row r="152" s="1" customFormat="1" ht="15" customHeight="1">
      <c r="B152" s="332"/>
      <c r="C152" s="359" t="s">
        <v>1661</v>
      </c>
      <c r="D152" s="307"/>
      <c r="E152" s="307"/>
      <c r="F152" s="360" t="s">
        <v>1612</v>
      </c>
      <c r="G152" s="307"/>
      <c r="H152" s="359" t="s">
        <v>1672</v>
      </c>
      <c r="I152" s="359" t="s">
        <v>1614</v>
      </c>
      <c r="J152" s="359" t="s">
        <v>1663</v>
      </c>
      <c r="K152" s="355"/>
    </row>
    <row r="153" s="1" customFormat="1" ht="15" customHeight="1">
      <c r="B153" s="332"/>
      <c r="C153" s="359" t="s">
        <v>1560</v>
      </c>
      <c r="D153" s="307"/>
      <c r="E153" s="307"/>
      <c r="F153" s="360" t="s">
        <v>1612</v>
      </c>
      <c r="G153" s="307"/>
      <c r="H153" s="359" t="s">
        <v>1673</v>
      </c>
      <c r="I153" s="359" t="s">
        <v>1614</v>
      </c>
      <c r="J153" s="359" t="s">
        <v>1663</v>
      </c>
      <c r="K153" s="355"/>
    </row>
    <row r="154" s="1" customFormat="1" ht="15" customHeight="1">
      <c r="B154" s="332"/>
      <c r="C154" s="359" t="s">
        <v>1617</v>
      </c>
      <c r="D154" s="307"/>
      <c r="E154" s="307"/>
      <c r="F154" s="360" t="s">
        <v>1618</v>
      </c>
      <c r="G154" s="307"/>
      <c r="H154" s="359" t="s">
        <v>1652</v>
      </c>
      <c r="I154" s="359" t="s">
        <v>1614</v>
      </c>
      <c r="J154" s="359">
        <v>50</v>
      </c>
      <c r="K154" s="355"/>
    </row>
    <row r="155" s="1" customFormat="1" ht="15" customHeight="1">
      <c r="B155" s="332"/>
      <c r="C155" s="359" t="s">
        <v>1620</v>
      </c>
      <c r="D155" s="307"/>
      <c r="E155" s="307"/>
      <c r="F155" s="360" t="s">
        <v>1612</v>
      </c>
      <c r="G155" s="307"/>
      <c r="H155" s="359" t="s">
        <v>1652</v>
      </c>
      <c r="I155" s="359" t="s">
        <v>1622</v>
      </c>
      <c r="J155" s="359"/>
      <c r="K155" s="355"/>
    </row>
    <row r="156" s="1" customFormat="1" ht="15" customHeight="1">
      <c r="B156" s="332"/>
      <c r="C156" s="359" t="s">
        <v>1631</v>
      </c>
      <c r="D156" s="307"/>
      <c r="E156" s="307"/>
      <c r="F156" s="360" t="s">
        <v>1618</v>
      </c>
      <c r="G156" s="307"/>
      <c r="H156" s="359" t="s">
        <v>1652</v>
      </c>
      <c r="I156" s="359" t="s">
        <v>1614</v>
      </c>
      <c r="J156" s="359">
        <v>50</v>
      </c>
      <c r="K156" s="355"/>
    </row>
    <row r="157" s="1" customFormat="1" ht="15" customHeight="1">
      <c r="B157" s="332"/>
      <c r="C157" s="359" t="s">
        <v>1639</v>
      </c>
      <c r="D157" s="307"/>
      <c r="E157" s="307"/>
      <c r="F157" s="360" t="s">
        <v>1618</v>
      </c>
      <c r="G157" s="307"/>
      <c r="H157" s="359" t="s">
        <v>1652</v>
      </c>
      <c r="I157" s="359" t="s">
        <v>1614</v>
      </c>
      <c r="J157" s="359">
        <v>50</v>
      </c>
      <c r="K157" s="355"/>
    </row>
    <row r="158" s="1" customFormat="1" ht="15" customHeight="1">
      <c r="B158" s="332"/>
      <c r="C158" s="359" t="s">
        <v>1637</v>
      </c>
      <c r="D158" s="307"/>
      <c r="E158" s="307"/>
      <c r="F158" s="360" t="s">
        <v>1618</v>
      </c>
      <c r="G158" s="307"/>
      <c r="H158" s="359" t="s">
        <v>1652</v>
      </c>
      <c r="I158" s="359" t="s">
        <v>1614</v>
      </c>
      <c r="J158" s="359">
        <v>50</v>
      </c>
      <c r="K158" s="355"/>
    </row>
    <row r="159" s="1" customFormat="1" ht="15" customHeight="1">
      <c r="B159" s="332"/>
      <c r="C159" s="359" t="s">
        <v>111</v>
      </c>
      <c r="D159" s="307"/>
      <c r="E159" s="307"/>
      <c r="F159" s="360" t="s">
        <v>1612</v>
      </c>
      <c r="G159" s="307"/>
      <c r="H159" s="359" t="s">
        <v>1674</v>
      </c>
      <c r="I159" s="359" t="s">
        <v>1614</v>
      </c>
      <c r="J159" s="359" t="s">
        <v>1675</v>
      </c>
      <c r="K159" s="355"/>
    </row>
    <row r="160" s="1" customFormat="1" ht="15" customHeight="1">
      <c r="B160" s="332"/>
      <c r="C160" s="359" t="s">
        <v>1676</v>
      </c>
      <c r="D160" s="307"/>
      <c r="E160" s="307"/>
      <c r="F160" s="360" t="s">
        <v>1612</v>
      </c>
      <c r="G160" s="307"/>
      <c r="H160" s="359" t="s">
        <v>1677</v>
      </c>
      <c r="I160" s="359" t="s">
        <v>1647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1678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1606</v>
      </c>
      <c r="D166" s="322"/>
      <c r="E166" s="322"/>
      <c r="F166" s="322" t="s">
        <v>1607</v>
      </c>
      <c r="G166" s="364"/>
      <c r="H166" s="365" t="s">
        <v>60</v>
      </c>
      <c r="I166" s="365" t="s">
        <v>63</v>
      </c>
      <c r="J166" s="322" t="s">
        <v>1608</v>
      </c>
      <c r="K166" s="299"/>
    </row>
    <row r="167" s="1" customFormat="1" ht="17.25" customHeight="1">
      <c r="B167" s="300"/>
      <c r="C167" s="324" t="s">
        <v>1609</v>
      </c>
      <c r="D167" s="324"/>
      <c r="E167" s="324"/>
      <c r="F167" s="325" t="s">
        <v>1610</v>
      </c>
      <c r="G167" s="366"/>
      <c r="H167" s="367"/>
      <c r="I167" s="367"/>
      <c r="J167" s="324" t="s">
        <v>1611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1615</v>
      </c>
      <c r="D169" s="307"/>
      <c r="E169" s="307"/>
      <c r="F169" s="330" t="s">
        <v>1612</v>
      </c>
      <c r="G169" s="307"/>
      <c r="H169" s="307" t="s">
        <v>1652</v>
      </c>
      <c r="I169" s="307" t="s">
        <v>1614</v>
      </c>
      <c r="J169" s="307">
        <v>120</v>
      </c>
      <c r="K169" s="355"/>
    </row>
    <row r="170" s="1" customFormat="1" ht="15" customHeight="1">
      <c r="B170" s="332"/>
      <c r="C170" s="307" t="s">
        <v>1661</v>
      </c>
      <c r="D170" s="307"/>
      <c r="E170" s="307"/>
      <c r="F170" s="330" t="s">
        <v>1612</v>
      </c>
      <c r="G170" s="307"/>
      <c r="H170" s="307" t="s">
        <v>1662</v>
      </c>
      <c r="I170" s="307" t="s">
        <v>1614</v>
      </c>
      <c r="J170" s="307" t="s">
        <v>1663</v>
      </c>
      <c r="K170" s="355"/>
    </row>
    <row r="171" s="1" customFormat="1" ht="15" customHeight="1">
      <c r="B171" s="332"/>
      <c r="C171" s="307" t="s">
        <v>1560</v>
      </c>
      <c r="D171" s="307"/>
      <c r="E171" s="307"/>
      <c r="F171" s="330" t="s">
        <v>1612</v>
      </c>
      <c r="G171" s="307"/>
      <c r="H171" s="307" t="s">
        <v>1679</v>
      </c>
      <c r="I171" s="307" t="s">
        <v>1614</v>
      </c>
      <c r="J171" s="307" t="s">
        <v>1663</v>
      </c>
      <c r="K171" s="355"/>
    </row>
    <row r="172" s="1" customFormat="1" ht="15" customHeight="1">
      <c r="B172" s="332"/>
      <c r="C172" s="307" t="s">
        <v>1617</v>
      </c>
      <c r="D172" s="307"/>
      <c r="E172" s="307"/>
      <c r="F172" s="330" t="s">
        <v>1618</v>
      </c>
      <c r="G172" s="307"/>
      <c r="H172" s="307" t="s">
        <v>1679</v>
      </c>
      <c r="I172" s="307" t="s">
        <v>1614</v>
      </c>
      <c r="J172" s="307">
        <v>50</v>
      </c>
      <c r="K172" s="355"/>
    </row>
    <row r="173" s="1" customFormat="1" ht="15" customHeight="1">
      <c r="B173" s="332"/>
      <c r="C173" s="307" t="s">
        <v>1620</v>
      </c>
      <c r="D173" s="307"/>
      <c r="E173" s="307"/>
      <c r="F173" s="330" t="s">
        <v>1612</v>
      </c>
      <c r="G173" s="307"/>
      <c r="H173" s="307" t="s">
        <v>1679</v>
      </c>
      <c r="I173" s="307" t="s">
        <v>1622</v>
      </c>
      <c r="J173" s="307"/>
      <c r="K173" s="355"/>
    </row>
    <row r="174" s="1" customFormat="1" ht="15" customHeight="1">
      <c r="B174" s="332"/>
      <c r="C174" s="307" t="s">
        <v>1631</v>
      </c>
      <c r="D174" s="307"/>
      <c r="E174" s="307"/>
      <c r="F174" s="330" t="s">
        <v>1618</v>
      </c>
      <c r="G174" s="307"/>
      <c r="H174" s="307" t="s">
        <v>1679</v>
      </c>
      <c r="I174" s="307" t="s">
        <v>1614</v>
      </c>
      <c r="J174" s="307">
        <v>50</v>
      </c>
      <c r="K174" s="355"/>
    </row>
    <row r="175" s="1" customFormat="1" ht="15" customHeight="1">
      <c r="B175" s="332"/>
      <c r="C175" s="307" t="s">
        <v>1639</v>
      </c>
      <c r="D175" s="307"/>
      <c r="E175" s="307"/>
      <c r="F175" s="330" t="s">
        <v>1618</v>
      </c>
      <c r="G175" s="307"/>
      <c r="H175" s="307" t="s">
        <v>1679</v>
      </c>
      <c r="I175" s="307" t="s">
        <v>1614</v>
      </c>
      <c r="J175" s="307">
        <v>50</v>
      </c>
      <c r="K175" s="355"/>
    </row>
    <row r="176" s="1" customFormat="1" ht="15" customHeight="1">
      <c r="B176" s="332"/>
      <c r="C176" s="307" t="s">
        <v>1637</v>
      </c>
      <c r="D176" s="307"/>
      <c r="E176" s="307"/>
      <c r="F176" s="330" t="s">
        <v>1618</v>
      </c>
      <c r="G176" s="307"/>
      <c r="H176" s="307" t="s">
        <v>1679</v>
      </c>
      <c r="I176" s="307" t="s">
        <v>1614</v>
      </c>
      <c r="J176" s="307">
        <v>50</v>
      </c>
      <c r="K176" s="355"/>
    </row>
    <row r="177" s="1" customFormat="1" ht="15" customHeight="1">
      <c r="B177" s="332"/>
      <c r="C177" s="307" t="s">
        <v>131</v>
      </c>
      <c r="D177" s="307"/>
      <c r="E177" s="307"/>
      <c r="F177" s="330" t="s">
        <v>1612</v>
      </c>
      <c r="G177" s="307"/>
      <c r="H177" s="307" t="s">
        <v>1680</v>
      </c>
      <c r="I177" s="307" t="s">
        <v>1681</v>
      </c>
      <c r="J177" s="307"/>
      <c r="K177" s="355"/>
    </row>
    <row r="178" s="1" customFormat="1" ht="15" customHeight="1">
      <c r="B178" s="332"/>
      <c r="C178" s="307" t="s">
        <v>63</v>
      </c>
      <c r="D178" s="307"/>
      <c r="E178" s="307"/>
      <c r="F178" s="330" t="s">
        <v>1612</v>
      </c>
      <c r="G178" s="307"/>
      <c r="H178" s="307" t="s">
        <v>1682</v>
      </c>
      <c r="I178" s="307" t="s">
        <v>1683</v>
      </c>
      <c r="J178" s="307">
        <v>1</v>
      </c>
      <c r="K178" s="355"/>
    </row>
    <row r="179" s="1" customFormat="1" ht="15" customHeight="1">
      <c r="B179" s="332"/>
      <c r="C179" s="307" t="s">
        <v>59</v>
      </c>
      <c r="D179" s="307"/>
      <c r="E179" s="307"/>
      <c r="F179" s="330" t="s">
        <v>1612</v>
      </c>
      <c r="G179" s="307"/>
      <c r="H179" s="307" t="s">
        <v>1684</v>
      </c>
      <c r="I179" s="307" t="s">
        <v>1614</v>
      </c>
      <c r="J179" s="307">
        <v>20</v>
      </c>
      <c r="K179" s="355"/>
    </row>
    <row r="180" s="1" customFormat="1" ht="15" customHeight="1">
      <c r="B180" s="332"/>
      <c r="C180" s="307" t="s">
        <v>60</v>
      </c>
      <c r="D180" s="307"/>
      <c r="E180" s="307"/>
      <c r="F180" s="330" t="s">
        <v>1612</v>
      </c>
      <c r="G180" s="307"/>
      <c r="H180" s="307" t="s">
        <v>1685</v>
      </c>
      <c r="I180" s="307" t="s">
        <v>1614</v>
      </c>
      <c r="J180" s="307">
        <v>255</v>
      </c>
      <c r="K180" s="355"/>
    </row>
    <row r="181" s="1" customFormat="1" ht="15" customHeight="1">
      <c r="B181" s="332"/>
      <c r="C181" s="307" t="s">
        <v>132</v>
      </c>
      <c r="D181" s="307"/>
      <c r="E181" s="307"/>
      <c r="F181" s="330" t="s">
        <v>1612</v>
      </c>
      <c r="G181" s="307"/>
      <c r="H181" s="307" t="s">
        <v>1576</v>
      </c>
      <c r="I181" s="307" t="s">
        <v>1614</v>
      </c>
      <c r="J181" s="307">
        <v>10</v>
      </c>
      <c r="K181" s="355"/>
    </row>
    <row r="182" s="1" customFormat="1" ht="15" customHeight="1">
      <c r="B182" s="332"/>
      <c r="C182" s="307" t="s">
        <v>133</v>
      </c>
      <c r="D182" s="307"/>
      <c r="E182" s="307"/>
      <c r="F182" s="330" t="s">
        <v>1612</v>
      </c>
      <c r="G182" s="307"/>
      <c r="H182" s="307" t="s">
        <v>1686</v>
      </c>
      <c r="I182" s="307" t="s">
        <v>1647</v>
      </c>
      <c r="J182" s="307"/>
      <c r="K182" s="355"/>
    </row>
    <row r="183" s="1" customFormat="1" ht="15" customHeight="1">
      <c r="B183" s="332"/>
      <c r="C183" s="307" t="s">
        <v>1687</v>
      </c>
      <c r="D183" s="307"/>
      <c r="E183" s="307"/>
      <c r="F183" s="330" t="s">
        <v>1612</v>
      </c>
      <c r="G183" s="307"/>
      <c r="H183" s="307" t="s">
        <v>1688</v>
      </c>
      <c r="I183" s="307" t="s">
        <v>1647</v>
      </c>
      <c r="J183" s="307"/>
      <c r="K183" s="355"/>
    </row>
    <row r="184" s="1" customFormat="1" ht="15" customHeight="1">
      <c r="B184" s="332"/>
      <c r="C184" s="307" t="s">
        <v>1676</v>
      </c>
      <c r="D184" s="307"/>
      <c r="E184" s="307"/>
      <c r="F184" s="330" t="s">
        <v>1612</v>
      </c>
      <c r="G184" s="307"/>
      <c r="H184" s="307" t="s">
        <v>1689</v>
      </c>
      <c r="I184" s="307" t="s">
        <v>1647</v>
      </c>
      <c r="J184" s="307"/>
      <c r="K184" s="355"/>
    </row>
    <row r="185" s="1" customFormat="1" ht="15" customHeight="1">
      <c r="B185" s="332"/>
      <c r="C185" s="307" t="s">
        <v>135</v>
      </c>
      <c r="D185" s="307"/>
      <c r="E185" s="307"/>
      <c r="F185" s="330" t="s">
        <v>1618</v>
      </c>
      <c r="G185" s="307"/>
      <c r="H185" s="307" t="s">
        <v>1690</v>
      </c>
      <c r="I185" s="307" t="s">
        <v>1614</v>
      </c>
      <c r="J185" s="307">
        <v>50</v>
      </c>
      <c r="K185" s="355"/>
    </row>
    <row r="186" s="1" customFormat="1" ht="15" customHeight="1">
      <c r="B186" s="332"/>
      <c r="C186" s="307" t="s">
        <v>1691</v>
      </c>
      <c r="D186" s="307"/>
      <c r="E186" s="307"/>
      <c r="F186" s="330" t="s">
        <v>1618</v>
      </c>
      <c r="G186" s="307"/>
      <c r="H186" s="307" t="s">
        <v>1692</v>
      </c>
      <c r="I186" s="307" t="s">
        <v>1693</v>
      </c>
      <c r="J186" s="307"/>
      <c r="K186" s="355"/>
    </row>
    <row r="187" s="1" customFormat="1" ht="15" customHeight="1">
      <c r="B187" s="332"/>
      <c r="C187" s="307" t="s">
        <v>1694</v>
      </c>
      <c r="D187" s="307"/>
      <c r="E187" s="307"/>
      <c r="F187" s="330" t="s">
        <v>1618</v>
      </c>
      <c r="G187" s="307"/>
      <c r="H187" s="307" t="s">
        <v>1695</v>
      </c>
      <c r="I187" s="307" t="s">
        <v>1693</v>
      </c>
      <c r="J187" s="307"/>
      <c r="K187" s="355"/>
    </row>
    <row r="188" s="1" customFormat="1" ht="15" customHeight="1">
      <c r="B188" s="332"/>
      <c r="C188" s="307" t="s">
        <v>1696</v>
      </c>
      <c r="D188" s="307"/>
      <c r="E188" s="307"/>
      <c r="F188" s="330" t="s">
        <v>1618</v>
      </c>
      <c r="G188" s="307"/>
      <c r="H188" s="307" t="s">
        <v>1697</v>
      </c>
      <c r="I188" s="307" t="s">
        <v>1693</v>
      </c>
      <c r="J188" s="307"/>
      <c r="K188" s="355"/>
    </row>
    <row r="189" s="1" customFormat="1" ht="15" customHeight="1">
      <c r="B189" s="332"/>
      <c r="C189" s="368" t="s">
        <v>1698</v>
      </c>
      <c r="D189" s="307"/>
      <c r="E189" s="307"/>
      <c r="F189" s="330" t="s">
        <v>1618</v>
      </c>
      <c r="G189" s="307"/>
      <c r="H189" s="307" t="s">
        <v>1699</v>
      </c>
      <c r="I189" s="307" t="s">
        <v>1700</v>
      </c>
      <c r="J189" s="369" t="s">
        <v>1701</v>
      </c>
      <c r="K189" s="355"/>
    </row>
    <row r="190" s="18" customFormat="1" ht="15" customHeight="1">
      <c r="B190" s="370"/>
      <c r="C190" s="371" t="s">
        <v>1702</v>
      </c>
      <c r="D190" s="372"/>
      <c r="E190" s="372"/>
      <c r="F190" s="373" t="s">
        <v>1618</v>
      </c>
      <c r="G190" s="372"/>
      <c r="H190" s="372" t="s">
        <v>1703</v>
      </c>
      <c r="I190" s="372" t="s">
        <v>1700</v>
      </c>
      <c r="J190" s="374" t="s">
        <v>1701</v>
      </c>
      <c r="K190" s="375"/>
    </row>
    <row r="191" s="1" customFormat="1" ht="15" customHeight="1">
      <c r="B191" s="332"/>
      <c r="C191" s="368" t="s">
        <v>48</v>
      </c>
      <c r="D191" s="307"/>
      <c r="E191" s="307"/>
      <c r="F191" s="330" t="s">
        <v>1612</v>
      </c>
      <c r="G191" s="307"/>
      <c r="H191" s="304" t="s">
        <v>1704</v>
      </c>
      <c r="I191" s="307" t="s">
        <v>1705</v>
      </c>
      <c r="J191" s="307"/>
      <c r="K191" s="355"/>
    </row>
    <row r="192" s="1" customFormat="1" ht="15" customHeight="1">
      <c r="B192" s="332"/>
      <c r="C192" s="368" t="s">
        <v>1706</v>
      </c>
      <c r="D192" s="307"/>
      <c r="E192" s="307"/>
      <c r="F192" s="330" t="s">
        <v>1612</v>
      </c>
      <c r="G192" s="307"/>
      <c r="H192" s="307" t="s">
        <v>1707</v>
      </c>
      <c r="I192" s="307" t="s">
        <v>1647</v>
      </c>
      <c r="J192" s="307"/>
      <c r="K192" s="355"/>
    </row>
    <row r="193" s="1" customFormat="1" ht="15" customHeight="1">
      <c r="B193" s="332"/>
      <c r="C193" s="368" t="s">
        <v>1708</v>
      </c>
      <c r="D193" s="307"/>
      <c r="E193" s="307"/>
      <c r="F193" s="330" t="s">
        <v>1612</v>
      </c>
      <c r="G193" s="307"/>
      <c r="H193" s="307" t="s">
        <v>1709</v>
      </c>
      <c r="I193" s="307" t="s">
        <v>1647</v>
      </c>
      <c r="J193" s="307"/>
      <c r="K193" s="355"/>
    </row>
    <row r="194" s="1" customFormat="1" ht="15" customHeight="1">
      <c r="B194" s="332"/>
      <c r="C194" s="368" t="s">
        <v>1710</v>
      </c>
      <c r="D194" s="307"/>
      <c r="E194" s="307"/>
      <c r="F194" s="330" t="s">
        <v>1618</v>
      </c>
      <c r="G194" s="307"/>
      <c r="H194" s="307" t="s">
        <v>1711</v>
      </c>
      <c r="I194" s="307" t="s">
        <v>1647</v>
      </c>
      <c r="J194" s="307"/>
      <c r="K194" s="355"/>
    </row>
    <row r="195" s="1" customFormat="1" ht="15" customHeight="1">
      <c r="B195" s="361"/>
      <c r="C195" s="376"/>
      <c r="D195" s="341"/>
      <c r="E195" s="341"/>
      <c r="F195" s="341"/>
      <c r="G195" s="341"/>
      <c r="H195" s="341"/>
      <c r="I195" s="341"/>
      <c r="J195" s="341"/>
      <c r="K195" s="362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43"/>
      <c r="C197" s="353"/>
      <c r="D197" s="353"/>
      <c r="E197" s="353"/>
      <c r="F197" s="363"/>
      <c r="G197" s="353"/>
      <c r="H197" s="353"/>
      <c r="I197" s="353"/>
      <c r="J197" s="353"/>
      <c r="K197" s="343"/>
    </row>
    <row r="198" s="1" customFormat="1" ht="18.75" customHeight="1">
      <c r="B198" s="315"/>
      <c r="C198" s="315"/>
      <c r="D198" s="315"/>
      <c r="E198" s="315"/>
      <c r="F198" s="315"/>
      <c r="G198" s="315"/>
      <c r="H198" s="315"/>
      <c r="I198" s="315"/>
      <c r="J198" s="315"/>
      <c r="K198" s="315"/>
    </row>
    <row r="199" s="1" customFormat="1" ht="13.5">
      <c r="B199" s="294"/>
      <c r="C199" s="295"/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1">
      <c r="B200" s="297"/>
      <c r="C200" s="298" t="s">
        <v>1712</v>
      </c>
      <c r="D200" s="298"/>
      <c r="E200" s="298"/>
      <c r="F200" s="298"/>
      <c r="G200" s="298"/>
      <c r="H200" s="298"/>
      <c r="I200" s="298"/>
      <c r="J200" s="298"/>
      <c r="K200" s="299"/>
    </row>
    <row r="201" s="1" customFormat="1" ht="25.5" customHeight="1">
      <c r="B201" s="297"/>
      <c r="C201" s="377" t="s">
        <v>1713</v>
      </c>
      <c r="D201" s="377"/>
      <c r="E201" s="377"/>
      <c r="F201" s="377" t="s">
        <v>1714</v>
      </c>
      <c r="G201" s="378"/>
      <c r="H201" s="377" t="s">
        <v>1715</v>
      </c>
      <c r="I201" s="377"/>
      <c r="J201" s="377"/>
      <c r="K201" s="299"/>
    </row>
    <row r="202" s="1" customFormat="1" ht="5.25" customHeight="1">
      <c r="B202" s="332"/>
      <c r="C202" s="327"/>
      <c r="D202" s="327"/>
      <c r="E202" s="327"/>
      <c r="F202" s="327"/>
      <c r="G202" s="353"/>
      <c r="H202" s="327"/>
      <c r="I202" s="327"/>
      <c r="J202" s="327"/>
      <c r="K202" s="355"/>
    </row>
    <row r="203" s="1" customFormat="1" ht="15" customHeight="1">
      <c r="B203" s="332"/>
      <c r="C203" s="307" t="s">
        <v>1705</v>
      </c>
      <c r="D203" s="307"/>
      <c r="E203" s="307"/>
      <c r="F203" s="330" t="s">
        <v>49</v>
      </c>
      <c r="G203" s="307"/>
      <c r="H203" s="307" t="s">
        <v>1716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50</v>
      </c>
      <c r="G204" s="307"/>
      <c r="H204" s="307" t="s">
        <v>1717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53</v>
      </c>
      <c r="G205" s="307"/>
      <c r="H205" s="307" t="s">
        <v>1718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51</v>
      </c>
      <c r="G206" s="307"/>
      <c r="H206" s="307" t="s">
        <v>1719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 t="s">
        <v>52</v>
      </c>
      <c r="G207" s="307"/>
      <c r="H207" s="307" t="s">
        <v>1720</v>
      </c>
      <c r="I207" s="307"/>
      <c r="J207" s="307"/>
      <c r="K207" s="355"/>
    </row>
    <row r="208" s="1" customFormat="1" ht="15" customHeight="1">
      <c r="B208" s="332"/>
      <c r="C208" s="307"/>
      <c r="D208" s="307"/>
      <c r="E208" s="307"/>
      <c r="F208" s="330"/>
      <c r="G208" s="307"/>
      <c r="H208" s="307"/>
      <c r="I208" s="307"/>
      <c r="J208" s="307"/>
      <c r="K208" s="355"/>
    </row>
    <row r="209" s="1" customFormat="1" ht="15" customHeight="1">
      <c r="B209" s="332"/>
      <c r="C209" s="307" t="s">
        <v>1659</v>
      </c>
      <c r="D209" s="307"/>
      <c r="E209" s="307"/>
      <c r="F209" s="330" t="s">
        <v>85</v>
      </c>
      <c r="G209" s="307"/>
      <c r="H209" s="307" t="s">
        <v>1721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1556</v>
      </c>
      <c r="G210" s="307"/>
      <c r="H210" s="307" t="s">
        <v>1557</v>
      </c>
      <c r="I210" s="307"/>
      <c r="J210" s="307"/>
      <c r="K210" s="355"/>
    </row>
    <row r="211" s="1" customFormat="1" ht="15" customHeight="1">
      <c r="B211" s="332"/>
      <c r="C211" s="307"/>
      <c r="D211" s="307"/>
      <c r="E211" s="307"/>
      <c r="F211" s="330" t="s">
        <v>1554</v>
      </c>
      <c r="G211" s="307"/>
      <c r="H211" s="307" t="s">
        <v>1722</v>
      </c>
      <c r="I211" s="307"/>
      <c r="J211" s="307"/>
      <c r="K211" s="355"/>
    </row>
    <row r="212" s="1" customFormat="1" ht="15" customHeight="1">
      <c r="B212" s="379"/>
      <c r="C212" s="307"/>
      <c r="D212" s="307"/>
      <c r="E212" s="307"/>
      <c r="F212" s="330" t="s">
        <v>1558</v>
      </c>
      <c r="G212" s="368"/>
      <c r="H212" s="359" t="s">
        <v>1559</v>
      </c>
      <c r="I212" s="359"/>
      <c r="J212" s="359"/>
      <c r="K212" s="380"/>
    </row>
    <row r="213" s="1" customFormat="1" ht="15" customHeight="1">
      <c r="B213" s="379"/>
      <c r="C213" s="307"/>
      <c r="D213" s="307"/>
      <c r="E213" s="307"/>
      <c r="F213" s="330" t="s">
        <v>1408</v>
      </c>
      <c r="G213" s="368"/>
      <c r="H213" s="359" t="s">
        <v>1723</v>
      </c>
      <c r="I213" s="359"/>
      <c r="J213" s="359"/>
      <c r="K213" s="380"/>
    </row>
    <row r="214" s="1" customFormat="1" ht="15" customHeight="1">
      <c r="B214" s="379"/>
      <c r="C214" s="307"/>
      <c r="D214" s="307"/>
      <c r="E214" s="307"/>
      <c r="F214" s="330"/>
      <c r="G214" s="368"/>
      <c r="H214" s="359"/>
      <c r="I214" s="359"/>
      <c r="J214" s="359"/>
      <c r="K214" s="380"/>
    </row>
    <row r="215" s="1" customFormat="1" ht="15" customHeight="1">
      <c r="B215" s="379"/>
      <c r="C215" s="307" t="s">
        <v>1683</v>
      </c>
      <c r="D215" s="307"/>
      <c r="E215" s="307"/>
      <c r="F215" s="330">
        <v>1</v>
      </c>
      <c r="G215" s="368"/>
      <c r="H215" s="359" t="s">
        <v>1724</v>
      </c>
      <c r="I215" s="359"/>
      <c r="J215" s="359"/>
      <c r="K215" s="380"/>
    </row>
    <row r="216" s="1" customFormat="1" ht="15" customHeight="1">
      <c r="B216" s="379"/>
      <c r="C216" s="307"/>
      <c r="D216" s="307"/>
      <c r="E216" s="307"/>
      <c r="F216" s="330">
        <v>2</v>
      </c>
      <c r="G216" s="368"/>
      <c r="H216" s="359" t="s">
        <v>1725</v>
      </c>
      <c r="I216" s="359"/>
      <c r="J216" s="359"/>
      <c r="K216" s="380"/>
    </row>
    <row r="217" s="1" customFormat="1" ht="15" customHeight="1">
      <c r="B217" s="379"/>
      <c r="C217" s="307"/>
      <c r="D217" s="307"/>
      <c r="E217" s="307"/>
      <c r="F217" s="330">
        <v>3</v>
      </c>
      <c r="G217" s="368"/>
      <c r="H217" s="359" t="s">
        <v>1726</v>
      </c>
      <c r="I217" s="359"/>
      <c r="J217" s="359"/>
      <c r="K217" s="380"/>
    </row>
    <row r="218" s="1" customFormat="1" ht="15" customHeight="1">
      <c r="B218" s="379"/>
      <c r="C218" s="307"/>
      <c r="D218" s="307"/>
      <c r="E218" s="307"/>
      <c r="F218" s="330">
        <v>4</v>
      </c>
      <c r="G218" s="368"/>
      <c r="H218" s="359" t="s">
        <v>1727</v>
      </c>
      <c r="I218" s="359"/>
      <c r="J218" s="359"/>
      <c r="K218" s="380"/>
    </row>
    <row r="219" s="1" customFormat="1" ht="12.75" customHeight="1">
      <c r="B219" s="381"/>
      <c r="C219" s="382"/>
      <c r="D219" s="382"/>
      <c r="E219" s="382"/>
      <c r="F219" s="382"/>
      <c r="G219" s="382"/>
      <c r="H219" s="382"/>
      <c r="I219" s="382"/>
      <c r="J219" s="382"/>
      <c r="K219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Škuthan Jan</dc:creator>
  <cp:lastModifiedBy>Škuthan Jan</cp:lastModifiedBy>
  <dcterms:created xsi:type="dcterms:W3CDTF">2024-07-11T10:57:53Z</dcterms:created>
  <dcterms:modified xsi:type="dcterms:W3CDTF">2024-07-11T10:57:59Z</dcterms:modified>
</cp:coreProperties>
</file>