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pavla.paprskarova\AppData\Local\Microsoft\Windows\INetCache\Content.Outlook\NALYK6R6\"/>
    </mc:Choice>
  </mc:AlternateContent>
  <xr:revisionPtr revIDLastSave="0" documentId="13_ncr:1_{1E22E2F3-F219-422B-A2BD-902B3207431A}" xr6:coauthVersionLast="36" xr6:coauthVersionMax="36" xr10:uidLastSave="{00000000-0000-0000-0000-000000000000}"/>
  <bookViews>
    <workbookView xWindow="0" yWindow="0" windowWidth="28800" windowHeight="11805" xr2:uid="{00000000-000D-0000-FFFF-FFFF00000000}"/>
  </bookViews>
  <sheets>
    <sheet name="Rekapitulace stavby" sheetId="1" r:id="rId1"/>
    <sheet name="D1 - Stavební práce" sheetId="2" r:id="rId2"/>
    <sheet name="D2.1 - Pavilon A" sheetId="3" r:id="rId3"/>
    <sheet name="D2.2 - Pavilon B" sheetId="4" r:id="rId4"/>
    <sheet name="D2.3 - Pavilon C" sheetId="5" r:id="rId5"/>
    <sheet name="D2.4 - Pavilon D" sheetId="6" r:id="rId6"/>
    <sheet name="D2.5 - Pavilon L" sheetId="7" r:id="rId7"/>
    <sheet name="VRN - Vedlejší rozpočtové..." sheetId="8" r:id="rId8"/>
    <sheet name="Pokyny pro vyplnění" sheetId="9" r:id="rId9"/>
  </sheets>
  <definedNames>
    <definedName name="_xlnm._FilterDatabase" localSheetId="1" hidden="1">'D1 - Stavební práce'!$C$92:$K$279</definedName>
    <definedName name="_xlnm._FilterDatabase" localSheetId="2" hidden="1">'D2.1 - Pavilon A'!$C$90:$K$292</definedName>
    <definedName name="_xlnm._FilterDatabase" localSheetId="3" hidden="1">'D2.2 - Pavilon B'!$C$90:$K$176</definedName>
    <definedName name="_xlnm._FilterDatabase" localSheetId="4" hidden="1">'D2.3 - Pavilon C'!$C$90:$K$127</definedName>
    <definedName name="_xlnm._FilterDatabase" localSheetId="5" hidden="1">'D2.4 - Pavilon D'!$C$90:$K$238</definedName>
    <definedName name="_xlnm._FilterDatabase" localSheetId="6" hidden="1">'D2.5 - Pavilon L'!$C$90:$K$170</definedName>
    <definedName name="_xlnm._FilterDatabase" localSheetId="7" hidden="1">'VRN - Vedlejší rozpočtové...'!$C$85:$K$131</definedName>
    <definedName name="_xlnm.Print_Titles" localSheetId="1">'D1 - Stavební práce'!$92:$92</definedName>
    <definedName name="_xlnm.Print_Titles" localSheetId="2">'D2.1 - Pavilon A'!$90:$90</definedName>
    <definedName name="_xlnm.Print_Titles" localSheetId="3">'D2.2 - Pavilon B'!$90:$90</definedName>
    <definedName name="_xlnm.Print_Titles" localSheetId="4">'D2.3 - Pavilon C'!$90:$90</definedName>
    <definedName name="_xlnm.Print_Titles" localSheetId="5">'D2.4 - Pavilon D'!$90:$90</definedName>
    <definedName name="_xlnm.Print_Titles" localSheetId="6">'D2.5 - Pavilon L'!$90:$90</definedName>
    <definedName name="_xlnm.Print_Titles" localSheetId="0">'Rekapitulace stavby'!$52:$52</definedName>
    <definedName name="_xlnm.Print_Titles" localSheetId="7">'VRN - Vedlejší rozpočtové...'!$85:$85</definedName>
    <definedName name="_xlnm.Print_Area" localSheetId="1">'D1 - Stavební práce'!$C$4:$J$39,'D1 - Stavební práce'!$C$45:$J$74,'D1 - Stavební práce'!$C$80:$K$279</definedName>
    <definedName name="_xlnm.Print_Area" localSheetId="2">'D2.1 - Pavilon A'!$C$4:$J$41,'D2.1 - Pavilon A'!$C$47:$J$70,'D2.1 - Pavilon A'!$C$76:$K$292</definedName>
    <definedName name="_xlnm.Print_Area" localSheetId="3">'D2.2 - Pavilon B'!$C$4:$J$41,'D2.2 - Pavilon B'!$C$47:$J$70,'D2.2 - Pavilon B'!$C$76:$K$176</definedName>
    <definedName name="_xlnm.Print_Area" localSheetId="4">'D2.3 - Pavilon C'!$C$4:$J$41,'D2.3 - Pavilon C'!$C$47:$J$70,'D2.3 - Pavilon C'!$C$76:$K$127</definedName>
    <definedName name="_xlnm.Print_Area" localSheetId="5">'D2.4 - Pavilon D'!$C$4:$J$41,'D2.4 - Pavilon D'!$C$47:$J$70,'D2.4 - Pavilon D'!$C$76:$K$238</definedName>
    <definedName name="_xlnm.Print_Area" localSheetId="6">'D2.5 - Pavilon L'!$C$4:$J$41,'D2.5 - Pavilon L'!$C$47:$J$70,'D2.5 - Pavilon L'!$C$76:$K$170</definedName>
    <definedName name="_xlnm.Print_Area" localSheetId="8">'Pokyny pro vyplnění'!$B$2:$K$71,'Pokyny pro vyplnění'!$B$74:$K$118,'Pokyny pro vyplnění'!$B$121:$K$161,'Pokyny pro vyplnění'!$B$164:$K$219</definedName>
    <definedName name="_xlnm.Print_Area" localSheetId="0">'Rekapitulace stavby'!$D$4:$AO$36,'Rekapitulace stavby'!$C$42:$AQ$63</definedName>
    <definedName name="_xlnm.Print_Area" localSheetId="7">'VRN - Vedlejší rozpočtové...'!$C$4:$J$39,'VRN - Vedlejší rozpočtové...'!$C$45:$J$67,'VRN - Vedlejší rozpočtové...'!$C$73:$K$131</definedName>
  </definedNames>
  <calcPr calcId="191029"/>
</workbook>
</file>

<file path=xl/calcChain.xml><?xml version="1.0" encoding="utf-8"?>
<calcChain xmlns="http://schemas.openxmlformats.org/spreadsheetml/2006/main">
  <c r="J37" i="8" l="1"/>
  <c r="J36" i="8"/>
  <c r="AY62" i="1" s="1"/>
  <c r="J35" i="8"/>
  <c r="AX62" i="1"/>
  <c r="BI127" i="8"/>
  <c r="BH127" i="8"/>
  <c r="BF127" i="8"/>
  <c r="BE127" i="8"/>
  <c r="T127" i="8"/>
  <c r="T126" i="8"/>
  <c r="R127" i="8"/>
  <c r="R126" i="8" s="1"/>
  <c r="P127" i="8"/>
  <c r="P126" i="8" s="1"/>
  <c r="BI121" i="8"/>
  <c r="BH121" i="8"/>
  <c r="BF121" i="8"/>
  <c r="BE121" i="8"/>
  <c r="T121" i="8"/>
  <c r="T120" i="8" s="1"/>
  <c r="R121" i="8"/>
  <c r="R120" i="8"/>
  <c r="P121" i="8"/>
  <c r="P120" i="8" s="1"/>
  <c r="BI115" i="8"/>
  <c r="BH115" i="8"/>
  <c r="BF115" i="8"/>
  <c r="BE115" i="8"/>
  <c r="T115" i="8"/>
  <c r="T114" i="8" s="1"/>
  <c r="R115" i="8"/>
  <c r="R114" i="8" s="1"/>
  <c r="P115" i="8"/>
  <c r="P114" i="8"/>
  <c r="BI110" i="8"/>
  <c r="BH110" i="8"/>
  <c r="BF110" i="8"/>
  <c r="BE110" i="8"/>
  <c r="T110" i="8"/>
  <c r="T109" i="8"/>
  <c r="R110" i="8"/>
  <c r="R109" i="8" s="1"/>
  <c r="P110" i="8"/>
  <c r="P109" i="8" s="1"/>
  <c r="BI104" i="8"/>
  <c r="BH104" i="8"/>
  <c r="BF104" i="8"/>
  <c r="BE104" i="8"/>
  <c r="T104" i="8"/>
  <c r="T103" i="8"/>
  <c r="R104" i="8"/>
  <c r="R103" i="8"/>
  <c r="P104" i="8"/>
  <c r="P103" i="8" s="1"/>
  <c r="BI98" i="8"/>
  <c r="BH98" i="8"/>
  <c r="BF98" i="8"/>
  <c r="BE98" i="8"/>
  <c r="T98" i="8"/>
  <c r="R98" i="8"/>
  <c r="P98" i="8"/>
  <c r="BI94" i="8"/>
  <c r="BH94" i="8"/>
  <c r="BF94" i="8"/>
  <c r="BE94" i="8"/>
  <c r="T94" i="8"/>
  <c r="R94" i="8"/>
  <c r="P94" i="8"/>
  <c r="BI89" i="8"/>
  <c r="BH89" i="8"/>
  <c r="BF89" i="8"/>
  <c r="BE89" i="8"/>
  <c r="T89" i="8"/>
  <c r="R89" i="8"/>
  <c r="P89" i="8"/>
  <c r="J82" i="8"/>
  <c r="F82" i="8"/>
  <c r="F80" i="8"/>
  <c r="E78" i="8"/>
  <c r="J54" i="8"/>
  <c r="F54" i="8"/>
  <c r="F52" i="8"/>
  <c r="E50" i="8"/>
  <c r="J24" i="8"/>
  <c r="E24" i="8"/>
  <c r="J55" i="8" s="1"/>
  <c r="J23" i="8"/>
  <c r="J18" i="8"/>
  <c r="E18" i="8"/>
  <c r="F83" i="8" s="1"/>
  <c r="J17" i="8"/>
  <c r="J12" i="8"/>
  <c r="J80" i="8"/>
  <c r="E7" i="8"/>
  <c r="E76" i="8"/>
  <c r="J39" i="7"/>
  <c r="J38" i="7"/>
  <c r="AY61" i="1" s="1"/>
  <c r="J37" i="7"/>
  <c r="AX61" i="1"/>
  <c r="BI169" i="7"/>
  <c r="BH169" i="7"/>
  <c r="BF169" i="7"/>
  <c r="BE169" i="7"/>
  <c r="T169" i="7"/>
  <c r="R169" i="7"/>
  <c r="P169" i="7"/>
  <c r="BI167" i="7"/>
  <c r="BH167" i="7"/>
  <c r="BF167" i="7"/>
  <c r="BE167" i="7"/>
  <c r="T167" i="7"/>
  <c r="R167" i="7"/>
  <c r="P167" i="7"/>
  <c r="BI159" i="7"/>
  <c r="BH159" i="7"/>
  <c r="BF159" i="7"/>
  <c r="BE159" i="7"/>
  <c r="T159" i="7"/>
  <c r="R159" i="7"/>
  <c r="P159" i="7"/>
  <c r="BI153" i="7"/>
  <c r="BH153" i="7"/>
  <c r="BF153" i="7"/>
  <c r="BE153" i="7"/>
  <c r="T153" i="7"/>
  <c r="R153" i="7"/>
  <c r="P153" i="7"/>
  <c r="BI145" i="7"/>
  <c r="BH145" i="7"/>
  <c r="BF145" i="7"/>
  <c r="BE145" i="7"/>
  <c r="T145" i="7"/>
  <c r="R145" i="7"/>
  <c r="P145" i="7"/>
  <c r="BI139" i="7"/>
  <c r="BH139" i="7"/>
  <c r="BF139" i="7"/>
  <c r="BE139" i="7"/>
  <c r="T139" i="7"/>
  <c r="R139" i="7"/>
  <c r="P139" i="7"/>
  <c r="BI135" i="7"/>
  <c r="BH135" i="7"/>
  <c r="BF135" i="7"/>
  <c r="BE135" i="7"/>
  <c r="T135" i="7"/>
  <c r="R135" i="7"/>
  <c r="P135" i="7"/>
  <c r="BI129" i="7"/>
  <c r="BH129" i="7"/>
  <c r="BF129" i="7"/>
  <c r="BE129" i="7"/>
  <c r="T129" i="7"/>
  <c r="R129" i="7"/>
  <c r="P129" i="7"/>
  <c r="BI123" i="7"/>
  <c r="BH123" i="7"/>
  <c r="BF123" i="7"/>
  <c r="BE123" i="7"/>
  <c r="T123" i="7"/>
  <c r="R123" i="7"/>
  <c r="P123" i="7"/>
  <c r="BI118" i="7"/>
  <c r="BH118" i="7"/>
  <c r="BF118" i="7"/>
  <c r="BE118" i="7"/>
  <c r="T118" i="7"/>
  <c r="R118" i="7"/>
  <c r="P118" i="7"/>
  <c r="BI113" i="7"/>
  <c r="BH113" i="7"/>
  <c r="BF113" i="7"/>
  <c r="BE113" i="7"/>
  <c r="T113" i="7"/>
  <c r="R113" i="7"/>
  <c r="P113" i="7"/>
  <c r="BI106" i="7"/>
  <c r="BH106" i="7"/>
  <c r="BF106" i="7"/>
  <c r="BE106" i="7"/>
  <c r="T106" i="7"/>
  <c r="R106" i="7"/>
  <c r="P106" i="7"/>
  <c r="BI101" i="7"/>
  <c r="BH101" i="7"/>
  <c r="BF101" i="7"/>
  <c r="BE101" i="7"/>
  <c r="T101" i="7"/>
  <c r="R101" i="7"/>
  <c r="P101" i="7"/>
  <c r="BI96" i="7"/>
  <c r="BH96" i="7"/>
  <c r="BF96" i="7"/>
  <c r="BE96" i="7"/>
  <c r="T96" i="7"/>
  <c r="R96" i="7"/>
  <c r="P96" i="7"/>
  <c r="J87" i="7"/>
  <c r="F87" i="7"/>
  <c r="F85" i="7"/>
  <c r="E83" i="7"/>
  <c r="J58" i="7"/>
  <c r="F58" i="7"/>
  <c r="F56" i="7"/>
  <c r="E54" i="7"/>
  <c r="J26" i="7"/>
  <c r="E26" i="7"/>
  <c r="J59" i="7"/>
  <c r="J25" i="7"/>
  <c r="J20" i="7"/>
  <c r="E20" i="7"/>
  <c r="F59" i="7"/>
  <c r="J19" i="7"/>
  <c r="J14" i="7"/>
  <c r="J85" i="7" s="1"/>
  <c r="E7" i="7"/>
  <c r="E50" i="7" s="1"/>
  <c r="J39" i="6"/>
  <c r="J38" i="6"/>
  <c r="AY60" i="1"/>
  <c r="J37" i="6"/>
  <c r="AX60" i="1"/>
  <c r="BI237" i="6"/>
  <c r="BH237" i="6"/>
  <c r="BF237" i="6"/>
  <c r="BE237" i="6"/>
  <c r="T237" i="6"/>
  <c r="R237" i="6"/>
  <c r="P237" i="6"/>
  <c r="BI235" i="6"/>
  <c r="BH235" i="6"/>
  <c r="BF235" i="6"/>
  <c r="BE235" i="6"/>
  <c r="T235" i="6"/>
  <c r="R235" i="6"/>
  <c r="P235" i="6"/>
  <c r="BI231" i="6"/>
  <c r="BH231" i="6"/>
  <c r="BF231" i="6"/>
  <c r="BE231" i="6"/>
  <c r="T231" i="6"/>
  <c r="R231" i="6"/>
  <c r="P231" i="6"/>
  <c r="BI227" i="6"/>
  <c r="BH227" i="6"/>
  <c r="BF227" i="6"/>
  <c r="BE227" i="6"/>
  <c r="T227" i="6"/>
  <c r="R227" i="6"/>
  <c r="P227" i="6"/>
  <c r="BI223" i="6"/>
  <c r="BH223" i="6"/>
  <c r="BF223" i="6"/>
  <c r="BE223" i="6"/>
  <c r="T223" i="6"/>
  <c r="R223" i="6"/>
  <c r="P223" i="6"/>
  <c r="BI219" i="6"/>
  <c r="BH219" i="6"/>
  <c r="BF219" i="6"/>
  <c r="BE219" i="6"/>
  <c r="T219" i="6"/>
  <c r="R219" i="6"/>
  <c r="P219" i="6"/>
  <c r="BI215" i="6"/>
  <c r="BH215" i="6"/>
  <c r="BF215" i="6"/>
  <c r="BE215" i="6"/>
  <c r="T215" i="6"/>
  <c r="R215" i="6"/>
  <c r="P215" i="6"/>
  <c r="BI211" i="6"/>
  <c r="BH211" i="6"/>
  <c r="BF211" i="6"/>
  <c r="BE211" i="6"/>
  <c r="T211" i="6"/>
  <c r="R211" i="6"/>
  <c r="P211" i="6"/>
  <c r="BI203" i="6"/>
  <c r="BH203" i="6"/>
  <c r="BF203" i="6"/>
  <c r="BE203" i="6"/>
  <c r="T203" i="6"/>
  <c r="R203" i="6"/>
  <c r="P203" i="6"/>
  <c r="BI197" i="6"/>
  <c r="BH197" i="6"/>
  <c r="BF197" i="6"/>
  <c r="BE197" i="6"/>
  <c r="T197" i="6"/>
  <c r="R197" i="6"/>
  <c r="P197" i="6"/>
  <c r="BI191" i="6"/>
  <c r="BH191" i="6"/>
  <c r="BF191" i="6"/>
  <c r="BE191" i="6"/>
  <c r="T191" i="6"/>
  <c r="R191" i="6"/>
  <c r="P191" i="6"/>
  <c r="BI185" i="6"/>
  <c r="BH185" i="6"/>
  <c r="BF185" i="6"/>
  <c r="BE185" i="6"/>
  <c r="T185" i="6"/>
  <c r="R185" i="6"/>
  <c r="P185" i="6"/>
  <c r="BI179" i="6"/>
  <c r="BH179" i="6"/>
  <c r="BF179" i="6"/>
  <c r="BE179" i="6"/>
  <c r="T179" i="6"/>
  <c r="R179" i="6"/>
  <c r="P179" i="6"/>
  <c r="BI169" i="6"/>
  <c r="BH169" i="6"/>
  <c r="BF169" i="6"/>
  <c r="BE169" i="6"/>
  <c r="T169" i="6"/>
  <c r="R169" i="6"/>
  <c r="P169" i="6"/>
  <c r="BI157" i="6"/>
  <c r="BH157" i="6"/>
  <c r="BF157" i="6"/>
  <c r="BE157" i="6"/>
  <c r="T157" i="6"/>
  <c r="R157" i="6"/>
  <c r="P157" i="6"/>
  <c r="BI151" i="6"/>
  <c r="BH151" i="6"/>
  <c r="BF151" i="6"/>
  <c r="BE151" i="6"/>
  <c r="T151" i="6"/>
  <c r="R151" i="6"/>
  <c r="P151" i="6"/>
  <c r="BI147" i="6"/>
  <c r="BH147" i="6"/>
  <c r="BF147" i="6"/>
  <c r="BE147" i="6"/>
  <c r="T147" i="6"/>
  <c r="R147" i="6"/>
  <c r="P147" i="6"/>
  <c r="BI143" i="6"/>
  <c r="BH143" i="6"/>
  <c r="BF143" i="6"/>
  <c r="BE143" i="6"/>
  <c r="T143" i="6"/>
  <c r="R143" i="6"/>
  <c r="P143" i="6"/>
  <c r="BI139" i="6"/>
  <c r="BH139" i="6"/>
  <c r="BF139" i="6"/>
  <c r="BE139" i="6"/>
  <c r="T139" i="6"/>
  <c r="R139" i="6"/>
  <c r="P139" i="6"/>
  <c r="BI135" i="6"/>
  <c r="BH135" i="6"/>
  <c r="BF135" i="6"/>
  <c r="BE135" i="6"/>
  <c r="T135" i="6"/>
  <c r="R135" i="6"/>
  <c r="P135" i="6"/>
  <c r="BI129" i="6"/>
  <c r="BH129" i="6"/>
  <c r="BF129" i="6"/>
  <c r="BE129" i="6"/>
  <c r="T129" i="6"/>
  <c r="R129" i="6"/>
  <c r="P129" i="6"/>
  <c r="BI123" i="6"/>
  <c r="BH123" i="6"/>
  <c r="BF123" i="6"/>
  <c r="BE123" i="6"/>
  <c r="T123" i="6"/>
  <c r="R123" i="6"/>
  <c r="P123" i="6"/>
  <c r="BI118" i="6"/>
  <c r="BH118" i="6"/>
  <c r="BF118" i="6"/>
  <c r="BE118" i="6"/>
  <c r="T118" i="6"/>
  <c r="R118" i="6"/>
  <c r="P118" i="6"/>
  <c r="BI113" i="6"/>
  <c r="BH113" i="6"/>
  <c r="BF113" i="6"/>
  <c r="BE113" i="6"/>
  <c r="T113" i="6"/>
  <c r="R113" i="6"/>
  <c r="P113" i="6"/>
  <c r="BI106" i="6"/>
  <c r="BH106" i="6"/>
  <c r="BF106" i="6"/>
  <c r="BE106" i="6"/>
  <c r="T106" i="6"/>
  <c r="R106" i="6"/>
  <c r="P106" i="6"/>
  <c r="BI101" i="6"/>
  <c r="BH101" i="6"/>
  <c r="BF101" i="6"/>
  <c r="BE101" i="6"/>
  <c r="T101" i="6"/>
  <c r="R101" i="6"/>
  <c r="P101" i="6"/>
  <c r="BI96" i="6"/>
  <c r="BH96" i="6"/>
  <c r="BF96" i="6"/>
  <c r="BE96" i="6"/>
  <c r="T96" i="6"/>
  <c r="R96" i="6"/>
  <c r="P96" i="6"/>
  <c r="J87" i="6"/>
  <c r="F87" i="6"/>
  <c r="F85" i="6"/>
  <c r="E83" i="6"/>
  <c r="J58" i="6"/>
  <c r="F58" i="6"/>
  <c r="F56" i="6"/>
  <c r="E54" i="6"/>
  <c r="J26" i="6"/>
  <c r="E26" i="6"/>
  <c r="J88" i="6"/>
  <c r="J25" i="6"/>
  <c r="J20" i="6"/>
  <c r="E20" i="6"/>
  <c r="F88" i="6"/>
  <c r="J19" i="6"/>
  <c r="J14" i="6"/>
  <c r="J85" i="6"/>
  <c r="E7" i="6"/>
  <c r="E50" i="6" s="1"/>
  <c r="J39" i="5"/>
  <c r="J38" i="5"/>
  <c r="AY59" i="1"/>
  <c r="J37" i="5"/>
  <c r="AX59" i="1"/>
  <c r="BI126" i="5"/>
  <c r="BH126" i="5"/>
  <c r="BF126" i="5"/>
  <c r="BE126" i="5"/>
  <c r="T126" i="5"/>
  <c r="R126" i="5"/>
  <c r="P126" i="5"/>
  <c r="BI122" i="5"/>
  <c r="BH122" i="5"/>
  <c r="BF122" i="5"/>
  <c r="BE122" i="5"/>
  <c r="T122" i="5"/>
  <c r="R122" i="5"/>
  <c r="P122" i="5"/>
  <c r="BI118" i="5"/>
  <c r="BH118" i="5"/>
  <c r="BF118" i="5"/>
  <c r="BE118" i="5"/>
  <c r="T118" i="5"/>
  <c r="R118" i="5"/>
  <c r="P118" i="5"/>
  <c r="BI113" i="5"/>
  <c r="BH113" i="5"/>
  <c r="BF113" i="5"/>
  <c r="BE113" i="5"/>
  <c r="T113" i="5"/>
  <c r="R113" i="5"/>
  <c r="P113" i="5"/>
  <c r="BI106" i="5"/>
  <c r="BH106" i="5"/>
  <c r="BF106" i="5"/>
  <c r="BE106" i="5"/>
  <c r="T106" i="5"/>
  <c r="R106" i="5"/>
  <c r="P106" i="5"/>
  <c r="BI101" i="5"/>
  <c r="BH101" i="5"/>
  <c r="BF101" i="5"/>
  <c r="BE101" i="5"/>
  <c r="T101" i="5"/>
  <c r="R101" i="5"/>
  <c r="P101" i="5"/>
  <c r="BI96" i="5"/>
  <c r="BH96" i="5"/>
  <c r="BF96" i="5"/>
  <c r="BE96" i="5"/>
  <c r="F35" i="5" s="1"/>
  <c r="T96" i="5"/>
  <c r="R96" i="5"/>
  <c r="P96" i="5"/>
  <c r="J87" i="5"/>
  <c r="F87" i="5"/>
  <c r="F85" i="5"/>
  <c r="E83" i="5"/>
  <c r="J58" i="5"/>
  <c r="F58" i="5"/>
  <c r="F56" i="5"/>
  <c r="E54" i="5"/>
  <c r="J26" i="5"/>
  <c r="E26" i="5"/>
  <c r="J59" i="5"/>
  <c r="J25" i="5"/>
  <c r="J20" i="5"/>
  <c r="E20" i="5"/>
  <c r="F88" i="5"/>
  <c r="J19" i="5"/>
  <c r="J14" i="5"/>
  <c r="J85" i="5" s="1"/>
  <c r="E7" i="5"/>
  <c r="E50" i="5" s="1"/>
  <c r="J39" i="4"/>
  <c r="J38" i="4"/>
  <c r="AY58" i="1"/>
  <c r="J37" i="4"/>
  <c r="AX58" i="1"/>
  <c r="BI175" i="4"/>
  <c r="BH175" i="4"/>
  <c r="BF175" i="4"/>
  <c r="BE175" i="4"/>
  <c r="T175" i="4"/>
  <c r="R175" i="4"/>
  <c r="P175" i="4"/>
  <c r="BI173" i="4"/>
  <c r="BH173" i="4"/>
  <c r="BF173" i="4"/>
  <c r="BE173" i="4"/>
  <c r="T173" i="4"/>
  <c r="R173" i="4"/>
  <c r="P173" i="4"/>
  <c r="BI169" i="4"/>
  <c r="BH169" i="4"/>
  <c r="BF169" i="4"/>
  <c r="BE169" i="4"/>
  <c r="T169" i="4"/>
  <c r="R169" i="4"/>
  <c r="P169" i="4"/>
  <c r="BI165" i="4"/>
  <c r="BH165" i="4"/>
  <c r="BF165" i="4"/>
  <c r="BE165" i="4"/>
  <c r="T165" i="4"/>
  <c r="R165" i="4"/>
  <c r="P165" i="4"/>
  <c r="BI161" i="4"/>
  <c r="BH161" i="4"/>
  <c r="BF161" i="4"/>
  <c r="BE161" i="4"/>
  <c r="T161" i="4"/>
  <c r="R161" i="4"/>
  <c r="P161" i="4"/>
  <c r="BI157" i="4"/>
  <c r="BH157" i="4"/>
  <c r="BF157" i="4"/>
  <c r="BE157" i="4"/>
  <c r="T157" i="4"/>
  <c r="R157" i="4"/>
  <c r="P157" i="4"/>
  <c r="BI153" i="4"/>
  <c r="BH153" i="4"/>
  <c r="BF153" i="4"/>
  <c r="BE153" i="4"/>
  <c r="T153" i="4"/>
  <c r="R153" i="4"/>
  <c r="P153" i="4"/>
  <c r="BI149" i="4"/>
  <c r="BH149" i="4"/>
  <c r="BF149" i="4"/>
  <c r="BE149" i="4"/>
  <c r="T149" i="4"/>
  <c r="R149" i="4"/>
  <c r="P149" i="4"/>
  <c r="BI145" i="4"/>
  <c r="BH145" i="4"/>
  <c r="BF145" i="4"/>
  <c r="BE145" i="4"/>
  <c r="T145" i="4"/>
  <c r="R145" i="4"/>
  <c r="P145" i="4"/>
  <c r="BI141" i="4"/>
  <c r="BH141" i="4"/>
  <c r="BF141" i="4"/>
  <c r="BE141" i="4"/>
  <c r="T141" i="4"/>
  <c r="R141" i="4"/>
  <c r="P141" i="4"/>
  <c r="BI137" i="4"/>
  <c r="BH137" i="4"/>
  <c r="BF137" i="4"/>
  <c r="BE137" i="4"/>
  <c r="T137" i="4"/>
  <c r="R137" i="4"/>
  <c r="P137" i="4"/>
  <c r="BI131" i="4"/>
  <c r="BH131" i="4"/>
  <c r="BF131" i="4"/>
  <c r="BE131" i="4"/>
  <c r="T131" i="4"/>
  <c r="R131" i="4"/>
  <c r="P131" i="4"/>
  <c r="BI127" i="4"/>
  <c r="BH127" i="4"/>
  <c r="BF127" i="4"/>
  <c r="BE127" i="4"/>
  <c r="T127" i="4"/>
  <c r="R127" i="4"/>
  <c r="P127" i="4"/>
  <c r="BI123" i="4"/>
  <c r="BH123" i="4"/>
  <c r="BF123" i="4"/>
  <c r="BE123" i="4"/>
  <c r="T123" i="4"/>
  <c r="R123" i="4"/>
  <c r="P123" i="4"/>
  <c r="BI118" i="4"/>
  <c r="BH118" i="4"/>
  <c r="BF118" i="4"/>
  <c r="BE118" i="4"/>
  <c r="T118" i="4"/>
  <c r="R118" i="4"/>
  <c r="P118" i="4"/>
  <c r="BI113" i="4"/>
  <c r="BH113" i="4"/>
  <c r="BF113" i="4"/>
  <c r="BE113" i="4"/>
  <c r="T113" i="4"/>
  <c r="R113" i="4"/>
  <c r="P113" i="4"/>
  <c r="BI106" i="4"/>
  <c r="BH106" i="4"/>
  <c r="BF106" i="4"/>
  <c r="BE106" i="4"/>
  <c r="T106" i="4"/>
  <c r="R106" i="4"/>
  <c r="P106" i="4"/>
  <c r="BI101" i="4"/>
  <c r="BH101" i="4"/>
  <c r="BF101" i="4"/>
  <c r="BE101" i="4"/>
  <c r="T101" i="4"/>
  <c r="R101" i="4"/>
  <c r="P101" i="4"/>
  <c r="BI96" i="4"/>
  <c r="BH96" i="4"/>
  <c r="BF96" i="4"/>
  <c r="BE96" i="4"/>
  <c r="T96" i="4"/>
  <c r="R96" i="4"/>
  <c r="P96" i="4"/>
  <c r="J87" i="4"/>
  <c r="F87" i="4"/>
  <c r="F85" i="4"/>
  <c r="E83" i="4"/>
  <c r="J58" i="4"/>
  <c r="F58" i="4"/>
  <c r="F56" i="4"/>
  <c r="E54" i="4"/>
  <c r="J26" i="4"/>
  <c r="E26" i="4"/>
  <c r="J88" i="4"/>
  <c r="J25" i="4"/>
  <c r="J20" i="4"/>
  <c r="E20" i="4"/>
  <c r="F59" i="4"/>
  <c r="J19" i="4"/>
  <c r="J14" i="4"/>
  <c r="J85" i="4" s="1"/>
  <c r="E7" i="4"/>
  <c r="E79" i="4"/>
  <c r="J39" i="3"/>
  <c r="J38" i="3"/>
  <c r="AY57" i="1"/>
  <c r="J37" i="3"/>
  <c r="AX57" i="1"/>
  <c r="BI291" i="3"/>
  <c r="BH291" i="3"/>
  <c r="BF291" i="3"/>
  <c r="BE291" i="3"/>
  <c r="T291" i="3"/>
  <c r="R291" i="3"/>
  <c r="P291" i="3"/>
  <c r="BI289" i="3"/>
  <c r="BH289" i="3"/>
  <c r="BF289" i="3"/>
  <c r="BE289" i="3"/>
  <c r="T289" i="3"/>
  <c r="R289" i="3"/>
  <c r="P289" i="3"/>
  <c r="BI285" i="3"/>
  <c r="BH285" i="3"/>
  <c r="BF285" i="3"/>
  <c r="BE285" i="3"/>
  <c r="T285" i="3"/>
  <c r="R285" i="3"/>
  <c r="P285" i="3"/>
  <c r="BI281" i="3"/>
  <c r="BH281" i="3"/>
  <c r="BF281" i="3"/>
  <c r="BE281" i="3"/>
  <c r="T281" i="3"/>
  <c r="R281" i="3"/>
  <c r="P281" i="3"/>
  <c r="BI277" i="3"/>
  <c r="BH277" i="3"/>
  <c r="BF277" i="3"/>
  <c r="BE277" i="3"/>
  <c r="T277" i="3"/>
  <c r="R277" i="3"/>
  <c r="P277" i="3"/>
  <c r="BI271" i="3"/>
  <c r="BH271" i="3"/>
  <c r="BF271" i="3"/>
  <c r="BE271" i="3"/>
  <c r="T271" i="3"/>
  <c r="R271" i="3"/>
  <c r="P271" i="3"/>
  <c r="BI265" i="3"/>
  <c r="BH265" i="3"/>
  <c r="BF265" i="3"/>
  <c r="BE265" i="3"/>
  <c r="T265" i="3"/>
  <c r="R265" i="3"/>
  <c r="P265" i="3"/>
  <c r="BI261" i="3"/>
  <c r="BH261" i="3"/>
  <c r="BF261" i="3"/>
  <c r="BE261" i="3"/>
  <c r="T261" i="3"/>
  <c r="R261" i="3"/>
  <c r="P261" i="3"/>
  <c r="BI257" i="3"/>
  <c r="BH257" i="3"/>
  <c r="BF257" i="3"/>
  <c r="BE257" i="3"/>
  <c r="T257" i="3"/>
  <c r="R257" i="3"/>
  <c r="P257" i="3"/>
  <c r="BI253" i="3"/>
  <c r="BH253" i="3"/>
  <c r="BF253" i="3"/>
  <c r="BE253" i="3"/>
  <c r="T253" i="3"/>
  <c r="R253" i="3"/>
  <c r="P253" i="3"/>
  <c r="BI247" i="3"/>
  <c r="BH247" i="3"/>
  <c r="BF247" i="3"/>
  <c r="BE247" i="3"/>
  <c r="T247" i="3"/>
  <c r="R247" i="3"/>
  <c r="P247" i="3"/>
  <c r="BI241" i="3"/>
  <c r="BH241" i="3"/>
  <c r="BF241" i="3"/>
  <c r="BE241" i="3"/>
  <c r="T241" i="3"/>
  <c r="R241" i="3"/>
  <c r="P241" i="3"/>
  <c r="BI233" i="3"/>
  <c r="BH233" i="3"/>
  <c r="BF233" i="3"/>
  <c r="BE233" i="3"/>
  <c r="T233" i="3"/>
  <c r="R233" i="3"/>
  <c r="P233" i="3"/>
  <c r="BI229" i="3"/>
  <c r="BH229" i="3"/>
  <c r="BF229" i="3"/>
  <c r="BE229" i="3"/>
  <c r="T229" i="3"/>
  <c r="R229" i="3"/>
  <c r="P229" i="3"/>
  <c r="BI225" i="3"/>
  <c r="BH225" i="3"/>
  <c r="BF225" i="3"/>
  <c r="BE225" i="3"/>
  <c r="T225" i="3"/>
  <c r="R225" i="3"/>
  <c r="P225" i="3"/>
  <c r="BI217" i="3"/>
  <c r="BH217" i="3"/>
  <c r="BF217" i="3"/>
  <c r="BE217" i="3"/>
  <c r="T217" i="3"/>
  <c r="R217" i="3"/>
  <c r="P217" i="3"/>
  <c r="BI211" i="3"/>
  <c r="BH211" i="3"/>
  <c r="BF211" i="3"/>
  <c r="BE211" i="3"/>
  <c r="T211" i="3"/>
  <c r="R211" i="3"/>
  <c r="P211" i="3"/>
  <c r="BI201" i="3"/>
  <c r="BH201" i="3"/>
  <c r="BF201" i="3"/>
  <c r="BE201" i="3"/>
  <c r="T201" i="3"/>
  <c r="R201" i="3"/>
  <c r="P201" i="3"/>
  <c r="BI191" i="3"/>
  <c r="BH191" i="3"/>
  <c r="BF191" i="3"/>
  <c r="BE191" i="3"/>
  <c r="T191" i="3"/>
  <c r="R191" i="3"/>
  <c r="P191" i="3"/>
  <c r="BI177" i="3"/>
  <c r="BH177" i="3"/>
  <c r="BF177" i="3"/>
  <c r="BE177" i="3"/>
  <c r="T177" i="3"/>
  <c r="R177" i="3"/>
  <c r="P177" i="3"/>
  <c r="BI153" i="3"/>
  <c r="BH153" i="3"/>
  <c r="BF153" i="3"/>
  <c r="BE153" i="3"/>
  <c r="T153" i="3"/>
  <c r="R153" i="3"/>
  <c r="P153" i="3"/>
  <c r="BI141" i="3"/>
  <c r="BH141" i="3"/>
  <c r="BF141" i="3"/>
  <c r="BE141" i="3"/>
  <c r="T141" i="3"/>
  <c r="R141" i="3"/>
  <c r="P141" i="3"/>
  <c r="BI123" i="3"/>
  <c r="BH123" i="3"/>
  <c r="BF123" i="3"/>
  <c r="BE123" i="3"/>
  <c r="T123" i="3"/>
  <c r="R123" i="3"/>
  <c r="P123" i="3"/>
  <c r="BI118" i="3"/>
  <c r="BH118" i="3"/>
  <c r="BF118" i="3"/>
  <c r="BE118" i="3"/>
  <c r="T118" i="3"/>
  <c r="R118" i="3"/>
  <c r="P118" i="3"/>
  <c r="BI113" i="3"/>
  <c r="BH113" i="3"/>
  <c r="BF113" i="3"/>
  <c r="BE113" i="3"/>
  <c r="T113" i="3"/>
  <c r="R113" i="3"/>
  <c r="P113" i="3"/>
  <c r="BI106" i="3"/>
  <c r="BH106" i="3"/>
  <c r="BF106" i="3"/>
  <c r="BE106" i="3"/>
  <c r="T106" i="3"/>
  <c r="R106" i="3"/>
  <c r="P106" i="3"/>
  <c r="BI101" i="3"/>
  <c r="BH101" i="3"/>
  <c r="BF101" i="3"/>
  <c r="BE101" i="3"/>
  <c r="T101" i="3"/>
  <c r="R101" i="3"/>
  <c r="P101" i="3"/>
  <c r="BI96" i="3"/>
  <c r="BH96" i="3"/>
  <c r="BF96" i="3"/>
  <c r="BE96" i="3"/>
  <c r="T96" i="3"/>
  <c r="R96" i="3"/>
  <c r="P96" i="3"/>
  <c r="J87" i="3"/>
  <c r="F87" i="3"/>
  <c r="F85" i="3"/>
  <c r="E83" i="3"/>
  <c r="J58" i="3"/>
  <c r="F58" i="3"/>
  <c r="F56" i="3"/>
  <c r="E54" i="3"/>
  <c r="J26" i="3"/>
  <c r="E26" i="3"/>
  <c r="J88" i="3" s="1"/>
  <c r="J25" i="3"/>
  <c r="J20" i="3"/>
  <c r="E20" i="3"/>
  <c r="F88" i="3"/>
  <c r="J19" i="3"/>
  <c r="J14" i="3"/>
  <c r="J56" i="3"/>
  <c r="E7" i="3"/>
  <c r="E79" i="3"/>
  <c r="J37" i="2"/>
  <c r="J36" i="2"/>
  <c r="AY55" i="1" s="1"/>
  <c r="J35" i="2"/>
  <c r="AX55" i="1" s="1"/>
  <c r="BI279" i="2"/>
  <c r="BH279" i="2"/>
  <c r="BF279" i="2"/>
  <c r="BE279" i="2"/>
  <c r="T279" i="2"/>
  <c r="R279" i="2"/>
  <c r="P279" i="2"/>
  <c r="BI274" i="2"/>
  <c r="BH274" i="2"/>
  <c r="BF274" i="2"/>
  <c r="BE274" i="2"/>
  <c r="T274" i="2"/>
  <c r="R274" i="2"/>
  <c r="P274" i="2"/>
  <c r="BI273" i="2"/>
  <c r="BH273" i="2"/>
  <c r="BF273" i="2"/>
  <c r="BE273" i="2"/>
  <c r="T273" i="2"/>
  <c r="R273" i="2"/>
  <c r="P273" i="2"/>
  <c r="BI267" i="2"/>
  <c r="BH267" i="2"/>
  <c r="BF267" i="2"/>
  <c r="BE267" i="2"/>
  <c r="T267" i="2"/>
  <c r="R267" i="2"/>
  <c r="P267" i="2"/>
  <c r="BI266" i="2"/>
  <c r="BH266" i="2"/>
  <c r="BF266" i="2"/>
  <c r="BE266" i="2"/>
  <c r="T266" i="2"/>
  <c r="R266" i="2"/>
  <c r="P266" i="2"/>
  <c r="BI258" i="2"/>
  <c r="BH258" i="2"/>
  <c r="BF258" i="2"/>
  <c r="BE258" i="2"/>
  <c r="T258" i="2"/>
  <c r="R258" i="2"/>
  <c r="P258" i="2"/>
  <c r="BI256" i="2"/>
  <c r="BH256" i="2"/>
  <c r="BF256" i="2"/>
  <c r="BE256" i="2"/>
  <c r="T256" i="2"/>
  <c r="R256" i="2"/>
  <c r="P256" i="2"/>
  <c r="BI254" i="2"/>
  <c r="BH254" i="2"/>
  <c r="BF254" i="2"/>
  <c r="BE254" i="2"/>
  <c r="T254" i="2"/>
  <c r="R254" i="2"/>
  <c r="P254" i="2"/>
  <c r="BI253" i="2"/>
  <c r="BH253" i="2"/>
  <c r="BF253" i="2"/>
  <c r="BE253" i="2"/>
  <c r="T253" i="2"/>
  <c r="R253" i="2"/>
  <c r="P253" i="2"/>
  <c r="BI252" i="2"/>
  <c r="BH252" i="2"/>
  <c r="BF252" i="2"/>
  <c r="BE252" i="2"/>
  <c r="T252" i="2"/>
  <c r="R252" i="2"/>
  <c r="P252" i="2"/>
  <c r="BI251" i="2"/>
  <c r="BH251" i="2"/>
  <c r="BF251" i="2"/>
  <c r="BE251" i="2"/>
  <c r="T251" i="2"/>
  <c r="R251" i="2"/>
  <c r="P251" i="2"/>
  <c r="BI250" i="2"/>
  <c r="BH250" i="2"/>
  <c r="BF250" i="2"/>
  <c r="BE250" i="2"/>
  <c r="T250" i="2"/>
  <c r="R250" i="2"/>
  <c r="P250" i="2"/>
  <c r="BI247" i="2"/>
  <c r="BH247" i="2"/>
  <c r="BF247" i="2"/>
  <c r="BE247" i="2"/>
  <c r="T247" i="2"/>
  <c r="T246" i="2" s="1"/>
  <c r="R247" i="2"/>
  <c r="R246" i="2"/>
  <c r="P247" i="2"/>
  <c r="P246" i="2" s="1"/>
  <c r="BI241" i="2"/>
  <c r="BH241" i="2"/>
  <c r="BF241" i="2"/>
  <c r="BE241" i="2"/>
  <c r="T241" i="2"/>
  <c r="R241" i="2"/>
  <c r="P241" i="2"/>
  <c r="BI236" i="2"/>
  <c r="BH236" i="2"/>
  <c r="BF236" i="2"/>
  <c r="BE236" i="2"/>
  <c r="T236" i="2"/>
  <c r="R236" i="2"/>
  <c r="P236" i="2"/>
  <c r="BI231" i="2"/>
  <c r="BH231" i="2"/>
  <c r="BF231" i="2"/>
  <c r="BE231" i="2"/>
  <c r="T231" i="2"/>
  <c r="R231" i="2"/>
  <c r="P231" i="2"/>
  <c r="BI226" i="2"/>
  <c r="BH226" i="2"/>
  <c r="BF226" i="2"/>
  <c r="BE226" i="2"/>
  <c r="T226" i="2"/>
  <c r="R226" i="2"/>
  <c r="P226" i="2"/>
  <c r="BI221" i="2"/>
  <c r="BH221" i="2"/>
  <c r="BF221" i="2"/>
  <c r="BE221" i="2"/>
  <c r="T221" i="2"/>
  <c r="R221" i="2"/>
  <c r="P221" i="2"/>
  <c r="BI216" i="2"/>
  <c r="BH216" i="2"/>
  <c r="BF216" i="2"/>
  <c r="BE216" i="2"/>
  <c r="T216" i="2"/>
  <c r="R216" i="2"/>
  <c r="P216" i="2"/>
  <c r="BI211" i="2"/>
  <c r="BH211" i="2"/>
  <c r="BF211" i="2"/>
  <c r="BE211" i="2"/>
  <c r="T211" i="2"/>
  <c r="R211" i="2"/>
  <c r="P211" i="2"/>
  <c r="BI206" i="2"/>
  <c r="BH206" i="2"/>
  <c r="BF206" i="2"/>
  <c r="BE206" i="2"/>
  <c r="T206" i="2"/>
  <c r="R206" i="2"/>
  <c r="P206" i="2"/>
  <c r="BI201" i="2"/>
  <c r="BH201" i="2"/>
  <c r="BF201" i="2"/>
  <c r="BE201" i="2"/>
  <c r="T201" i="2"/>
  <c r="R201" i="2"/>
  <c r="P201" i="2"/>
  <c r="BI190" i="2"/>
  <c r="BH190" i="2"/>
  <c r="BF190" i="2"/>
  <c r="BE190" i="2"/>
  <c r="T190" i="2"/>
  <c r="R190" i="2"/>
  <c r="P190" i="2"/>
  <c r="BI188" i="2"/>
  <c r="BH188" i="2"/>
  <c r="BF188" i="2"/>
  <c r="BE188" i="2"/>
  <c r="T188" i="2"/>
  <c r="R188" i="2"/>
  <c r="P188" i="2"/>
  <c r="BI178" i="2"/>
  <c r="BH178" i="2"/>
  <c r="BF178" i="2"/>
  <c r="BE178" i="2"/>
  <c r="T178" i="2"/>
  <c r="R178" i="2"/>
  <c r="P178" i="2"/>
  <c r="BI169" i="2"/>
  <c r="BH169" i="2"/>
  <c r="BF169" i="2"/>
  <c r="BE169" i="2"/>
  <c r="T169" i="2"/>
  <c r="R169" i="2"/>
  <c r="P169" i="2"/>
  <c r="BI161" i="2"/>
  <c r="BH161" i="2"/>
  <c r="BF161" i="2"/>
  <c r="BE161" i="2"/>
  <c r="T161" i="2"/>
  <c r="R161" i="2"/>
  <c r="P161" i="2"/>
  <c r="BI153" i="2"/>
  <c r="BH153" i="2"/>
  <c r="BF153" i="2"/>
  <c r="BE153" i="2"/>
  <c r="T153" i="2"/>
  <c r="R153" i="2"/>
  <c r="P153" i="2"/>
  <c r="BI145" i="2"/>
  <c r="BH145" i="2"/>
  <c r="BF145" i="2"/>
  <c r="BE145" i="2"/>
  <c r="T145" i="2"/>
  <c r="R145" i="2"/>
  <c r="P145" i="2"/>
  <c r="BI137" i="2"/>
  <c r="BH137" i="2"/>
  <c r="BF137" i="2"/>
  <c r="BE137" i="2"/>
  <c r="T137" i="2"/>
  <c r="R137" i="2"/>
  <c r="P137" i="2"/>
  <c r="BI129" i="2"/>
  <c r="BH129" i="2"/>
  <c r="BF129" i="2"/>
  <c r="BE129" i="2"/>
  <c r="T129" i="2"/>
  <c r="R129" i="2"/>
  <c r="P129" i="2"/>
  <c r="BI124" i="2"/>
  <c r="BH124" i="2"/>
  <c r="BF124" i="2"/>
  <c r="BE124" i="2"/>
  <c r="T124" i="2"/>
  <c r="R124" i="2"/>
  <c r="P124" i="2"/>
  <c r="BI115" i="2"/>
  <c r="BH115" i="2"/>
  <c r="BF115" i="2"/>
  <c r="BE115" i="2"/>
  <c r="T115" i="2"/>
  <c r="T114" i="2"/>
  <c r="T113" i="2" s="1"/>
  <c r="R115" i="2"/>
  <c r="R114" i="2"/>
  <c r="R113" i="2"/>
  <c r="P115" i="2"/>
  <c r="P114" i="2"/>
  <c r="P113" i="2" s="1"/>
  <c r="BI106" i="2"/>
  <c r="BH106" i="2"/>
  <c r="BF106" i="2"/>
  <c r="BE106" i="2"/>
  <c r="T106" i="2"/>
  <c r="T105" i="2" s="1"/>
  <c r="T104" i="2" s="1"/>
  <c r="R106" i="2"/>
  <c r="R105" i="2"/>
  <c r="R104" i="2" s="1"/>
  <c r="P106" i="2"/>
  <c r="P105" i="2" s="1"/>
  <c r="P104" i="2" s="1"/>
  <c r="BI97" i="2"/>
  <c r="BH97" i="2"/>
  <c r="BF97" i="2"/>
  <c r="BE97" i="2"/>
  <c r="T97" i="2"/>
  <c r="T96" i="2"/>
  <c r="T95" i="2"/>
  <c r="R97" i="2"/>
  <c r="R96" i="2" s="1"/>
  <c r="R95" i="2" s="1"/>
  <c r="P97" i="2"/>
  <c r="P96" i="2"/>
  <c r="P95" i="2"/>
  <c r="J89" i="2"/>
  <c r="F89" i="2"/>
  <c r="F87" i="2"/>
  <c r="E85" i="2"/>
  <c r="J54" i="2"/>
  <c r="F54" i="2"/>
  <c r="F52" i="2"/>
  <c r="E50" i="2"/>
  <c r="J24" i="2"/>
  <c r="E24" i="2"/>
  <c r="J55" i="2"/>
  <c r="J23" i="2"/>
  <c r="J18" i="2"/>
  <c r="E18" i="2"/>
  <c r="F55" i="2"/>
  <c r="J17" i="2"/>
  <c r="J12" i="2"/>
  <c r="J87" i="2"/>
  <c r="E7" i="2"/>
  <c r="E48" i="2" s="1"/>
  <c r="L50" i="1"/>
  <c r="AM50" i="1"/>
  <c r="AM49" i="1"/>
  <c r="L49" i="1"/>
  <c r="AM47" i="1"/>
  <c r="L47" i="1"/>
  <c r="L45" i="1"/>
  <c r="L44" i="1"/>
  <c r="BK231" i="2"/>
  <c r="BK123" i="4"/>
  <c r="J223" i="6"/>
  <c r="J127" i="4"/>
  <c r="J161" i="2"/>
  <c r="J106" i="3"/>
  <c r="J101" i="5"/>
  <c r="J203" i="6"/>
  <c r="BK211" i="2"/>
  <c r="BK137" i="2"/>
  <c r="J281" i="3"/>
  <c r="BK101" i="4"/>
  <c r="J219" i="6"/>
  <c r="J94" i="8"/>
  <c r="BK124" i="2"/>
  <c r="BK247" i="3"/>
  <c r="BK236" i="2"/>
  <c r="BK253" i="3"/>
  <c r="BK161" i="4"/>
  <c r="J226" i="2"/>
  <c r="BK191" i="3"/>
  <c r="BK123" i="6"/>
  <c r="J291" i="3"/>
  <c r="J149" i="4"/>
  <c r="J241" i="3"/>
  <c r="J122" i="5"/>
  <c r="BK157" i="6"/>
  <c r="J113" i="7"/>
  <c r="J165" i="4"/>
  <c r="J251" i="2"/>
  <c r="BK129" i="2"/>
  <c r="J257" i="3"/>
  <c r="J256" i="2"/>
  <c r="BK101" i="5"/>
  <c r="BK159" i="7"/>
  <c r="BK153" i="4"/>
  <c r="BK252" i="2"/>
  <c r="BK265" i="3"/>
  <c r="J101" i="4"/>
  <c r="J113" i="6"/>
  <c r="BK143" i="6"/>
  <c r="BK98" i="8"/>
  <c r="J221" i="2"/>
  <c r="BK217" i="3"/>
  <c r="J106" i="5"/>
  <c r="J231" i="6"/>
  <c r="J153" i="7"/>
  <c r="J250" i="2"/>
  <c r="J233" i="3"/>
  <c r="BK153" i="2"/>
  <c r="J153" i="3"/>
  <c r="J157" i="4"/>
  <c r="J123" i="6"/>
  <c r="J247" i="2"/>
  <c r="BK113" i="3"/>
  <c r="J96" i="7"/>
  <c r="J211" i="2"/>
  <c r="J225" i="3"/>
  <c r="J127" i="8"/>
  <c r="J169" i="4"/>
  <c r="J96" i="5"/>
  <c r="BK203" i="6"/>
  <c r="J110" i="8"/>
  <c r="J266" i="2"/>
  <c r="BK135" i="6"/>
  <c r="BK96" i="6"/>
  <c r="BK277" i="3"/>
  <c r="J273" i="2"/>
  <c r="J206" i="2"/>
  <c r="BK131" i="4"/>
  <c r="BK113" i="6"/>
  <c r="BK101" i="7"/>
  <c r="BK201" i="2"/>
  <c r="J201" i="2"/>
  <c r="J153" i="4"/>
  <c r="J235" i="6"/>
  <c r="BK129" i="6"/>
  <c r="BK206" i="2"/>
  <c r="J124" i="2"/>
  <c r="BK289" i="3"/>
  <c r="BK129" i="7"/>
  <c r="J177" i="3"/>
  <c r="J118" i="6"/>
  <c r="J104" i="8"/>
  <c r="J145" i="2"/>
  <c r="J161" i="4"/>
  <c r="BK115" i="8"/>
  <c r="BK173" i="4"/>
  <c r="J126" i="5"/>
  <c r="J129" i="6"/>
  <c r="BK291" i="3"/>
  <c r="BK118" i="5"/>
  <c r="BK145" i="2"/>
  <c r="J113" i="3"/>
  <c r="BK106" i="5"/>
  <c r="BK101" i="6"/>
  <c r="BK139" i="7"/>
  <c r="J106" i="2"/>
  <c r="BK258" i="2"/>
  <c r="J261" i="3"/>
  <c r="J215" i="6"/>
  <c r="J197" i="6"/>
  <c r="BK253" i="2"/>
  <c r="J277" i="3"/>
  <c r="BK256" i="2"/>
  <c r="BK247" i="2"/>
  <c r="J96" i="4"/>
  <c r="BK215" i="6"/>
  <c r="J274" i="2"/>
  <c r="J157" i="6"/>
  <c r="J258" i="2"/>
  <c r="BK225" i="3"/>
  <c r="J123" i="4"/>
  <c r="BK201" i="3"/>
  <c r="BK96" i="5"/>
  <c r="BK118" i="6"/>
  <c r="BK101" i="3"/>
  <c r="BK179" i="6"/>
  <c r="BK188" i="2"/>
  <c r="BK229" i="3"/>
  <c r="J96" i="6"/>
  <c r="J101" i="3"/>
  <c r="J179" i="6"/>
  <c r="J137" i="2"/>
  <c r="J271" i="3"/>
  <c r="BK97" i="2"/>
  <c r="BK106" i="3"/>
  <c r="BK235" i="6"/>
  <c r="BK281" i="3"/>
  <c r="J123" i="7"/>
  <c r="J118" i="3"/>
  <c r="J139" i="7"/>
  <c r="BK137" i="4"/>
  <c r="BK211" i="6"/>
  <c r="J129" i="7"/>
  <c r="BK113" i="4"/>
  <c r="BK185" i="6"/>
  <c r="BK241" i="2"/>
  <c r="J201" i="3"/>
  <c r="BK113" i="7"/>
  <c r="J173" i="4"/>
  <c r="BK139" i="6"/>
  <c r="BK110" i="8"/>
  <c r="BK169" i="4"/>
  <c r="BK266" i="2"/>
  <c r="J253" i="3"/>
  <c r="BK149" i="4"/>
  <c r="J147" i="6"/>
  <c r="BK118" i="7"/>
  <c r="BK279" i="2"/>
  <c r="J129" i="2"/>
  <c r="J123" i="3"/>
  <c r="J131" i="4"/>
  <c r="BK151" i="6"/>
  <c r="J167" i="7"/>
  <c r="J241" i="2"/>
  <c r="BK216" i="2"/>
  <c r="BK121" i="8"/>
  <c r="J236" i="2"/>
  <c r="J141" i="3"/>
  <c r="J113" i="5"/>
  <c r="J253" i="2"/>
  <c r="J115" i="2"/>
  <c r="BK96" i="3"/>
  <c r="J279" i="2"/>
  <c r="BK169" i="7"/>
  <c r="J137" i="4"/>
  <c r="J185" i="6"/>
  <c r="BK167" i="7"/>
  <c r="J121" i="8"/>
  <c r="BK141" i="4"/>
  <c r="J227" i="6"/>
  <c r="J169" i="7"/>
  <c r="BK106" i="2"/>
  <c r="J229" i="3"/>
  <c r="J145" i="7"/>
  <c r="J141" i="4"/>
  <c r="BK227" i="6"/>
  <c r="J115" i="8"/>
  <c r="BK175" i="4"/>
  <c r="J178" i="2"/>
  <c r="BK145" i="4"/>
  <c r="BK197" i="6"/>
  <c r="BK223" i="6"/>
  <c r="BK267" i="2"/>
  <c r="J267" i="2"/>
  <c r="J247" i="3"/>
  <c r="BK157" i="4"/>
  <c r="J106" i="6"/>
  <c r="J211" i="6"/>
  <c r="BK104" i="8"/>
  <c r="J188" i="2"/>
  <c r="J191" i="3"/>
  <c r="BK123" i="3"/>
  <c r="BK221" i="2"/>
  <c r="J175" i="4"/>
  <c r="J101" i="6"/>
  <c r="BK191" i="6"/>
  <c r="J96" i="3"/>
  <c r="BK115" i="2"/>
  <c r="BK178" i="2"/>
  <c r="BK271" i="3"/>
  <c r="BK261" i="3"/>
  <c r="J143" i="6"/>
  <c r="BK147" i="6"/>
  <c r="BK177" i="3"/>
  <c r="BK122" i="5"/>
  <c r="J118" i="7"/>
  <c r="J169" i="2"/>
  <c r="J211" i="3"/>
  <c r="BK135" i="7"/>
  <c r="J231" i="2"/>
  <c r="BK169" i="6"/>
  <c r="BK153" i="7"/>
  <c r="J113" i="4"/>
  <c r="BK274" i="2"/>
  <c r="BK257" i="3"/>
  <c r="BK273" i="2"/>
  <c r="J285" i="3"/>
  <c r="BK126" i="5"/>
  <c r="BK231" i="6"/>
  <c r="BK169" i="2"/>
  <c r="J153" i="2"/>
  <c r="BK118" i="3"/>
  <c r="BK89" i="8"/>
  <c r="BK96" i="4"/>
  <c r="BK106" i="6"/>
  <c r="BK233" i="3"/>
  <c r="BK127" i="4"/>
  <c r="J101" i="7"/>
  <c r="J97" i="2"/>
  <c r="J106" i="4"/>
  <c r="J106" i="7"/>
  <c r="BK106" i="4"/>
  <c r="BK94" i="8"/>
  <c r="AS56" i="1"/>
  <c r="J191" i="6"/>
  <c r="J254" i="2"/>
  <c r="J159" i="7"/>
  <c r="BK254" i="2"/>
  <c r="BK145" i="7"/>
  <c r="BK141" i="3"/>
  <c r="BK226" i="2"/>
  <c r="J265" i="3"/>
  <c r="BK251" i="2"/>
  <c r="BK96" i="7"/>
  <c r="BK113" i="5"/>
  <c r="BK153" i="3"/>
  <c r="J145" i="4"/>
  <c r="BK219" i="6"/>
  <c r="J135" i="7"/>
  <c r="BK127" i="8"/>
  <c r="BK285" i="3"/>
  <c r="BK241" i="3"/>
  <c r="BK118" i="4"/>
  <c r="J151" i="6"/>
  <c r="J169" i="6"/>
  <c r="BK106" i="7"/>
  <c r="J216" i="2"/>
  <c r="J89" i="8"/>
  <c r="BK161" i="2"/>
  <c r="BK250" i="2"/>
  <c r="BK237" i="6"/>
  <c r="BK190" i="2"/>
  <c r="BK211" i="3"/>
  <c r="BK123" i="7"/>
  <c r="J190" i="2"/>
  <c r="BK165" i="4"/>
  <c r="J98" i="8"/>
  <c r="J118" i="4"/>
  <c r="J237" i="6"/>
  <c r="J217" i="3"/>
  <c r="J118" i="5"/>
  <c r="J139" i="6"/>
  <c r="J252" i="2"/>
  <c r="J289" i="3"/>
  <c r="J135" i="6"/>
  <c r="T123" i="2" l="1"/>
  <c r="T249" i="2"/>
  <c r="R95" i="3"/>
  <c r="R94" i="3" s="1"/>
  <c r="R93" i="3" s="1"/>
  <c r="R92" i="3" s="1"/>
  <c r="BK95" i="4"/>
  <c r="J95" i="4" s="1"/>
  <c r="J67" i="4" s="1"/>
  <c r="BK95" i="5"/>
  <c r="J95" i="5" s="1"/>
  <c r="J67" i="5" s="1"/>
  <c r="P112" i="6"/>
  <c r="P111" i="6" s="1"/>
  <c r="BK187" i="2"/>
  <c r="BK249" i="2"/>
  <c r="J249" i="2" s="1"/>
  <c r="J72" i="2" s="1"/>
  <c r="P95" i="4"/>
  <c r="P94" i="4" s="1"/>
  <c r="P93" i="4" s="1"/>
  <c r="P92" i="4" s="1"/>
  <c r="P91" i="4" s="1"/>
  <c r="AU58" i="1" s="1"/>
  <c r="P95" i="3"/>
  <c r="P94" i="3"/>
  <c r="P93" i="3" s="1"/>
  <c r="P92" i="3" s="1"/>
  <c r="BK112" i="5"/>
  <c r="BK111" i="5" s="1"/>
  <c r="J111" i="5" s="1"/>
  <c r="J68" i="5" s="1"/>
  <c r="T112" i="6"/>
  <c r="T111" i="6" s="1"/>
  <c r="P95" i="7"/>
  <c r="P94" i="7" s="1"/>
  <c r="P93" i="7" s="1"/>
  <c r="P92" i="7" s="1"/>
  <c r="BK123" i="2"/>
  <c r="P249" i="2"/>
  <c r="T95" i="3"/>
  <c r="T94" i="3" s="1"/>
  <c r="T93" i="3" s="1"/>
  <c r="T92" i="3" s="1"/>
  <c r="BK112" i="4"/>
  <c r="BK111" i="4" s="1"/>
  <c r="J111" i="4" s="1"/>
  <c r="J68" i="4" s="1"/>
  <c r="R95" i="5"/>
  <c r="R94" i="5" s="1"/>
  <c r="R93" i="5" s="1"/>
  <c r="R92" i="5" s="1"/>
  <c r="BK112" i="6"/>
  <c r="BK111" i="6" s="1"/>
  <c r="J111" i="6" s="1"/>
  <c r="J68" i="6" s="1"/>
  <c r="P112" i="7"/>
  <c r="P111" i="7"/>
  <c r="R123" i="2"/>
  <c r="BK257" i="2"/>
  <c r="J257" i="2" s="1"/>
  <c r="J73" i="2" s="1"/>
  <c r="BK112" i="3"/>
  <c r="J112" i="3" s="1"/>
  <c r="J69" i="3" s="1"/>
  <c r="R112" i="4"/>
  <c r="R111" i="4" s="1"/>
  <c r="P112" i="5"/>
  <c r="P111" i="5"/>
  <c r="P187" i="2"/>
  <c r="P186" i="2" s="1"/>
  <c r="T257" i="2"/>
  <c r="P112" i="4"/>
  <c r="P111" i="4" s="1"/>
  <c r="T112" i="5"/>
  <c r="T111" i="5"/>
  <c r="T95" i="6"/>
  <c r="T94" i="6" s="1"/>
  <c r="T93" i="6" s="1"/>
  <c r="T92" i="6" s="1"/>
  <c r="T91" i="6" s="1"/>
  <c r="T95" i="7"/>
  <c r="T94" i="7" s="1"/>
  <c r="T93" i="7" s="1"/>
  <c r="T92" i="7" s="1"/>
  <c r="T187" i="2"/>
  <c r="T186" i="2" s="1"/>
  <c r="T122" i="2" s="1"/>
  <c r="T94" i="2" s="1"/>
  <c r="T93" i="2" s="1"/>
  <c r="R257" i="2"/>
  <c r="T112" i="3"/>
  <c r="T111" i="3" s="1"/>
  <c r="BK95" i="6"/>
  <c r="J95" i="6"/>
  <c r="J67" i="6" s="1"/>
  <c r="T112" i="7"/>
  <c r="T111" i="7" s="1"/>
  <c r="R187" i="2"/>
  <c r="P257" i="2"/>
  <c r="BK95" i="3"/>
  <c r="J95" i="3" s="1"/>
  <c r="J67" i="3" s="1"/>
  <c r="P95" i="5"/>
  <c r="P94" i="5" s="1"/>
  <c r="P93" i="5" s="1"/>
  <c r="P92" i="5" s="1"/>
  <c r="P91" i="5" s="1"/>
  <c r="AU59" i="1" s="1"/>
  <c r="R112" i="7"/>
  <c r="R111" i="7" s="1"/>
  <c r="T88" i="8"/>
  <c r="T87" i="8" s="1"/>
  <c r="T86" i="8" s="1"/>
  <c r="P112" i="3"/>
  <c r="P111" i="3" s="1"/>
  <c r="T112" i="4"/>
  <c r="T111" i="4"/>
  <c r="R112" i="5"/>
  <c r="R111" i="5" s="1"/>
  <c r="BK95" i="7"/>
  <c r="J95" i="7" s="1"/>
  <c r="J67" i="7" s="1"/>
  <c r="BK88" i="8"/>
  <c r="P95" i="6"/>
  <c r="P94" i="6" s="1"/>
  <c r="P93" i="6" s="1"/>
  <c r="P92" i="6" s="1"/>
  <c r="P91" i="6" s="1"/>
  <c r="AU60" i="1" s="1"/>
  <c r="R95" i="7"/>
  <c r="R94" i="7" s="1"/>
  <c r="R93" i="7" s="1"/>
  <c r="R92" i="7" s="1"/>
  <c r="R88" i="8"/>
  <c r="R87" i="8" s="1"/>
  <c r="R86" i="8" s="1"/>
  <c r="T95" i="4"/>
  <c r="T94" i="4" s="1"/>
  <c r="T93" i="4" s="1"/>
  <c r="T92" i="4" s="1"/>
  <c r="R112" i="6"/>
  <c r="R111" i="6" s="1"/>
  <c r="BK112" i="7"/>
  <c r="BK111" i="7" s="1"/>
  <c r="J111" i="7" s="1"/>
  <c r="J68" i="7" s="1"/>
  <c r="P88" i="8"/>
  <c r="P87" i="8" s="1"/>
  <c r="P86" i="8" s="1"/>
  <c r="AU62" i="1" s="1"/>
  <c r="P123" i="2"/>
  <c r="R249" i="2"/>
  <c r="R112" i="3"/>
  <c r="R111" i="3" s="1"/>
  <c r="R95" i="4"/>
  <c r="R94" i="4" s="1"/>
  <c r="R93" i="4" s="1"/>
  <c r="R92" i="4" s="1"/>
  <c r="T95" i="5"/>
  <c r="T94" i="5" s="1"/>
  <c r="T93" i="5" s="1"/>
  <c r="T92" i="5" s="1"/>
  <c r="T91" i="5" s="1"/>
  <c r="R95" i="6"/>
  <c r="R94" i="6" s="1"/>
  <c r="R93" i="6" s="1"/>
  <c r="R92" i="6" s="1"/>
  <c r="BK105" i="2"/>
  <c r="J105" i="2" s="1"/>
  <c r="J64" i="2" s="1"/>
  <c r="BK246" i="2"/>
  <c r="J246" i="2" s="1"/>
  <c r="J71" i="2" s="1"/>
  <c r="BK96" i="2"/>
  <c r="J96" i="2" s="1"/>
  <c r="J62" i="2" s="1"/>
  <c r="BK109" i="8"/>
  <c r="J109" i="8" s="1"/>
  <c r="J63" i="8" s="1"/>
  <c r="BK103" i="8"/>
  <c r="J103" i="8" s="1"/>
  <c r="J62" i="8" s="1"/>
  <c r="BK114" i="2"/>
  <c r="J114" i="2" s="1"/>
  <c r="J66" i="2" s="1"/>
  <c r="BK114" i="8"/>
  <c r="J114" i="8" s="1"/>
  <c r="J64" i="8" s="1"/>
  <c r="BK120" i="8"/>
  <c r="J120" i="8" s="1"/>
  <c r="J65" i="8" s="1"/>
  <c r="BK126" i="8"/>
  <c r="J126" i="8" s="1"/>
  <c r="J66" i="8" s="1"/>
  <c r="J52" i="8"/>
  <c r="BG94" i="8"/>
  <c r="BK94" i="7"/>
  <c r="BK93" i="7" s="1"/>
  <c r="J93" i="7" s="1"/>
  <c r="J65" i="7" s="1"/>
  <c r="F55" i="8"/>
  <c r="J83" i="8"/>
  <c r="BG98" i="8"/>
  <c r="BG104" i="8"/>
  <c r="BG115" i="8"/>
  <c r="E48" i="8"/>
  <c r="BG110" i="8"/>
  <c r="BG89" i="8"/>
  <c r="BG121" i="8"/>
  <c r="BG127" i="8"/>
  <c r="F88" i="7"/>
  <c r="BK94" i="6"/>
  <c r="BK93" i="6" s="1"/>
  <c r="J93" i="6" s="1"/>
  <c r="J65" i="6" s="1"/>
  <c r="J112" i="6"/>
  <c r="J69" i="6" s="1"/>
  <c r="E79" i="7"/>
  <c r="BG123" i="7"/>
  <c r="J88" i="7"/>
  <c r="J56" i="7"/>
  <c r="BG153" i="7"/>
  <c r="BG169" i="7"/>
  <c r="BG113" i="7"/>
  <c r="BG135" i="7"/>
  <c r="BG167" i="7"/>
  <c r="BG96" i="7"/>
  <c r="BG118" i="7"/>
  <c r="BG145" i="7"/>
  <c r="BG101" i="7"/>
  <c r="BG106" i="7"/>
  <c r="BG129" i="7"/>
  <c r="BG139" i="7"/>
  <c r="BG159" i="7"/>
  <c r="BK94" i="5"/>
  <c r="J94" i="5"/>
  <c r="J66" i="5" s="1"/>
  <c r="BG96" i="6"/>
  <c r="BG106" i="6"/>
  <c r="J112" i="5"/>
  <c r="J69" i="5" s="1"/>
  <c r="F59" i="6"/>
  <c r="BG123" i="6"/>
  <c r="BG143" i="6"/>
  <c r="BG185" i="6"/>
  <c r="J59" i="6"/>
  <c r="BG113" i="6"/>
  <c r="BG203" i="6"/>
  <c r="BG135" i="6"/>
  <c r="BG139" i="6"/>
  <c r="BG147" i="6"/>
  <c r="BG191" i="6"/>
  <c r="BG231" i="6"/>
  <c r="BG101" i="6"/>
  <c r="BG118" i="6"/>
  <c r="BG169" i="6"/>
  <c r="BG179" i="6"/>
  <c r="BG197" i="6"/>
  <c r="BG235" i="6"/>
  <c r="BG237" i="6"/>
  <c r="BG129" i="6"/>
  <c r="BG157" i="6"/>
  <c r="J56" i="6"/>
  <c r="E79" i="6"/>
  <c r="BG151" i="6"/>
  <c r="BG211" i="6"/>
  <c r="BG215" i="6"/>
  <c r="BG223" i="6"/>
  <c r="BG219" i="6"/>
  <c r="BG227" i="6"/>
  <c r="BG101" i="5"/>
  <c r="J56" i="5"/>
  <c r="E79" i="5"/>
  <c r="J88" i="5"/>
  <c r="BG106" i="5"/>
  <c r="BG96" i="5"/>
  <c r="BG122" i="5"/>
  <c r="F59" i="5"/>
  <c r="BG118" i="5"/>
  <c r="BG126" i="5"/>
  <c r="AZ59" i="1"/>
  <c r="BG113" i="5"/>
  <c r="BK111" i="3"/>
  <c r="J111" i="3"/>
  <c r="J68" i="3"/>
  <c r="J56" i="4"/>
  <c r="BG149" i="4"/>
  <c r="BG118" i="4"/>
  <c r="E50" i="4"/>
  <c r="BG123" i="4"/>
  <c r="BG137" i="4"/>
  <c r="BG153" i="4"/>
  <c r="F88" i="4"/>
  <c r="J59" i="4"/>
  <c r="BG106" i="4"/>
  <c r="BG131" i="4"/>
  <c r="BG141" i="4"/>
  <c r="BG157" i="4"/>
  <c r="BG165" i="4"/>
  <c r="BG127" i="4"/>
  <c r="BK94" i="3"/>
  <c r="J94" i="3" s="1"/>
  <c r="J66" i="3" s="1"/>
  <c r="BG96" i="4"/>
  <c r="BG101" i="4"/>
  <c r="BG113" i="4"/>
  <c r="BG161" i="4"/>
  <c r="BG169" i="4"/>
  <c r="BG173" i="4"/>
  <c r="BG145" i="4"/>
  <c r="BG175" i="4"/>
  <c r="J123" i="2"/>
  <c r="J68" i="2" s="1"/>
  <c r="J187" i="2"/>
  <c r="J70" i="2"/>
  <c r="E50" i="3"/>
  <c r="BG101" i="3"/>
  <c r="BG153" i="3"/>
  <c r="F59" i="3"/>
  <c r="J85" i="3"/>
  <c r="BK95" i="2"/>
  <c r="J95" i="2" s="1"/>
  <c r="J61" i="2" s="1"/>
  <c r="BG191" i="3"/>
  <c r="BG96" i="3"/>
  <c r="BG141" i="3"/>
  <c r="BG177" i="3"/>
  <c r="BG241" i="3"/>
  <c r="BG247" i="3"/>
  <c r="BG281" i="3"/>
  <c r="J59" i="3"/>
  <c r="BG113" i="3"/>
  <c r="BG123" i="3"/>
  <c r="BG225" i="3"/>
  <c r="BG229" i="3"/>
  <c r="BG277" i="3"/>
  <c r="BG291" i="3"/>
  <c r="BG106" i="3"/>
  <c r="BG118" i="3"/>
  <c r="BG201" i="3"/>
  <c r="BG233" i="3"/>
  <c r="BG265" i="3"/>
  <c r="BG271" i="3"/>
  <c r="BG211" i="3"/>
  <c r="BG217" i="3"/>
  <c r="BG253" i="3"/>
  <c r="BG261" i="3"/>
  <c r="BG285" i="3"/>
  <c r="BG257" i="3"/>
  <c r="BG289" i="3"/>
  <c r="BG153" i="2"/>
  <c r="BG279" i="2"/>
  <c r="BG231" i="2"/>
  <c r="BG124" i="2"/>
  <c r="BG129" i="2"/>
  <c r="BG178" i="2"/>
  <c r="BG188" i="2"/>
  <c r="BG115" i="2"/>
  <c r="BG145" i="2"/>
  <c r="BG190" i="2"/>
  <c r="BG137" i="2"/>
  <c r="BG226" i="2"/>
  <c r="BG241" i="2"/>
  <c r="BG247" i="2"/>
  <c r="BG252" i="2"/>
  <c r="BG256" i="2"/>
  <c r="J52" i="2"/>
  <c r="E83" i="2"/>
  <c r="F90" i="2"/>
  <c r="BG206" i="2"/>
  <c r="BG250" i="2"/>
  <c r="J90" i="2"/>
  <c r="BG97" i="2"/>
  <c r="BG106" i="2"/>
  <c r="BG221" i="2"/>
  <c r="BG236" i="2"/>
  <c r="BG251" i="2"/>
  <c r="BG258" i="2"/>
  <c r="BG266" i="2"/>
  <c r="BG267" i="2"/>
  <c r="BG273" i="2"/>
  <c r="BG161" i="2"/>
  <c r="BG201" i="2"/>
  <c r="BG211" i="2"/>
  <c r="BG274" i="2"/>
  <c r="BG169" i="2"/>
  <c r="BG216" i="2"/>
  <c r="BG253" i="2"/>
  <c r="BG254" i="2"/>
  <c r="F33" i="8"/>
  <c r="AZ62" i="1" s="1"/>
  <c r="F38" i="7"/>
  <c r="BC61" i="1"/>
  <c r="F38" i="6"/>
  <c r="BC60" i="1" s="1"/>
  <c r="F36" i="7"/>
  <c r="BA61" i="1" s="1"/>
  <c r="F34" i="2"/>
  <c r="BA55" i="1"/>
  <c r="F39" i="4"/>
  <c r="BD58" i="1"/>
  <c r="F35" i="7"/>
  <c r="AZ61" i="1" s="1"/>
  <c r="J33" i="2"/>
  <c r="AV55" i="1"/>
  <c r="J36" i="6"/>
  <c r="AW60" i="1" s="1"/>
  <c r="J36" i="7"/>
  <c r="AW61" i="1" s="1"/>
  <c r="J35" i="4"/>
  <c r="AV58" i="1"/>
  <c r="J34" i="8"/>
  <c r="AW62" i="1"/>
  <c r="F38" i="4"/>
  <c r="BC58" i="1" s="1"/>
  <c r="F37" i="8"/>
  <c r="BD62" i="1"/>
  <c r="F39" i="7"/>
  <c r="BD61" i="1" s="1"/>
  <c r="F36" i="6"/>
  <c r="BA60" i="1" s="1"/>
  <c r="F36" i="3"/>
  <c r="BA57" i="1"/>
  <c r="F36" i="8"/>
  <c r="BC62" i="1"/>
  <c r="F36" i="5"/>
  <c r="BA59" i="1" s="1"/>
  <c r="F38" i="3"/>
  <c r="BC57" i="1"/>
  <c r="F36" i="2"/>
  <c r="BC55" i="1" s="1"/>
  <c r="F39" i="6"/>
  <c r="BD60" i="1" s="1"/>
  <c r="F36" i="4"/>
  <c r="BA58" i="1"/>
  <c r="J35" i="7"/>
  <c r="AV61" i="1"/>
  <c r="F33" i="2"/>
  <c r="AZ55" i="1" s="1"/>
  <c r="F39" i="3"/>
  <c r="BD57" i="1"/>
  <c r="J36" i="5"/>
  <c r="AW59" i="1" s="1"/>
  <c r="F38" i="5"/>
  <c r="BC59" i="1" s="1"/>
  <c r="J35" i="6"/>
  <c r="AV60" i="1"/>
  <c r="F35" i="3"/>
  <c r="AZ57" i="1"/>
  <c r="F35" i="6"/>
  <c r="AZ60" i="1" s="1"/>
  <c r="J35" i="3"/>
  <c r="AV57" i="1"/>
  <c r="J36" i="3"/>
  <c r="AW57" i="1" s="1"/>
  <c r="J35" i="5"/>
  <c r="AV59" i="1" s="1"/>
  <c r="F39" i="5"/>
  <c r="BD59" i="1"/>
  <c r="AS54" i="1"/>
  <c r="F35" i="4"/>
  <c r="AZ58" i="1"/>
  <c r="J33" i="8"/>
  <c r="AV62" i="1"/>
  <c r="J36" i="4"/>
  <c r="AW58" i="1" s="1"/>
  <c r="F37" i="2"/>
  <c r="BD55" i="1"/>
  <c r="F34" i="8"/>
  <c r="BA62" i="1"/>
  <c r="J34" i="2"/>
  <c r="AW55" i="1"/>
  <c r="R91" i="7" l="1"/>
  <c r="P122" i="2"/>
  <c r="P94" i="2" s="1"/>
  <c r="P93" i="2" s="1"/>
  <c r="AU55" i="1" s="1"/>
  <c r="BK94" i="4"/>
  <c r="BK93" i="4" s="1"/>
  <c r="BK92" i="4" s="1"/>
  <c r="J92" i="4" s="1"/>
  <c r="J64" i="4" s="1"/>
  <c r="J112" i="7"/>
  <c r="J69" i="7" s="1"/>
  <c r="J112" i="4"/>
  <c r="J69" i="4" s="1"/>
  <c r="T91" i="7"/>
  <c r="R91" i="5"/>
  <c r="BK87" i="8"/>
  <c r="J87" i="8"/>
  <c r="J60" i="8" s="1"/>
  <c r="P91" i="3"/>
  <c r="AU57" i="1"/>
  <c r="R91" i="4"/>
  <c r="T91" i="4"/>
  <c r="T91" i="3"/>
  <c r="P91" i="7"/>
  <c r="AU61" i="1"/>
  <c r="BK186" i="2"/>
  <c r="J186" i="2"/>
  <c r="J69" i="2"/>
  <c r="R91" i="3"/>
  <c r="R91" i="6"/>
  <c r="R186" i="2"/>
  <c r="R122" i="2"/>
  <c r="R94" i="2" s="1"/>
  <c r="R93" i="2" s="1"/>
  <c r="BK104" i="2"/>
  <c r="J104" i="2" s="1"/>
  <c r="J63" i="2" s="1"/>
  <c r="J88" i="8"/>
  <c r="J61" i="8"/>
  <c r="BK113" i="2"/>
  <c r="J113" i="2"/>
  <c r="J65" i="2" s="1"/>
  <c r="BK92" i="7"/>
  <c r="J92" i="7"/>
  <c r="J64" i="7" s="1"/>
  <c r="J94" i="7"/>
  <c r="J66" i="7"/>
  <c r="BK92" i="6"/>
  <c r="BK91" i="6"/>
  <c r="J91" i="6"/>
  <c r="J32" i="6" s="1"/>
  <c r="AG60" i="1" s="1"/>
  <c r="J94" i="6"/>
  <c r="J66" i="6"/>
  <c r="BK93" i="5"/>
  <c r="J93" i="5" s="1"/>
  <c r="J65" i="5" s="1"/>
  <c r="J93" i="4"/>
  <c r="J65" i="4" s="1"/>
  <c r="J94" i="4"/>
  <c r="J66" i="4"/>
  <c r="BK91" i="4"/>
  <c r="J91" i="4"/>
  <c r="J32" i="4" s="1"/>
  <c r="AG58" i="1" s="1"/>
  <c r="BK93" i="3"/>
  <c r="J93" i="3"/>
  <c r="J65" i="3"/>
  <c r="F37" i="6"/>
  <c r="BB60" i="1" s="1"/>
  <c r="AT61" i="1"/>
  <c r="BC56" i="1"/>
  <c r="AY56" i="1" s="1"/>
  <c r="F37" i="7"/>
  <c r="BB61" i="1" s="1"/>
  <c r="AT57" i="1"/>
  <c r="BA56" i="1"/>
  <c r="AW56" i="1"/>
  <c r="AT58" i="1"/>
  <c r="F37" i="5"/>
  <c r="BB59" i="1"/>
  <c r="F35" i="8"/>
  <c r="BB62" i="1"/>
  <c r="AT55" i="1"/>
  <c r="AT62" i="1"/>
  <c r="F35" i="2"/>
  <c r="BB55" i="1" s="1"/>
  <c r="AZ56" i="1"/>
  <c r="AV56" i="1"/>
  <c r="AT59" i="1"/>
  <c r="AT60" i="1"/>
  <c r="F37" i="4"/>
  <c r="BB58" i="1"/>
  <c r="F37" i="3"/>
  <c r="BB57" i="1" s="1"/>
  <c r="BD56" i="1"/>
  <c r="BK122" i="2" l="1"/>
  <c r="J122" i="2"/>
  <c r="J67" i="2"/>
  <c r="BK86" i="8"/>
  <c r="J86" i="8"/>
  <c r="J59" i="8"/>
  <c r="BK91" i="7"/>
  <c r="J91" i="7"/>
  <c r="AN60" i="1"/>
  <c r="J41" i="6"/>
  <c r="J63" i="6"/>
  <c r="J92" i="6"/>
  <c r="J64" i="6" s="1"/>
  <c r="BK92" i="5"/>
  <c r="J92" i="5"/>
  <c r="J64" i="5"/>
  <c r="AN58" i="1"/>
  <c r="J41" i="4"/>
  <c r="J63" i="4"/>
  <c r="BK92" i="3"/>
  <c r="BK91" i="3"/>
  <c r="J91" i="3"/>
  <c r="J63" i="3"/>
  <c r="BC54" i="1"/>
  <c r="AY54" i="1" s="1"/>
  <c r="BD54" i="1"/>
  <c r="W33" i="1"/>
  <c r="AU56" i="1"/>
  <c r="AU54" i="1"/>
  <c r="AZ54" i="1"/>
  <c r="AV54" i="1"/>
  <c r="AK29" i="1"/>
  <c r="BB56" i="1"/>
  <c r="AX56" i="1"/>
  <c r="AT56" i="1"/>
  <c r="J32" i="7"/>
  <c r="AG61" i="1" s="1"/>
  <c r="AN61" i="1" s="1"/>
  <c r="BA54" i="1"/>
  <c r="W30" i="1"/>
  <c r="BK94" i="2" l="1"/>
  <c r="J94" i="2" s="1"/>
  <c r="J60" i="2" s="1"/>
  <c r="J41" i="7"/>
  <c r="J63" i="7"/>
  <c r="BK91" i="5"/>
  <c r="J91" i="5"/>
  <c r="J63" i="5"/>
  <c r="J92" i="3"/>
  <c r="J64" i="3"/>
  <c r="J30" i="8"/>
  <c r="AG62" i="1"/>
  <c r="BB54" i="1"/>
  <c r="W31" i="1" s="1"/>
  <c r="W32" i="1"/>
  <c r="J32" i="3"/>
  <c r="AG57" i="1"/>
  <c r="W29" i="1"/>
  <c r="AW54" i="1"/>
  <c r="AK30" i="1" s="1"/>
  <c r="J39" i="8" l="1"/>
  <c r="BK93" i="2"/>
  <c r="J93" i="2"/>
  <c r="J59" i="2"/>
  <c r="AN57" i="1"/>
  <c r="J41" i="3"/>
  <c r="AN62" i="1"/>
  <c r="AT54" i="1"/>
  <c r="J32" i="5"/>
  <c r="AG59" i="1"/>
  <c r="AN59" i="1"/>
  <c r="AX54" i="1"/>
  <c r="J41" i="5" l="1"/>
  <c r="J30" i="2"/>
  <c r="AG55" i="1"/>
  <c r="AN55" i="1"/>
  <c r="AG56" i="1"/>
  <c r="AG54" i="1"/>
  <c r="AK26" i="1"/>
  <c r="AK35" i="1" s="1"/>
  <c r="J39" i="2" l="1"/>
  <c r="AN54" i="1"/>
  <c r="AN56" i="1"/>
</calcChain>
</file>

<file path=xl/sharedStrings.xml><?xml version="1.0" encoding="utf-8"?>
<sst xmlns="http://schemas.openxmlformats.org/spreadsheetml/2006/main" count="8893" uniqueCount="899">
  <si>
    <t>Export Komplet</t>
  </si>
  <si>
    <t>VZ</t>
  </si>
  <si>
    <t>2.0</t>
  </si>
  <si>
    <t>ZAMOK</t>
  </si>
  <si>
    <t>False</t>
  </si>
  <si>
    <t>{eeada395-78fa-4ad2-8547-7cab592be4e9}</t>
  </si>
  <si>
    <t>0,01</t>
  </si>
  <si>
    <t>21</t>
  </si>
  <si>
    <t>12</t>
  </si>
  <si>
    <t>REKAPITULACE STAVBY</t>
  </si>
  <si>
    <t>v ---  níže se nacházejí doplnkové a pomocné údaje k sestavám  --- v</t>
  </si>
  <si>
    <t>Návod na vyplnění</t>
  </si>
  <si>
    <t>0,001</t>
  </si>
  <si>
    <t>Kód:</t>
  </si>
  <si>
    <t>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</si>
  <si>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</si>
  <si>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</si>
  <si>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objektu G</t>
  </si>
  <si>
    <t>KSO:</t>
  </si>
  <si>
    <t/>
  </si>
  <si>
    <t>CC-CZ:</t>
  </si>
  <si>
    <t>Místo:</t>
  </si>
  <si>
    <t>Karlovarská krajská nemocnice a.s.</t>
  </si>
  <si>
    <t>Datum:</t>
  </si>
  <si>
    <t>24. 6. 2024</t>
  </si>
  <si>
    <t>Zadavatel:</t>
  </si>
  <si>
    <t>IČ:</t>
  </si>
  <si>
    <t xml:space="preserve">70891168 </t>
  </si>
  <si>
    <t>Karlovarský kraj</t>
  </si>
  <si>
    <t>DIČ:</t>
  </si>
  <si>
    <t xml:space="preserve">CZ 70891168 </t>
  </si>
  <si>
    <t>Uchazeč:</t>
  </si>
  <si>
    <t>Vyplň údaj</t>
  </si>
  <si>
    <t>Projektant:</t>
  </si>
  <si>
    <t>47916621</t>
  </si>
  <si>
    <t>Penta Projekt s.r.o., Mrštíkova 12, Jihlava</t>
  </si>
  <si>
    <t>CZ 47916621</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</si>
  <si>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</si>
  <si>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</si>
  <si>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</si>
  <si>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</si>
  <si>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</si>
  <si>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</si>
  <si>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</si>
  <si>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</si>
  <si>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</si>
  <si>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</si>
  <si>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</si>
  <si>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</si>
  <si>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</si>
  <si>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</si>
  <si>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</si>
  <si>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</si>
  <si>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</si>
  <si>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</si>
  <si>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</si>
  <si>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</si>
  <si>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</si>
  <si>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</si>
  <si>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</si>
  <si>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</si>
  <si>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</si>
  <si>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</si>
  <si>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</si>
  <si>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</si>
  <si>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</si>
  <si>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</si>
  <si>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</si>
  <si>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</si>
  <si>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</si>
  <si>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</si>
  <si>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</si>
  <si>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</si>
  <si>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</si>
  <si>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</si>
  <si>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</si>
  <si>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</si>
  <si>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</si>
  <si>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</si>
  <si>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</si>
  <si>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</si>
  <si>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t>
  </si>
  <si>
    <t>Stavební práce</t>
  </si>
  <si>
    <t>STA</t>
  </si>
  <si>
    <t>1</t>
  </si>
  <si>
    <t>{87d626de-e80b-4961-891a-2c75382607af}</t>
  </si>
  <si>
    <t>D2</t>
  </si>
  <si>
    <t>Vzduchotechnika</t>
  </si>
  <si>
    <t>{7ad5619a-13c5-473a-bb52-ce632912e41a}</t>
  </si>
  <si>
    <t>D2.1</t>
  </si>
  <si>
    <t>Pavilon A</t>
  </si>
  <si>
    <t>Soupis</t>
  </si>
  <si>
    <t>{5e0e33be-d712-48b5-bdcb-8e86876da7d3}</t>
  </si>
  <si>
    <t>D2.2</t>
  </si>
  <si>
    <t>Pavilon B</t>
  </si>
  <si>
    <t>{ace16913-211d-49b9-b0c9-746c6b080f94}</t>
  </si>
  <si>
    <t>D2.3</t>
  </si>
  <si>
    <t>Pavilon C</t>
  </si>
  <si>
    <t>{f40a8523-2fe1-4cf0-b947-ffc4e37001ac}</t>
  </si>
  <si>
    <t>D2.4</t>
  </si>
  <si>
    <t>Pavilon D</t>
  </si>
  <si>
    <t>{4ed5ac2b-2816-4a7f-9ea4-8c2d02993100}</t>
  </si>
  <si>
    <t>D2.5</t>
  </si>
  <si>
    <t>Pavilon L</t>
  </si>
  <si>
    <t>{c6573e3a-d286-4b2a-b1fc-610f3f7a0688}</t>
  </si>
  <si>
    <t>VRN</t>
  </si>
  <si>
    <t>Vedlejší rozpočtové náklady</t>
  </si>
  <si>
    <t>{171a92fc-751e-42e8-afb3-1f1007667c75}</t>
  </si>
  <si>
    <t>KRYCÍ LIST SOUPISU PRACÍ</t>
  </si>
  <si>
    <t>Objekt:</t>
  </si>
  <si>
    <t>D1 - Stavební práce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</si>
  <si>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</si>
  <si>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</si>
  <si>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</si>
  <si>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</si>
  <si>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</si>
  <si>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</si>
  <si>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</si>
  <si>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18 - Zemní práce - povrchové úpravy terénu</t>
  </si>
  <si>
    <t xml:space="preserve">    2 - Zakládání</t>
  </si>
  <si>
    <t xml:space="preserve">      29 - Zakládání - pomocné konstrukce pro zakládání</t>
  </si>
  <si>
    <t xml:space="preserve">    5 - Komunikace pozemní</t>
  </si>
  <si>
    <t xml:space="preserve">      56 - Podkladní vrstvy komunikací, letišť a ploch</t>
  </si>
  <si>
    <t xml:space="preserve">    9 - Ostatní konstrukce a práce, bourání</t>
  </si>
  <si>
    <t xml:space="preserve">      98 - Demolice</t>
  </si>
  <si>
    <t xml:space="preserve">      99 - Přesuny hmot a suti</t>
  </si>
  <si>
    <t xml:space="preserve">        997 - Přesun sutě</t>
  </si>
  <si>
    <t xml:space="preserve">        998 - Přesun hmot</t>
  </si>
  <si>
    <t xml:space="preserve">        999 - Nakládání s nebezpečnými odpady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</si>
  <si>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</si>
  <si>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</si>
  <si>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</si>
  <si>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</si>
  <si>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</si>
  <si>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</si>
  <si>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</si>
  <si>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</si>
  <si>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</si>
  <si>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</si>
  <si>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</si>
  <si>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</si>
  <si>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</si>
  <si>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</si>
  <si>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</si>
  <si>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</si>
  <si>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</si>
  <si>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</si>
  <si>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18</t>
  </si>
  <si>
    <t>Zemní práce - povrchové úpravy terénu</t>
  </si>
  <si>
    <t>K</t>
  </si>
  <si>
    <t>181951112</t>
  </si>
  <si>
    <t>Úprava pláně vyrovnáním výškových rozdílů strojně v hornině třídy těžitelnosti I, skupiny 1 až 3 se zhutněním</t>
  </si>
  <si>
    <t>m2</t>
  </si>
  <si>
    <t>CS ÚRS 2024 01</t>
  </si>
  <si>
    <t>4</t>
  </si>
  <si>
    <t>3</t>
  </si>
  <si>
    <t>Online PSC</t>
  </si>
  <si>
    <t>https://podminky.urs.cz/item/CS_URS_2024_01/181951112</t>
  </si>
  <si>
    <t>VV</t>
  </si>
  <si>
    <t>projektová dokumentace - stavební část - výkresy půdorysu, výkresy řezů a technická zpráva</t>
  </si>
  <si>
    <t>D1_03 Pavilon G</t>
  </si>
  <si>
    <t>.</t>
  </si>
  <si>
    <t>1784,0</t>
  </si>
  <si>
    <t>Součet</t>
  </si>
  <si>
    <t>Zakládání</t>
  </si>
  <si>
    <t>29</t>
  </si>
  <si>
    <t>Zakládání - pomocné konstrukce pro zakládání</t>
  </si>
  <si>
    <t>291111114</t>
  </si>
  <si>
    <t>Podklad pro zpevněné plochy s rozprostřením a s hutněním z betonového recyklátu</t>
  </si>
  <si>
    <t>m3</t>
  </si>
  <si>
    <t>-1153758640</t>
  </si>
  <si>
    <t>https://podminky.urs.cz/item/CS_URS_2024_01/291111114</t>
  </si>
  <si>
    <t>1784,0*0,25</t>
  </si>
  <si>
    <t>5</t>
  </si>
  <si>
    <t>Komunikace pozemní</t>
  </si>
  <si>
    <t>56</t>
  </si>
  <si>
    <t>Podkladní vrstvy komunikací, letišť a ploch</t>
  </si>
  <si>
    <t>564831111</t>
  </si>
  <si>
    <t>Podklad ze štěrkodrti ŠD s rozprostřením a zhutněním plochy přes 100 m2, po zhutnění tl. 100 mm</t>
  </si>
  <si>
    <t>6</t>
  </si>
  <si>
    <t>https://podminky.urs.cz/item/CS_URS_2024_01/564831111</t>
  </si>
  <si>
    <t>9</t>
  </si>
  <si>
    <t>Ostatní konstrukce a práce, bourání</t>
  </si>
  <si>
    <t>98</t>
  </si>
  <si>
    <t>Demolice</t>
  </si>
  <si>
    <t>981011004</t>
  </si>
  <si>
    <t>Zkrápění sutě při demolici pro snížení prašnosti</t>
  </si>
  <si>
    <t>Kč</t>
  </si>
  <si>
    <t>vlastní</t>
  </si>
  <si>
    <t>10</t>
  </si>
  <si>
    <t>včetně kropícího automobilu a nákladů na dodávku vody</t>
  </si>
  <si>
    <t>v celé délce realizace demolice</t>
  </si>
  <si>
    <t>981013311</t>
  </si>
  <si>
    <t>Demolice budov těžkými mechanizačními prostředky z cihel, kamene, smíšeného nebo hrázděného zdiva, tvárnic na maltu vápennou nebo vápenocementovou s podílem konstrukcí do 10 %</t>
  </si>
  <si>
    <t>41984797</t>
  </si>
  <si>
    <t>https://podminky.urs.cz/item/CS_URS_2024_01/981013311</t>
  </si>
  <si>
    <t>P</t>
  </si>
  <si>
    <t xml:space="preserve">Poznámka k položce:_x000D_
Součástí položky je také vyklizení a odstrojení objektu včetně odvozu, ekologické likvidace a poplatků, a to: Vybavení - otopná tělesa, vnitřní rozvody (ZTI, UT, VZT apod.), elektroinstalace (kabeláže, osvětlení, rozvaděče apod.), zařizovací předměty, vestavný nábytek a ostatní truhlářské konstrukce, podhledy, povlakové krytiny a ostatní nášlapné vrstvy podlah, výplně otvorů (okna, dveře, světlíky), izolace, či jiný komunální či nebezpečný odpad, výtah včetně strojovny, technologie strojovny -  vytápění, vzduchotechniky, chlazení apod.  Demontáž střešní krytiny včetně okapů, svodů, venkovních parapetů oken a oplechování říms, zárubní, mříží, konzolí, hromosvodu, venkovních přístřešků, výlezu na půdu, zábradlí (vnitřní a venkovní) apod. Odpojení stavby od veškerých sítí technické infrastruktury – prohlídka bourané stavby a odborné odpojení přívodu elektrické energie, uzavření vodovodu a vypuštění příslušných větví vytápění, zaslepení, zrušení přípojek apod. Výkopové práce nutné pro odkrytí rušených přípojek včetně zpětné úpravy.  Kovový odpad bude odvezen do výkupny kovů za účasti technického dozoru stavebníka, finanční prostředky budou převedeny na bankovní účet objednatele."_x000D_
</t>
  </si>
  <si>
    <t>24651,0*0,20</t>
  </si>
  <si>
    <t>981013312</t>
  </si>
  <si>
    <t>Demolice budov těžkými mechanizačními prostředky z cihel, kamene, smíšeného nebo hrázděného zdiva, tvárnic na maltu vápennou nebo vápenocementovou s podílem konstrukcí přes 10 do 15 %</t>
  </si>
  <si>
    <t>181017207</t>
  </si>
  <si>
    <t>https://podminky.urs.cz/item/CS_URS_2024_01/981013312</t>
  </si>
  <si>
    <t>24651,0*0,10</t>
  </si>
  <si>
    <t>7</t>
  </si>
  <si>
    <t>981013313</t>
  </si>
  <si>
    <t>Demolice budov těžkými mechanizačními prostředky z cihel, kamene, smíšeného nebo hrázděného zdiva, tvárnic na maltu vápennou nebo vápenocementovou s podílem konstrukcí přes 15 do 20 %</t>
  </si>
  <si>
    <t>-195846243</t>
  </si>
  <si>
    <t>https://podminky.urs.cz/item/CS_URS_2024_01/981013313</t>
  </si>
  <si>
    <t>24651,0*0,35</t>
  </si>
  <si>
    <t>8</t>
  </si>
  <si>
    <t>981013315</t>
  </si>
  <si>
    <t>Demolice budov těžkými mechanizačními prostředky z cihel, kamene, smíšeného nebo hrázděného zdiva, tvárnic na maltu vápennou nebo vápenocementovou s podílem konstrukcí přes 25 do 30 %</t>
  </si>
  <si>
    <t>-2028250732</t>
  </si>
  <si>
    <t>https://podminky.urs.cz/item/CS_URS_2024_01/981013315</t>
  </si>
  <si>
    <t>24651,0*0,25</t>
  </si>
  <si>
    <t>981013316</t>
  </si>
  <si>
    <t>Demolice budov těžkými mechanizačními prostředky z cihel, kamene, smíšeného nebo hrázděného zdiva, tvárnic na maltu vápennou nebo vápenocementovou s podílem konstrukcí přes 30 do 35 %</t>
  </si>
  <si>
    <t>14</t>
  </si>
  <si>
    <t>https://podminky.urs.cz/item/CS_URS_2024_01/981013316</t>
  </si>
  <si>
    <t>981332111</t>
  </si>
  <si>
    <t>Demolice ocelových konstrukcí hal, sil, technologických zařízení apod. jakýmkoliv způsobem</t>
  </si>
  <si>
    <t>t</t>
  </si>
  <si>
    <t>-711389723</t>
  </si>
  <si>
    <t>https://podminky.urs.cz/item/CS_URS_2024_01/981332111</t>
  </si>
  <si>
    <t>Ocelový přístřešek</t>
  </si>
  <si>
    <t>"Konstrukce:" 2,0</t>
  </si>
  <si>
    <t>"opláštění:" 0,8</t>
  </si>
  <si>
    <t>11</t>
  </si>
  <si>
    <t>981513116</t>
  </si>
  <si>
    <t>Demolice konstrukcí objektů těžkými mechanizačními prostředky konstrukcí z betonu prostého</t>
  </si>
  <si>
    <t>16</t>
  </si>
  <si>
    <t>https://podminky.urs.cz/item/CS_URS_2024_01/981513116</t>
  </si>
  <si>
    <t>Podlaha 1.PP, podkladní beton</t>
  </si>
  <si>
    <t>(593,0+1328,1)*0,15</t>
  </si>
  <si>
    <t>99</t>
  </si>
  <si>
    <t>Přesuny hmot a suti</t>
  </si>
  <si>
    <t>997</t>
  </si>
  <si>
    <t>Přesun sutě</t>
  </si>
  <si>
    <t>997006512</t>
  </si>
  <si>
    <t>Vodorovná doprava suti na skládku s naložením na dopravní prostředek a složením přes 100 m do 1 km</t>
  </si>
  <si>
    <t>-1781729876</t>
  </si>
  <si>
    <t>https://podminky.urs.cz/item/CS_URS_2024_01/997006512</t>
  </si>
  <si>
    <t>13</t>
  </si>
  <si>
    <t>997006519</t>
  </si>
  <si>
    <t>Vodorovná doprava suti na skládku Příplatek k ceně -6512 za každý další i započatý 1 km</t>
  </si>
  <si>
    <t>1437018773</t>
  </si>
  <si>
    <t>https://podminky.urs.cz/item/CS_URS_2024_01/997006519</t>
  </si>
  <si>
    <t>stavební a směsný odpad - odvoz na řízenou skládku - vzdálenost 15 km</t>
  </si>
  <si>
    <t>(215,0+6,5+25,5+6,5)*14,0</t>
  </si>
  <si>
    <t>stavební materiály obsahující azbest - odvoz na řízenou skládku - vzdálenost 27 km</t>
  </si>
  <si>
    <t>82,5*26,0</t>
  </si>
  <si>
    <t>stavební odpad - odvoz na recyklační skládku - vzdálenost 14 km</t>
  </si>
  <si>
    <t>(1182,50+320,0+940,0+7140,643)*13,0</t>
  </si>
  <si>
    <t>kovový odpad - odvoz do sběrny kovů - vzdálenost 4,5 km</t>
  </si>
  <si>
    <t>85,0*3,5</t>
  </si>
  <si>
    <t>997013631</t>
  </si>
  <si>
    <t>Poplatek za uložení stavebního odpadu na skládce (skládkovné) směsného stavebního a demoličního zatříděného do Katalogu odpadů pod kódem 17 09 04</t>
  </si>
  <si>
    <t>-569089435</t>
  </si>
  <si>
    <t>https://podminky.urs.cz/item/CS_URS_2024_01/997013631</t>
  </si>
  <si>
    <t>bude fakturováno na základě doložených dokladů o uložení odpadu na skládku a vážních lístků</t>
  </si>
  <si>
    <t>215,0</t>
  </si>
  <si>
    <t>15</t>
  </si>
  <si>
    <t>997013804</t>
  </si>
  <si>
    <t>Poplatek za uložení stavebního odpadu na skládce (skládkovné) ze skla zatříděného do Katalogu odpadů pod kódem 17 02 02</t>
  </si>
  <si>
    <t>1149297361</t>
  </si>
  <si>
    <t>https://podminky.urs.cz/item/CS_URS_2024_01/997013804</t>
  </si>
  <si>
    <t>6,5</t>
  </si>
  <si>
    <t>997013811</t>
  </si>
  <si>
    <t>Poplatek za uložení stavebního odpadu na skládce (skládkovné) dřevěného zatříděného do Katalogu odpadů pod kódem 17 02 01</t>
  </si>
  <si>
    <t>24</t>
  </si>
  <si>
    <t>https://podminky.urs.cz/item/CS_URS_2024_01/997013811</t>
  </si>
  <si>
    <t>25,5</t>
  </si>
  <si>
    <t>17</t>
  </si>
  <si>
    <t>997013814</t>
  </si>
  <si>
    <t>Poplatek za uložení stavebního odpadu na skládce (skládkovné) z izolačních materiálů zatříděného do Katalogu odpadů pod kódem 17 06 04</t>
  </si>
  <si>
    <t>26</t>
  </si>
  <si>
    <t>https://podminky.urs.cz/item/CS_URS_2024_01/997013814</t>
  </si>
  <si>
    <t>997013821</t>
  </si>
  <si>
    <t>Poplatek za uložení stavebního odpadu na skládce (skládkovné) ze stavebních materiálů obsahujících azbest zatříděných do Katalogu odpadů pod kódem 17 06 05</t>
  </si>
  <si>
    <t>161868818</t>
  </si>
  <si>
    <t>https://podminky.urs.cz/item/CS_URS_2024_01/997013821</t>
  </si>
  <si>
    <t>82,5</t>
  </si>
  <si>
    <t>19</t>
  </si>
  <si>
    <t>997013861</t>
  </si>
  <si>
    <t>Poplatek za uložení stavebního odpadu na recyklační skládce (skládkovné) z prostého betonu zatříděného do Katalogu odpadů pod kódem 17 01 01</t>
  </si>
  <si>
    <t>28</t>
  </si>
  <si>
    <t>https://podminky.urs.cz/item/CS_URS_2024_01/997013861</t>
  </si>
  <si>
    <t>1182,5</t>
  </si>
  <si>
    <t>20</t>
  </si>
  <si>
    <t>997013862</t>
  </si>
  <si>
    <t>Poplatek za uložení stavebního odpadu na recyklační skládce (skládkovné) z armovaného betonu zatříděného do Katalogu odpadů pod kódem 17 01 01</t>
  </si>
  <si>
    <t>30</t>
  </si>
  <si>
    <t>https://podminky.urs.cz/item/CS_URS_2024_01/997013862</t>
  </si>
  <si>
    <t>320,0</t>
  </si>
  <si>
    <t>997013863</t>
  </si>
  <si>
    <t>Poplatek za uložení stavebního odpadu na recyklační skládce (skládkovné) cihelného zatříděného do Katalogu odpadů pod kódem 17 01 02</t>
  </si>
  <si>
    <t>32</t>
  </si>
  <si>
    <t>https://podminky.urs.cz/item/CS_URS_2024_01/997013863</t>
  </si>
  <si>
    <t>940,0</t>
  </si>
  <si>
    <t>22</t>
  </si>
  <si>
    <t>997013869</t>
  </si>
  <si>
    <t>Poplatek za uložení stavebního odpadu na recyklační skládce (skládkovné) ze směsí nebo oddělených frakcí betonu, cihel a keramických výrobků zatříděného do Katalogu odpadů pod kódem 17 01 07</t>
  </si>
  <si>
    <t>-1484382274</t>
  </si>
  <si>
    <t>https://podminky.urs.cz/item/CS_URS_2024_01/997013869</t>
  </si>
  <si>
    <t>7140,643</t>
  </si>
  <si>
    <t>998</t>
  </si>
  <si>
    <t>Přesun hmot</t>
  </si>
  <si>
    <t>23</t>
  </si>
  <si>
    <t>998225111</t>
  </si>
  <si>
    <t>Přesun hmot pro komunikace s krytem z kameniva, monolitickým betonovým nebo živičným dopravní vzdálenost do 200 m jakékoliv délky objektu</t>
  </si>
  <si>
    <t>1817682410</t>
  </si>
  <si>
    <t>https://podminky.urs.cz/item/CS_URS_2024_01/998225111</t>
  </si>
  <si>
    <t>999</t>
  </si>
  <si>
    <t>Nakládání s nebezpečnými odpady</t>
  </si>
  <si>
    <t>99900001RR00</t>
  </si>
  <si>
    <t>Vytvoření Kontrolovaného uzavřeného podtlakového pásma KP1</t>
  </si>
  <si>
    <t>kpl</t>
  </si>
  <si>
    <t>38</t>
  </si>
  <si>
    <t>25</t>
  </si>
  <si>
    <t>99900002RR00</t>
  </si>
  <si>
    <t>Vytvoření podtlaku odsávacím zařízením s HEPA filtrací H13</t>
  </si>
  <si>
    <t>40</t>
  </si>
  <si>
    <t>99900003RR00</t>
  </si>
  <si>
    <t>Vybudování personální a dekontaminační komory</t>
  </si>
  <si>
    <t>kus</t>
  </si>
  <si>
    <t>42</t>
  </si>
  <si>
    <t>27</t>
  </si>
  <si>
    <t>99900004RR00</t>
  </si>
  <si>
    <t>Monitoring podtlaku v průběhu provádění prací</t>
  </si>
  <si>
    <t>44</t>
  </si>
  <si>
    <t>99900008RR00</t>
  </si>
  <si>
    <t>Závěrečný monitoring dle ČSN ISO EN 16000-7</t>
  </si>
  <si>
    <t>ks</t>
  </si>
  <si>
    <t>48</t>
  </si>
  <si>
    <t>Poznámka k položce:_x000D_
Dle § 90 odst. 3 zákona č. 134/2016 Sb. o zadávání veřejných zakázek, ve znění pozdějších předpisů zadavatel umožňuje nabídnout rovnocenné řešení.</t>
  </si>
  <si>
    <t>99900009RR00</t>
  </si>
  <si>
    <t>Demontáž technických opatření a odvoz technologie</t>
  </si>
  <si>
    <t>50</t>
  </si>
  <si>
    <t>HZS</t>
  </si>
  <si>
    <t>Hodinové zúčtovací sazby</t>
  </si>
  <si>
    <t>HZS2212</t>
  </si>
  <si>
    <t>Hodinové zúčtovací sazby profesí PSV provádění stavebních instalací instalatér odborný</t>
  </si>
  <si>
    <t>hod</t>
  </si>
  <si>
    <t>CS ÚRS 2024 02</t>
  </si>
  <si>
    <t>512</t>
  </si>
  <si>
    <t>1846002705</t>
  </si>
  <si>
    <t>https://podminky.urs.cz/item/CS_URS_2024_02/HZS2212</t>
  </si>
  <si>
    <t>Poznámka k položce:_x000D_
přípojky budou bezpečně uzavřeny a chráněny</t>
  </si>
  <si>
    <t>odpojení vodovodní přípojky od objektu a její zapezpečení</t>
  </si>
  <si>
    <t>8,0</t>
  </si>
  <si>
    <t>odpojení kanalizační přípojky od objektu a její zapezpečení</t>
  </si>
  <si>
    <t>31</t>
  </si>
  <si>
    <t>M</t>
  </si>
  <si>
    <t>2212</t>
  </si>
  <si>
    <t>koncové uzávěry, těsnící materiál</t>
  </si>
  <si>
    <t>soubor</t>
  </si>
  <si>
    <t>1027871554</t>
  </si>
  <si>
    <t>HZS2222</t>
  </si>
  <si>
    <t>Hodinové zúčtovací sazby profesí PSV provádění stavebních instalací topenář odborný</t>
  </si>
  <si>
    <t>-600202275</t>
  </si>
  <si>
    <t>https://podminky.urs.cz/item/CS_URS_2024_02/HZS2222</t>
  </si>
  <si>
    <t>odpojení přípojky pro vytápění a teplé užitkové vody od objektu a jejich zapezpečení</t>
  </si>
  <si>
    <t>15,0</t>
  </si>
  <si>
    <t>33</t>
  </si>
  <si>
    <t>2222</t>
  </si>
  <si>
    <t>1298376599</t>
  </si>
  <si>
    <t>34</t>
  </si>
  <si>
    <t>HZS2232</t>
  </si>
  <si>
    <t>Hodinové zúčtovací sazby profesí PSV provádění stavebních instalací elektrikář odborný</t>
  </si>
  <si>
    <t>847575871</t>
  </si>
  <si>
    <t>https://podminky.urs.cz/item/CS_URS_2024_02/HZS2232</t>
  </si>
  <si>
    <t>odpojení napájení rozvodů NN/DO od objektu a jejich zabezpečení</t>
  </si>
  <si>
    <t>25,0</t>
  </si>
  <si>
    <t>35</t>
  </si>
  <si>
    <t>2223</t>
  </si>
  <si>
    <t>izolační a zabezpečovací materiál</t>
  </si>
  <si>
    <t>-243021770</t>
  </si>
  <si>
    <t>D2 - Vzduchotechnika</t>
  </si>
  <si>
    <t>Soupis:</t>
  </si>
  <si>
    <t>D2.1 - Pavilon A</t>
  </si>
  <si>
    <t>PSV - Práce a dodávky PSV</t>
  </si>
  <si>
    <t xml:space="preserve">    751 - Vzduchotechnika</t>
  </si>
  <si>
    <t>225220252</t>
  </si>
  <si>
    <t>likvidace odstraněných filtrů</t>
  </si>
  <si>
    <t>1,419</t>
  </si>
  <si>
    <t>195509647</t>
  </si>
  <si>
    <t>1,419*14,0</t>
  </si>
  <si>
    <t>-1078980008</t>
  </si>
  <si>
    <t>PSV</t>
  </si>
  <si>
    <t>Práce a dodávky PSV</t>
  </si>
  <si>
    <t>751</t>
  </si>
  <si>
    <t>751366022</t>
  </si>
  <si>
    <t>Montáž filtru kapsového, na čtyřhranné potrubí, průřezu přes 0,150 do 0,300 m2</t>
  </si>
  <si>
    <t>3212838</t>
  </si>
  <si>
    <t>https://podminky.urs.cz/item/CS_URS_2024_01/751366022</t>
  </si>
  <si>
    <t xml:space="preserve">Poznámka k položce:_x000D_
výměna vzduchových filtrů VZT - realizace po dokončení stavebních prací - po demolici objektu </t>
  </si>
  <si>
    <t>10,0+6,0+4,0+5,0+4,0+2,0+1,0+4,0+2,0+2,0+1,0+1,0+6,0+2,0+2,0+15,0+10,0</t>
  </si>
  <si>
    <t>751366023</t>
  </si>
  <si>
    <t>Montáž filtru kapsového, na čtyřhranné potrubí, průřezu přes 0,300 do 0,450 m2</t>
  </si>
  <si>
    <t>1024943524</t>
  </si>
  <si>
    <t>https://podminky.urs.cz/item/CS_URS_2024_01/751366023</t>
  </si>
  <si>
    <t>Poznámka k položce:_x000D_
výměna vzduchových filtrů VZT - realizace po dokončení stavebních prací - po demolici objektu</t>
  </si>
  <si>
    <t>14,0+14,0+2,0+3,0</t>
  </si>
  <si>
    <t>751.2.1.1</t>
  </si>
  <si>
    <t>filtrační vložka – F6_592x592/630/6</t>
  </si>
  <si>
    <t>-1485199790</t>
  </si>
  <si>
    <t xml:space="preserve">Zařízení č. 1 – operační sály č. 1 a č. 2 </t>
  </si>
  <si>
    <t>2,0</t>
  </si>
  <si>
    <t xml:space="preserve">Zařízení č. 3 – operační sály č. 3 a č. 6 </t>
  </si>
  <si>
    <t>Zařízení č. 7 – zázemí operačních sálů</t>
  </si>
  <si>
    <t>Zařízení č. 10 – sterilizace CC</t>
  </si>
  <si>
    <t>Zařízení č. 11 – JIP1</t>
  </si>
  <si>
    <t>Zařízení č. 12 – JIP2</t>
  </si>
  <si>
    <t>Zařízení č. 14 – kardiosál</t>
  </si>
  <si>
    <t>1,0</t>
  </si>
  <si>
    <t xml:space="preserve">Zařízení č. 22 – zákrokové sálky </t>
  </si>
  <si>
    <t>751.2.1.2</t>
  </si>
  <si>
    <t>filtrační vložka – F6_592x287/630/6</t>
  </si>
  <si>
    <t>-778323330</t>
  </si>
  <si>
    <t>751.2.1.3</t>
  </si>
  <si>
    <t>filtrační vložka – F9_592x592/630/8</t>
  </si>
  <si>
    <t>733879885</t>
  </si>
  <si>
    <t>Zařízení č. 5 – operační sál č.4</t>
  </si>
  <si>
    <t>Zařízení č. 6 – operační sál č.5</t>
  </si>
  <si>
    <t>Zařízení č. 9 – sterilizace NC</t>
  </si>
  <si>
    <t>Zařízení č. 21 – Crash room a exp. pokoj</t>
  </si>
  <si>
    <t>751.2.1.4</t>
  </si>
  <si>
    <t>filtrační vložka – F6_287x592/630/3</t>
  </si>
  <si>
    <t>-1272729687</t>
  </si>
  <si>
    <t xml:space="preserve">Zařízení č. 25 – čekárny a chodby </t>
  </si>
  <si>
    <t>751.2.1.5</t>
  </si>
  <si>
    <t>filtrační vložka – F6_402x592/630/4</t>
  </si>
  <si>
    <t>1234644443</t>
  </si>
  <si>
    <t>751.2.1.6</t>
  </si>
  <si>
    <t>filtrační vložka – F6_592x490/630/6</t>
  </si>
  <si>
    <t>-770736594</t>
  </si>
  <si>
    <t>Zařízení č. 8 – dospávací pokoj</t>
  </si>
  <si>
    <t xml:space="preserve">Zařízení č. 9 – sterilizace NC </t>
  </si>
  <si>
    <t>Zařízení č. 17 – lékárna</t>
  </si>
  <si>
    <t>751.2.1.17</t>
  </si>
  <si>
    <t>filtrační vložka – F6_490x402/630/5</t>
  </si>
  <si>
    <t>-1148487883</t>
  </si>
  <si>
    <t>Zařízení č. 23 – větrání RTG</t>
  </si>
  <si>
    <t>Zařízení č. 24 – větrání CT</t>
  </si>
  <si>
    <t>751.2.1.7</t>
  </si>
  <si>
    <t>filtrační vložka – F9_490x592/630/6</t>
  </si>
  <si>
    <t>-1939419629</t>
  </si>
  <si>
    <t>751.2.1.8</t>
  </si>
  <si>
    <t>filtrační vložka – F9_490x490/630/6</t>
  </si>
  <si>
    <t>1989141074</t>
  </si>
  <si>
    <t>751.2.1.9</t>
  </si>
  <si>
    <t>filtrační vložka – F9_592x490/630/8</t>
  </si>
  <si>
    <t>-1348295126</t>
  </si>
  <si>
    <t>751.2.1.10</t>
  </si>
  <si>
    <t>filtrační vložka – F9_592x287/630/8</t>
  </si>
  <si>
    <t>-1899705108</t>
  </si>
  <si>
    <t>751.2.1.11</t>
  </si>
  <si>
    <t>filtrační vložka – F9_490x287/630/6</t>
  </si>
  <si>
    <t>1944097719</t>
  </si>
  <si>
    <t>751.2.1.12</t>
  </si>
  <si>
    <t>filtrační vložka – F9_287x592/630/4</t>
  </si>
  <si>
    <t>-583508999</t>
  </si>
  <si>
    <t>751.2.1.13</t>
  </si>
  <si>
    <t>filtrační rouno 1000x1000 mm</t>
  </si>
  <si>
    <t>-748736884</t>
  </si>
  <si>
    <t>Zařízení č. 15 – dveřní clona</t>
  </si>
  <si>
    <t>751.2.1.14</t>
  </si>
  <si>
    <t>filtrační vložka – G4_490x402/96</t>
  </si>
  <si>
    <t>198937239</t>
  </si>
  <si>
    <t>Zařízení č. 18 – prodejna</t>
  </si>
  <si>
    <t>751.2.1.15</t>
  </si>
  <si>
    <t xml:space="preserve">filtrační vložka – G4_592x490/96 </t>
  </si>
  <si>
    <t>1403209700</t>
  </si>
  <si>
    <t>Zařízení č. 19 – občerstvení</t>
  </si>
  <si>
    <t>751.2.1.16</t>
  </si>
  <si>
    <t xml:space="preserve">filtrační vložka – F6_97x287/630/8  </t>
  </si>
  <si>
    <t>-50158133</t>
  </si>
  <si>
    <t>Zařízení č. 20 – čekárna a chodby</t>
  </si>
  <si>
    <t>3,0</t>
  </si>
  <si>
    <t>Zařízení č.1.001 Větrání MR a NM</t>
  </si>
  <si>
    <t>751.2.1.18</t>
  </si>
  <si>
    <t>filtrační vložka – F9_490x402/ 630/5</t>
  </si>
  <si>
    <t>66624635</t>
  </si>
  <si>
    <t>751.2.1.19</t>
  </si>
  <si>
    <t>filtrační vložka – G4_karbotex 490x592/360/6</t>
  </si>
  <si>
    <t>1220905017</t>
  </si>
  <si>
    <t>Před filtry 3 NP 1</t>
  </si>
  <si>
    <t>751.2.1.20</t>
  </si>
  <si>
    <t>filtrační vložka – G4_karbotex 592x592/360/6</t>
  </si>
  <si>
    <t>-1102734872</t>
  </si>
  <si>
    <t>Před filtry 3 NP 2</t>
  </si>
  <si>
    <t>10,0</t>
  </si>
  <si>
    <t>751.2.1.21</t>
  </si>
  <si>
    <t>filtrační vložka – F9_897x287/630/8</t>
  </si>
  <si>
    <t>288212886</t>
  </si>
  <si>
    <t>751366822</t>
  </si>
  <si>
    <t>Demontáž filtrů kapsových, z čtyřhranného potrubí, průřezu přes 0,150 do 0,300 m2</t>
  </si>
  <si>
    <t>-1187697247</t>
  </si>
  <si>
    <t>https://podminky.urs.cz/item/CS_URS_2024_01/751366822</t>
  </si>
  <si>
    <t>751366823</t>
  </si>
  <si>
    <t>Demontáž filtrů kapsových, z čtyřhranného potrubí, průřezu přes 0,300 do 0,450 m2</t>
  </si>
  <si>
    <t>881998470</t>
  </si>
  <si>
    <t>https://podminky.urs.cz/item/CS_URS_2024_01/751366823</t>
  </si>
  <si>
    <t>D2.2 - Pavilon B</t>
  </si>
  <si>
    <t>0,717</t>
  </si>
  <si>
    <t>0,717*14,0</t>
  </si>
  <si>
    <t>2,0+2,0+1,0+1,0+2,0+1,0+1,0+1,0</t>
  </si>
  <si>
    <t>1,0+1,0+36,0+1,0</t>
  </si>
  <si>
    <t>Zařízení č.3 Větrání infekčního oddělení</t>
  </si>
  <si>
    <t>751.2.1.22</t>
  </si>
  <si>
    <t>filtrační vložka – G4_592x592/450/6</t>
  </si>
  <si>
    <t>1727662453</t>
  </si>
  <si>
    <t>Zařízení č.26,2.  ZZT zpětné získávání tepla</t>
  </si>
  <si>
    <t>18,0</t>
  </si>
  <si>
    <t>Zařízení č.26,1.  ZZT zpětné získávání tepla</t>
  </si>
  <si>
    <t>751.2.1.23</t>
  </si>
  <si>
    <t>filtrační vložka – G4_287x592x360/3</t>
  </si>
  <si>
    <t>-1013140012</t>
  </si>
  <si>
    <t>Zařízení č. 411 ARO</t>
  </si>
  <si>
    <t>751.2.1.24</t>
  </si>
  <si>
    <t>filtrační vložka – G4_402x592x360/5</t>
  </si>
  <si>
    <t>685878846</t>
  </si>
  <si>
    <t>751.2.1.25</t>
  </si>
  <si>
    <t>filtrační vložka – F9_287x592x600/4</t>
  </si>
  <si>
    <t>489876945</t>
  </si>
  <si>
    <t>751.2.1.26</t>
  </si>
  <si>
    <t>filtrační vložka – F9_402x592x600/6</t>
  </si>
  <si>
    <t>-2038666977</t>
  </si>
  <si>
    <t>751.2.1.27</t>
  </si>
  <si>
    <t>filtrační vložka – G4_592x592/360/6</t>
  </si>
  <si>
    <t>-1274759539</t>
  </si>
  <si>
    <t>751.2.1.28</t>
  </si>
  <si>
    <t>filtrační vložka – F4_740x248x96</t>
  </si>
  <si>
    <t>-585509190</t>
  </si>
  <si>
    <t>Zařízení č 4 Větrání chodeb</t>
  </si>
  <si>
    <t>751.2.1.29</t>
  </si>
  <si>
    <t>filtrační vložka – G4_287x427/360/2</t>
  </si>
  <si>
    <t>-598700526</t>
  </si>
  <si>
    <t>Zařízení č. 7 Větrání ORL</t>
  </si>
  <si>
    <t>751.2.1.30</t>
  </si>
  <si>
    <t>filtrační vložka – F6_287x427/630/2</t>
  </si>
  <si>
    <t>834173405</t>
  </si>
  <si>
    <t>751.2.1.31</t>
  </si>
  <si>
    <t>F4_filtrační kazeta D125 s filtrační vložkou</t>
  </si>
  <si>
    <t>314879212</t>
  </si>
  <si>
    <t>ařízení č.6 Větrání infekční jímky</t>
  </si>
  <si>
    <t>D2.3 - Pavilon C</t>
  </si>
  <si>
    <t>0,048</t>
  </si>
  <si>
    <t>0,048*14,0</t>
  </si>
  <si>
    <t>4,0+4,0</t>
  </si>
  <si>
    <t>751.2.1.32</t>
  </si>
  <si>
    <t>filtrační vložka – F5_340 x 645/630/3</t>
  </si>
  <si>
    <t>1408185431</t>
  </si>
  <si>
    <t>vzduchotechnická jednotka - pavilon C</t>
  </si>
  <si>
    <t>2,0+2,0</t>
  </si>
  <si>
    <t>751.2.1.33</t>
  </si>
  <si>
    <t xml:space="preserve">filtrační vložka – F9 340 x 645/630/4 </t>
  </si>
  <si>
    <t>1550526417</t>
  </si>
  <si>
    <t>D2.4 - Pavilon D</t>
  </si>
  <si>
    <t>0,942</t>
  </si>
  <si>
    <t>0,942*14,0</t>
  </si>
  <si>
    <t>2,0+2,0+2,0+8,0+5,0+8,0+2,0+4,0+4,0+3,0+1,0+1,0+1,0+1,0+1,0+1,0</t>
  </si>
  <si>
    <t>4,0+8,0+2,0+12,0</t>
  </si>
  <si>
    <t>1752363080</t>
  </si>
  <si>
    <t>Zařízení č. 4 - jídelna a pomocné prostory</t>
  </si>
  <si>
    <t>Zařízení č. 5 - lékárna</t>
  </si>
  <si>
    <t>-1795778244</t>
  </si>
  <si>
    <t>Zařízení č. 2 - mikrobiologie</t>
  </si>
  <si>
    <t>4,0</t>
  </si>
  <si>
    <t>Zařízení č. 3 – kuchyně</t>
  </si>
  <si>
    <t>751.2.1.34</t>
  </si>
  <si>
    <t>filtrační vložka – G3_592x490/450/6</t>
  </si>
  <si>
    <t>-1567636588</t>
  </si>
  <si>
    <t>Zařízení č. 1 - patologie</t>
  </si>
  <si>
    <t>751.2.1.35</t>
  </si>
  <si>
    <t>-377801130</t>
  </si>
  <si>
    <t>751.2.1.36</t>
  </si>
  <si>
    <t>filtrační vložka – F8_562x490/600/8</t>
  </si>
  <si>
    <t>1933554002</t>
  </si>
  <si>
    <t>751.2.1.37</t>
  </si>
  <si>
    <t>filtrační vložka – F8_592x592/600/10</t>
  </si>
  <si>
    <t>43218570</t>
  </si>
  <si>
    <t>751.2.1.38</t>
  </si>
  <si>
    <t>filtrační vložka – G4_287x490/360/2</t>
  </si>
  <si>
    <t>551981778</t>
  </si>
  <si>
    <t>Zařízení č.2 - mikrobiologie</t>
  </si>
  <si>
    <t xml:space="preserve">Zařízení č. 3 - kuchyně </t>
  </si>
  <si>
    <t>751.2.1.39</t>
  </si>
  <si>
    <t>filtrační vložka – G4_287x287/360/2</t>
  </si>
  <si>
    <t>2086283323</t>
  </si>
  <si>
    <t>Zařízení č. 7 - větrání šaten</t>
  </si>
  <si>
    <t>Zařízení č. 1 - větrání šaten</t>
  </si>
  <si>
    <t>Zařízení č. 2 - větrání šaten</t>
  </si>
  <si>
    <t>751.2.1.40</t>
  </si>
  <si>
    <t>filtrační vložka – F8_592x592/600/8</t>
  </si>
  <si>
    <t>-1055086892</t>
  </si>
  <si>
    <t>751.2.1.41</t>
  </si>
  <si>
    <t>filtrační vložka – F8_287x592/600/4</t>
  </si>
  <si>
    <t>-1811302482</t>
  </si>
  <si>
    <t>751.2.1.42</t>
  </si>
  <si>
    <t>filtrační vložka – F8_287x287/600/4</t>
  </si>
  <si>
    <t>1032516135</t>
  </si>
  <si>
    <t>751.2.1.43</t>
  </si>
  <si>
    <t>filtrační vložka – G4_592x490/450/5</t>
  </si>
  <si>
    <t>-1908507833</t>
  </si>
  <si>
    <t>751.2.1.44</t>
  </si>
  <si>
    <t>filtrační vložka – F8_562x490/600/6</t>
  </si>
  <si>
    <t>-1566935423</t>
  </si>
  <si>
    <t>751.2.1.45</t>
  </si>
  <si>
    <t>filtrační vložka – G4_287x592/360/2</t>
  </si>
  <si>
    <t>1844008319</t>
  </si>
  <si>
    <t>751.2.1.46</t>
  </si>
  <si>
    <t>filtrační vložka – G4_402x592/360/5</t>
  </si>
  <si>
    <t>-1140310226</t>
  </si>
  <si>
    <t>Zařízení č. 11 - kuchyně</t>
  </si>
  <si>
    <t>751.2.1.47</t>
  </si>
  <si>
    <t>filtrační vložka – G4_287x592/360/3</t>
  </si>
  <si>
    <t>-2052740638</t>
  </si>
  <si>
    <t>751.2.1.48</t>
  </si>
  <si>
    <t xml:space="preserve">filtrační vložka – M5_592x490x635/6 </t>
  </si>
  <si>
    <t>1261046534</t>
  </si>
  <si>
    <t>vzduchotechnická jednotka, větrání lékárna - cytostatika</t>
  </si>
  <si>
    <t>751.2.1.49</t>
  </si>
  <si>
    <t>filtrační vložka – M5_287x490x635/3</t>
  </si>
  <si>
    <t>-131471475</t>
  </si>
  <si>
    <t>751.2.1.50</t>
  </si>
  <si>
    <t>filtrační vložka – F9_592x490x635/8</t>
  </si>
  <si>
    <t>-960195791</t>
  </si>
  <si>
    <t>751.2.1.51</t>
  </si>
  <si>
    <t>filtrační vložka – F9_287x490x635/4</t>
  </si>
  <si>
    <t>627504847</t>
  </si>
  <si>
    <t>D2.5 - Pavilon L</t>
  </si>
  <si>
    <t>0,234</t>
  </si>
  <si>
    <t>0,234*14,0</t>
  </si>
  <si>
    <t>2,0+1,0+2,0+2,0</t>
  </si>
  <si>
    <t>2,0+4,0+4,0</t>
  </si>
  <si>
    <t>751.2.1.52</t>
  </si>
  <si>
    <t>filtrační vložka – 750x295x96 F7</t>
  </si>
  <si>
    <t>229120680</t>
  </si>
  <si>
    <t xml:space="preserve">Zařízení 01.001 - vzduchotechnická jednotka </t>
  </si>
  <si>
    <t xml:space="preserve">Zařízení 31.001 - vzduchotechnická jednotka </t>
  </si>
  <si>
    <t>751.2.1.53</t>
  </si>
  <si>
    <t>filtrační vložka – 750x405x96 F7</t>
  </si>
  <si>
    <t>-1246918834</t>
  </si>
  <si>
    <t>751.2.1.54</t>
  </si>
  <si>
    <t>filtrační vložka – 355x255x20 G4</t>
  </si>
  <si>
    <t>1217978364</t>
  </si>
  <si>
    <t xml:space="preserve">Zařízení 22.001 - vzduchotechnická jednotka </t>
  </si>
  <si>
    <t>751.2.1.55</t>
  </si>
  <si>
    <t>filtrační vložka – 287x592x630 F7</t>
  </si>
  <si>
    <t>-401368607</t>
  </si>
  <si>
    <t xml:space="preserve">Zařízení 11.001 - vzduchotechnická jednotka </t>
  </si>
  <si>
    <t xml:space="preserve">Zařízení 12.001 -  vzduchotechnická jednotka </t>
  </si>
  <si>
    <t>751.2.1.56</t>
  </si>
  <si>
    <t>filtrační vložka – 592x592x630 F7</t>
  </si>
  <si>
    <t>-1356878935</t>
  </si>
  <si>
    <t xml:space="preserve">Zařízení 21.001 -  vzduchotechnická jednotka </t>
  </si>
  <si>
    <t>751.2.1.57</t>
  </si>
  <si>
    <t>filtrační vložka – 287x592x630 F9</t>
  </si>
  <si>
    <t>563745905</t>
  </si>
  <si>
    <t>751.2.1.58</t>
  </si>
  <si>
    <t>filtrační vložka – 592x592x630 F9</t>
  </si>
  <si>
    <t>1705540133</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</si>
  <si>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</si>
  <si>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</si>
  <si>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</si>
  <si>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</si>
  <si>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</si>
  <si>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</si>
  <si>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</si>
  <si>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</si>
  <si>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</si>
  <si>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012103000</t>
  </si>
  <si>
    <t>Geodetické práce před výstavbou</t>
  </si>
  <si>
    <t>https://podminky.urs.cz/item/CS_URS_2024_01/012103000</t>
  </si>
  <si>
    <t xml:space="preserve">Poznámka k položce:_x000D_
Detekce stávajících venkovních ploch, kde je předpoklad stavební činnosti.  Vytyčení vedení a rozvodů stávajících inženýrských sítí. Případné provedení sond s ručním odkopáním a zpětnou úpravou terénu. Plocha cca 1000m2."_x000D_
</t>
  </si>
  <si>
    <t>012303000</t>
  </si>
  <si>
    <t>Geodetické práce po výstavbě</t>
  </si>
  <si>
    <t>https://podminky.urs.cz/item/CS_URS_2024_01/012303000</t>
  </si>
  <si>
    <t>013274000</t>
  </si>
  <si>
    <t>Pasportizace objektu před započetím prací</t>
  </si>
  <si>
    <t>1024</t>
  </si>
  <si>
    <t>-1245642752</t>
  </si>
  <si>
    <t>https://podminky.urs.cz/item/CS_URS_2024_01/013274000</t>
  </si>
  <si>
    <t xml:space="preserve">Poznámka k položce:_x000D_
Zdokumentování skutečného stavu objektů v blízkosti plánované demolice a příjezdové komunikace pro odvoz stavebního odpadu, pořízení zápisů a protokolů pasportizace, zpracování fotodokumentace a obrazové dokumentace, zpracování v počtu 2 paré a předání objednateli 1x v tištěné podobě a 1x v digitální podobě."_x000D_
</t>
  </si>
  <si>
    <t>VRN3</t>
  </si>
  <si>
    <t>Zařízení staveniště</t>
  </si>
  <si>
    <t>030001000</t>
  </si>
  <si>
    <t>https://podminky.urs.cz/item/CS_URS_2024_01/030001000</t>
  </si>
  <si>
    <t xml:space="preserve">Poznámka k položce:_x000D_
Vybudování, provoz a odstranění zařízení staveniště, včetně zřízení připojení na energie a zajištění měření jejich spotřeby a zřízení sociálních zařízení.   Zhotovitel zajistí na vlastní náklady zabezpečení provádění díla tak, aby v souvislosti s prováděním díla nedošlo ke zranění osob a škodám na majetku osob a subjektů užívajících objekty a pozemky dotčené stavbou, k poškození stávajících staveb, jejich součástí, zařízení a přilehlých nemovitostí.  Opatření k zajištění bezpečnosti účastníků realizace akce a veřejnosti.  Náklady na ochranu staveniště před vstupem nepovolaných osob, vč.značení, náklady na osvětlení staveniště, požární řád, poplachová směrnice, provozně dopravní řád. V případě potřeby zřízení a následné odstranění pojízdné plochy pro techniku (recyklát, štěrk, panely).  Oplocení - staveniště a plochy pro mobilní recyklaci stavební sutě - plné, výška 1,8 m, opatřené bezpečnostními a výstražnými tabulkami. Čištění komunikací dotčených stavbou._x000D_
_x000D_
Informační tabule s údaji o stavbě (název, objednatel, zhotovitel, termíny plnění)"_x000D_
</t>
  </si>
  <si>
    <t>VRN4</t>
  </si>
  <si>
    <t>Inženýrská činnost</t>
  </si>
  <si>
    <t>044002000</t>
  </si>
  <si>
    <t>Revize</t>
  </si>
  <si>
    <t>https://podminky.urs.cz/item/CS_URS_2024_01/044002000</t>
  </si>
  <si>
    <t>VRN6</t>
  </si>
  <si>
    <t>Územní vlivy</t>
  </si>
  <si>
    <t>060001000</t>
  </si>
  <si>
    <t>https://podminky.urs.cz/item/CS_URS_2024_01/060001000</t>
  </si>
  <si>
    <t xml:space="preserve">Poznámka k položce:_x000D_
Ztížené dopravní podmínky._x000D_
</t>
  </si>
  <si>
    <t>VRN7</t>
  </si>
  <si>
    <t>Provozní vlivy</t>
  </si>
  <si>
    <t>071103000</t>
  </si>
  <si>
    <t>Provoz investora</t>
  </si>
  <si>
    <t>https://podminky.urs.cz/item/CS_URS_2024_01/071103000</t>
  </si>
  <si>
    <t xml:space="preserve">Poznámka k položce:_x000D_
Tato kategorie nákladů vyjadřuje ztížené podmínky provádění tam, kde jsou stavební práce zcela nebo zčásti omezovány provozem jiných osob. Jde zejména o zvýšené náklady související s omezeným provozem v areálu nemocnice a o náklady v důsledku nezbytného respektování stávající dopravy v okolí stavby ovlivňující stavební práce.  Do této položky patří dále náklady na ztížené provádění stavebních prací v důsledku provozu zdravotnického zařízení (nutnost ochranných konstrukcí, ochranných zábradlí a hrazení, záchytných sítí mimo sítě na lešení, stříšek, apod.)._x000D_
</t>
  </si>
  <si>
    <t>VRN9</t>
  </si>
  <si>
    <t>Ostatní náklady</t>
  </si>
  <si>
    <t>091002000</t>
  </si>
  <si>
    <t>Ostatní náklady související s objektem</t>
  </si>
  <si>
    <t>https://podminky.urs.cz/item/CS_URS_2024_01/091002000</t>
  </si>
  <si>
    <t xml:space="preserve">Poznámka k položce:_x000D_
Náklady na vyhotovení projektu dopravně inženýrského opatření, zajištění rozhodnutí správního orgánu, projednání s Policií ČR DI, projednání a odsouhlasení s dotčenými orgány a organizacemi, dodání dopravních značek, případně světelné signalizace, jejich rozmístění a přemísťování a jejich údržba v průběhu výstavby včetně následného odstranění._x000D_
_x000D_
Zábory pozemků - poplatek za užívání veřejného prostranství, zvláštní užívání komunikace apod."_x000D_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</si>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</sst>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12" fillId="0" borderId="4"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12" fillId="0" borderId="4" xfId="0" applyFont="1" applyBorder="1" applyAlignment="1"/>
    <xf numFmtId="0" fontId="12" fillId="0" borderId="15"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6"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center" wrapText="1"/>
    </xf>
    <xf numFmtId="0" fontId="43"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981013316" TargetMode="External"/><Relationship Id="rId13" Type="http://schemas.openxmlformats.org/officeDocument/2006/relationships/hyperlink" Target="https://podminky.urs.cz/item/CS_URS_2024_01/997013631" TargetMode="External"/><Relationship Id="rId18" Type="http://schemas.openxmlformats.org/officeDocument/2006/relationships/hyperlink" Target="https://podminky.urs.cz/item/CS_URS_2024_01/997013861" TargetMode="External"/><Relationship Id="rId26" Type="http://schemas.openxmlformats.org/officeDocument/2006/relationships/drawing" Target="../drawings/drawing2.xml"/><Relationship Id="rId3" Type="http://schemas.openxmlformats.org/officeDocument/2006/relationships/hyperlink" Target="https://podminky.urs.cz/item/CS_URS_2024_01/564831111" TargetMode="External"/><Relationship Id="rId21" Type="http://schemas.openxmlformats.org/officeDocument/2006/relationships/hyperlink" Target="https://podminky.urs.cz/item/CS_URS_2024_01/997013869" TargetMode="External"/><Relationship Id="rId7" Type="http://schemas.openxmlformats.org/officeDocument/2006/relationships/hyperlink" Target="https://podminky.urs.cz/item/CS_URS_2024_01/981013315" TargetMode="External"/><Relationship Id="rId12" Type="http://schemas.openxmlformats.org/officeDocument/2006/relationships/hyperlink" Target="https://podminky.urs.cz/item/CS_URS_2024_01/997006519" TargetMode="External"/><Relationship Id="rId17" Type="http://schemas.openxmlformats.org/officeDocument/2006/relationships/hyperlink" Target="https://podminky.urs.cz/item/CS_URS_2024_01/997013821" TargetMode="External"/><Relationship Id="rId25" Type="http://schemas.openxmlformats.org/officeDocument/2006/relationships/hyperlink" Target="https://podminky.urs.cz/item/CS_URS_2024_02/HZS2232" TargetMode="External"/><Relationship Id="rId2" Type="http://schemas.openxmlformats.org/officeDocument/2006/relationships/hyperlink" Target="https://podminky.urs.cz/item/CS_URS_2024_01/291111114" TargetMode="External"/><Relationship Id="rId16" Type="http://schemas.openxmlformats.org/officeDocument/2006/relationships/hyperlink" Target="https://podminky.urs.cz/item/CS_URS_2024_01/997013814" TargetMode="External"/><Relationship Id="rId20" Type="http://schemas.openxmlformats.org/officeDocument/2006/relationships/hyperlink" Target="https://podminky.urs.cz/item/CS_URS_2024_01/997013863" TargetMode="External"/><Relationship Id="rId1" Type="http://schemas.openxmlformats.org/officeDocument/2006/relationships/hyperlink" Target="https://podminky.urs.cz/item/CS_URS_2024_01/181951112" TargetMode="External"/><Relationship Id="rId6" Type="http://schemas.openxmlformats.org/officeDocument/2006/relationships/hyperlink" Target="https://podminky.urs.cz/item/CS_URS_2024_01/981013313" TargetMode="External"/><Relationship Id="rId11" Type="http://schemas.openxmlformats.org/officeDocument/2006/relationships/hyperlink" Target="https://podminky.urs.cz/item/CS_URS_2024_01/997006512" TargetMode="External"/><Relationship Id="rId24" Type="http://schemas.openxmlformats.org/officeDocument/2006/relationships/hyperlink" Target="https://podminky.urs.cz/item/CS_URS_2024_02/HZS2222" TargetMode="External"/><Relationship Id="rId5" Type="http://schemas.openxmlformats.org/officeDocument/2006/relationships/hyperlink" Target="https://podminky.urs.cz/item/CS_URS_2024_01/981013312" TargetMode="External"/><Relationship Id="rId15" Type="http://schemas.openxmlformats.org/officeDocument/2006/relationships/hyperlink" Target="https://podminky.urs.cz/item/CS_URS_2024_01/997013811" TargetMode="External"/><Relationship Id="rId23" Type="http://schemas.openxmlformats.org/officeDocument/2006/relationships/hyperlink" Target="https://podminky.urs.cz/item/CS_URS_2024_02/HZS2212" TargetMode="External"/><Relationship Id="rId10" Type="http://schemas.openxmlformats.org/officeDocument/2006/relationships/hyperlink" Target="https://podminky.urs.cz/item/CS_URS_2024_01/981513116" TargetMode="External"/><Relationship Id="rId19" Type="http://schemas.openxmlformats.org/officeDocument/2006/relationships/hyperlink" Target="https://podminky.urs.cz/item/CS_URS_2024_01/997013862" TargetMode="External"/><Relationship Id="rId4" Type="http://schemas.openxmlformats.org/officeDocument/2006/relationships/hyperlink" Target="https://podminky.urs.cz/item/CS_URS_2024_01/981013311" TargetMode="External"/><Relationship Id="rId9" Type="http://schemas.openxmlformats.org/officeDocument/2006/relationships/hyperlink" Target="https://podminky.urs.cz/item/CS_URS_2024_01/981332111" TargetMode="External"/><Relationship Id="rId14" Type="http://schemas.openxmlformats.org/officeDocument/2006/relationships/hyperlink" Target="https://podminky.urs.cz/item/CS_URS_2024_01/997013804" TargetMode="External"/><Relationship Id="rId22" Type="http://schemas.openxmlformats.org/officeDocument/2006/relationships/hyperlink" Target="https://podminky.urs.cz/item/CS_URS_2024_01/998225111"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13631" TargetMode="External"/><Relationship Id="rId7" Type="http://schemas.openxmlformats.org/officeDocument/2006/relationships/hyperlink" Target="https://podminky.urs.cz/item/CS_URS_2024_01/751366823" TargetMode="External"/><Relationship Id="rId2" Type="http://schemas.openxmlformats.org/officeDocument/2006/relationships/hyperlink" Target="https://podminky.urs.cz/item/CS_URS_2024_01/997006519" TargetMode="External"/><Relationship Id="rId1" Type="http://schemas.openxmlformats.org/officeDocument/2006/relationships/hyperlink" Target="https://podminky.urs.cz/item/CS_URS_2024_01/997006512" TargetMode="External"/><Relationship Id="rId6" Type="http://schemas.openxmlformats.org/officeDocument/2006/relationships/hyperlink" Target="https://podminky.urs.cz/item/CS_URS_2024_01/751366822" TargetMode="External"/><Relationship Id="rId5" Type="http://schemas.openxmlformats.org/officeDocument/2006/relationships/hyperlink" Target="https://podminky.urs.cz/item/CS_URS_2024_01/751366023" TargetMode="External"/><Relationship Id="rId4" Type="http://schemas.openxmlformats.org/officeDocument/2006/relationships/hyperlink" Target="https://podminky.urs.cz/item/CS_URS_2024_01/751366022"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podminky.urs.cz/item/CS_URS_2024_01/997013631" TargetMode="External"/><Relationship Id="rId7" Type="http://schemas.openxmlformats.org/officeDocument/2006/relationships/hyperlink" Target="https://podminky.urs.cz/item/CS_URS_2024_01/751366823" TargetMode="External"/><Relationship Id="rId2" Type="http://schemas.openxmlformats.org/officeDocument/2006/relationships/hyperlink" Target="https://podminky.urs.cz/item/CS_URS_2024_01/997006519" TargetMode="External"/><Relationship Id="rId1" Type="http://schemas.openxmlformats.org/officeDocument/2006/relationships/hyperlink" Target="https://podminky.urs.cz/item/CS_URS_2024_01/997006512" TargetMode="External"/><Relationship Id="rId6" Type="http://schemas.openxmlformats.org/officeDocument/2006/relationships/hyperlink" Target="https://podminky.urs.cz/item/CS_URS_2024_01/751366822" TargetMode="External"/><Relationship Id="rId5" Type="http://schemas.openxmlformats.org/officeDocument/2006/relationships/hyperlink" Target="https://podminky.urs.cz/item/CS_URS_2024_01/751366023" TargetMode="External"/><Relationship Id="rId4" Type="http://schemas.openxmlformats.org/officeDocument/2006/relationships/hyperlink" Target="https://podminky.urs.cz/item/CS_URS_2024_01/75136602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4_01/997013631" TargetMode="External"/><Relationship Id="rId2" Type="http://schemas.openxmlformats.org/officeDocument/2006/relationships/hyperlink" Target="https://podminky.urs.cz/item/CS_URS_2024_01/997006519" TargetMode="External"/><Relationship Id="rId1" Type="http://schemas.openxmlformats.org/officeDocument/2006/relationships/hyperlink" Target="https://podminky.urs.cz/item/CS_URS_2024_01/997006512" TargetMode="External"/><Relationship Id="rId6" Type="http://schemas.openxmlformats.org/officeDocument/2006/relationships/drawing" Target="../drawings/drawing5.xml"/><Relationship Id="rId5" Type="http://schemas.openxmlformats.org/officeDocument/2006/relationships/hyperlink" Target="https://podminky.urs.cz/item/CS_URS_2024_01/751366822" TargetMode="External"/><Relationship Id="rId4" Type="http://schemas.openxmlformats.org/officeDocument/2006/relationships/hyperlink" Target="https://podminky.urs.cz/item/CS_URS_2024_01/751366022"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odminky.urs.cz/item/CS_URS_2024_01/997013631" TargetMode="External"/><Relationship Id="rId7" Type="http://schemas.openxmlformats.org/officeDocument/2006/relationships/hyperlink" Target="https://podminky.urs.cz/item/CS_URS_2024_01/751366823" TargetMode="External"/><Relationship Id="rId2" Type="http://schemas.openxmlformats.org/officeDocument/2006/relationships/hyperlink" Target="https://podminky.urs.cz/item/CS_URS_2024_01/997006519" TargetMode="External"/><Relationship Id="rId1" Type="http://schemas.openxmlformats.org/officeDocument/2006/relationships/hyperlink" Target="https://podminky.urs.cz/item/CS_URS_2024_01/997006512" TargetMode="External"/><Relationship Id="rId6" Type="http://schemas.openxmlformats.org/officeDocument/2006/relationships/hyperlink" Target="https://podminky.urs.cz/item/CS_URS_2024_01/751366822" TargetMode="External"/><Relationship Id="rId5" Type="http://schemas.openxmlformats.org/officeDocument/2006/relationships/hyperlink" Target="https://podminky.urs.cz/item/CS_URS_2024_01/751366023" TargetMode="External"/><Relationship Id="rId4" Type="http://schemas.openxmlformats.org/officeDocument/2006/relationships/hyperlink" Target="https://podminky.urs.cz/item/CS_URS_2024_01/751366022"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podminky.urs.cz/item/CS_URS_2024_01/997013631" TargetMode="External"/><Relationship Id="rId7" Type="http://schemas.openxmlformats.org/officeDocument/2006/relationships/hyperlink" Target="https://podminky.urs.cz/item/CS_URS_2024_01/751366823" TargetMode="External"/><Relationship Id="rId2" Type="http://schemas.openxmlformats.org/officeDocument/2006/relationships/hyperlink" Target="https://podminky.urs.cz/item/CS_URS_2024_01/997006519" TargetMode="External"/><Relationship Id="rId1" Type="http://schemas.openxmlformats.org/officeDocument/2006/relationships/hyperlink" Target="https://podminky.urs.cz/item/CS_URS_2024_01/997006512" TargetMode="External"/><Relationship Id="rId6" Type="http://schemas.openxmlformats.org/officeDocument/2006/relationships/hyperlink" Target="https://podminky.urs.cz/item/CS_URS_2024_01/751366822" TargetMode="External"/><Relationship Id="rId5" Type="http://schemas.openxmlformats.org/officeDocument/2006/relationships/hyperlink" Target="https://podminky.urs.cz/item/CS_URS_2024_01/751366023" TargetMode="External"/><Relationship Id="rId4" Type="http://schemas.openxmlformats.org/officeDocument/2006/relationships/hyperlink" Target="https://podminky.urs.cz/item/CS_URS_2024_01/75136602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1/091002000" TargetMode="External"/><Relationship Id="rId3" Type="http://schemas.openxmlformats.org/officeDocument/2006/relationships/hyperlink" Target="https://podminky.urs.cz/item/CS_URS_2024_01/013274000" TargetMode="External"/><Relationship Id="rId7" Type="http://schemas.openxmlformats.org/officeDocument/2006/relationships/hyperlink" Target="https://podminky.urs.cz/item/CS_URS_2024_01/071103000" TargetMode="External"/><Relationship Id="rId2" Type="http://schemas.openxmlformats.org/officeDocument/2006/relationships/hyperlink" Target="https://podminky.urs.cz/item/CS_URS_2024_01/012303000" TargetMode="External"/><Relationship Id="rId1" Type="http://schemas.openxmlformats.org/officeDocument/2006/relationships/hyperlink" Target="https://podminky.urs.cz/item/CS_URS_2024_01/012103000" TargetMode="External"/><Relationship Id="rId6" Type="http://schemas.openxmlformats.org/officeDocument/2006/relationships/hyperlink" Target="https://podminky.urs.cz/item/CS_URS_2024_01/060001000" TargetMode="External"/><Relationship Id="rId5" Type="http://schemas.openxmlformats.org/officeDocument/2006/relationships/hyperlink" Target="https://podminky.urs.cz/item/CS_URS_2024_01/044002000" TargetMode="External"/><Relationship Id="rId4" Type="http://schemas.openxmlformats.org/officeDocument/2006/relationships/hyperlink" Target="https://podminky.urs.cz/item/CS_URS_2024_01/030001000"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election activeCell="AR2" sqref="AR2:BE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9" t="s">
        <v>0</v>
      </c>
      <c r="AZ1" s="19" t="s">
        <v>1</v>
      </c>
      <c r="BA1" s="19" t="s">
        <v>2</v>
      </c>
      <c r="BB1" s="19" t="s">
        <v>3</v>
      </c>
      <c r="BT1" s="19" t="s">
        <v>4</v>
      </c>
      <c r="BU1" s="19" t="s">
        <v>4</v>
      </c>
      <c r="BV1" s="19" t="s">
        <v>5</v>
      </c>
    </row>
    <row r="2" spans="1:74" s="1" customFormat="1" ht="36.950000000000003" customHeight="1">
      <c r="AR2" s="355"/>
      <c r="AS2" s="355"/>
      <c r="AT2" s="355"/>
      <c r="AU2" s="355"/>
      <c r="AV2" s="355"/>
      <c r="AW2" s="355"/>
      <c r="AX2" s="355"/>
      <c r="AY2" s="355"/>
      <c r="AZ2" s="355"/>
      <c r="BA2" s="355"/>
      <c r="BB2" s="355"/>
      <c r="BC2" s="355"/>
      <c r="BD2" s="355"/>
      <c r="BE2" s="355"/>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66" t="s">
        <v>14</v>
      </c>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25"/>
      <c r="AQ5" s="25"/>
      <c r="AR5" s="23"/>
      <c r="BE5" s="363" t="s">
        <v>15</v>
      </c>
      <c r="BS5" s="20" t="s">
        <v>6</v>
      </c>
    </row>
    <row r="6" spans="1:74" s="1" customFormat="1" ht="36.950000000000003" customHeight="1">
      <c r="B6" s="24"/>
      <c r="C6" s="25"/>
      <c r="D6" s="31" t="s">
        <v>16</v>
      </c>
      <c r="E6" s="25"/>
      <c r="F6" s="25"/>
      <c r="G6" s="25"/>
      <c r="H6" s="25"/>
      <c r="I6" s="25"/>
      <c r="J6" s="25"/>
      <c r="K6" s="368" t="s">
        <v>17</v>
      </c>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25"/>
      <c r="AQ6" s="25"/>
      <c r="AR6" s="23"/>
      <c r="BE6" s="364"/>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64"/>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64"/>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64"/>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27</v>
      </c>
      <c r="AO10" s="25"/>
      <c r="AP10" s="25"/>
      <c r="AQ10" s="25"/>
      <c r="AR10" s="23"/>
      <c r="BE10" s="364"/>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30</v>
      </c>
      <c r="AO11" s="25"/>
      <c r="AP11" s="25"/>
      <c r="AQ11" s="25"/>
      <c r="AR11" s="23"/>
      <c r="BE11" s="364"/>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64"/>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32</v>
      </c>
      <c r="AO13" s="25"/>
      <c r="AP13" s="25"/>
      <c r="AQ13" s="25"/>
      <c r="AR13" s="23"/>
      <c r="BE13" s="364"/>
      <c r="BS13" s="20" t="s">
        <v>6</v>
      </c>
    </row>
    <row r="14" spans="1:74" ht="12.75">
      <c r="B14" s="24"/>
      <c r="C14" s="25"/>
      <c r="D14" s="25"/>
      <c r="E14" s="369" t="s">
        <v>32</v>
      </c>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2" t="s">
        <v>29</v>
      </c>
      <c r="AL14" s="25"/>
      <c r="AM14" s="25"/>
      <c r="AN14" s="34" t="s">
        <v>32</v>
      </c>
      <c r="AO14" s="25"/>
      <c r="AP14" s="25"/>
      <c r="AQ14" s="25"/>
      <c r="AR14" s="23"/>
      <c r="BE14" s="364"/>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64"/>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34</v>
      </c>
      <c r="AO16" s="25"/>
      <c r="AP16" s="25"/>
      <c r="AQ16" s="25"/>
      <c r="AR16" s="23"/>
      <c r="BE16" s="364"/>
      <c r="BS16" s="20" t="s">
        <v>4</v>
      </c>
    </row>
    <row r="17" spans="1:71" s="1" customFormat="1" ht="18.399999999999999"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36</v>
      </c>
      <c r="AO17" s="25"/>
      <c r="AP17" s="25"/>
      <c r="AQ17" s="25"/>
      <c r="AR17" s="23"/>
      <c r="BE17" s="364"/>
      <c r="BS17" s="20" t="s">
        <v>37</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64"/>
      <c r="BS18" s="20" t="s">
        <v>6</v>
      </c>
    </row>
    <row r="19" spans="1:71" s="1" customFormat="1" ht="12" customHeight="1">
      <c r="B19" s="24"/>
      <c r="C19" s="25"/>
      <c r="D19" s="32"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64"/>
      <c r="BS19" s="20" t="s">
        <v>6</v>
      </c>
    </row>
    <row r="20" spans="1:71" s="1" customFormat="1" ht="18.399999999999999"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19</v>
      </c>
      <c r="AO20" s="25"/>
      <c r="AP20" s="25"/>
      <c r="AQ20" s="25"/>
      <c r="AR20" s="23"/>
      <c r="BE20" s="364"/>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64"/>
    </row>
    <row r="22" spans="1:71" s="1" customFormat="1" ht="12" customHeight="1">
      <c r="B22" s="24"/>
      <c r="C22" s="25"/>
      <c r="D22" s="32"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64"/>
    </row>
    <row r="23" spans="1:71" s="1" customFormat="1" ht="84" customHeight="1">
      <c r="B23" s="24"/>
      <c r="C23" s="25"/>
      <c r="D23" s="25"/>
      <c r="E23" s="371" t="s">
        <v>41</v>
      </c>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25"/>
      <c r="AP23" s="25"/>
      <c r="AQ23" s="25"/>
      <c r="AR23" s="23"/>
      <c r="BE23" s="364"/>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64"/>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64"/>
    </row>
    <row r="26" spans="1:71" s="2" customFormat="1" ht="25.9" customHeight="1">
      <c r="A26" s="37"/>
      <c r="B26" s="38"/>
      <c r="C26" s="39"/>
      <c r="D26" s="40" t="s">
        <v>42</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72">
        <f>ROUND(AG54,2)</f>
        <v>0</v>
      </c>
      <c r="AL26" s="373"/>
      <c r="AM26" s="373"/>
      <c r="AN26" s="373"/>
      <c r="AO26" s="373"/>
      <c r="AP26" s="39"/>
      <c r="AQ26" s="39"/>
      <c r="AR26" s="42"/>
      <c r="BE26" s="364"/>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64"/>
    </row>
    <row r="28" spans="1:71" s="2" customFormat="1" ht="12.75">
      <c r="A28" s="37"/>
      <c r="B28" s="38"/>
      <c r="C28" s="39"/>
      <c r="D28" s="39"/>
      <c r="E28" s="39"/>
      <c r="F28" s="39"/>
      <c r="G28" s="39"/>
      <c r="H28" s="39"/>
      <c r="I28" s="39"/>
      <c r="J28" s="39"/>
      <c r="K28" s="39"/>
      <c r="L28" s="374" t="s">
        <v>43</v>
      </c>
      <c r="M28" s="374"/>
      <c r="N28" s="374"/>
      <c r="O28" s="374"/>
      <c r="P28" s="374"/>
      <c r="Q28" s="39"/>
      <c r="R28" s="39"/>
      <c r="S28" s="39"/>
      <c r="T28" s="39"/>
      <c r="U28" s="39"/>
      <c r="V28" s="39"/>
      <c r="W28" s="374" t="s">
        <v>44</v>
      </c>
      <c r="X28" s="374"/>
      <c r="Y28" s="374"/>
      <c r="Z28" s="374"/>
      <c r="AA28" s="374"/>
      <c r="AB28" s="374"/>
      <c r="AC28" s="374"/>
      <c r="AD28" s="374"/>
      <c r="AE28" s="374"/>
      <c r="AF28" s="39"/>
      <c r="AG28" s="39"/>
      <c r="AH28" s="39"/>
      <c r="AI28" s="39"/>
      <c r="AJ28" s="39"/>
      <c r="AK28" s="374" t="s">
        <v>45</v>
      </c>
      <c r="AL28" s="374"/>
      <c r="AM28" s="374"/>
      <c r="AN28" s="374"/>
      <c r="AO28" s="374"/>
      <c r="AP28" s="39"/>
      <c r="AQ28" s="39"/>
      <c r="AR28" s="42"/>
      <c r="BE28" s="364"/>
    </row>
    <row r="29" spans="1:71" s="3" customFormat="1" ht="14.45" hidden="1" customHeight="1">
      <c r="B29" s="43"/>
      <c r="C29" s="44"/>
      <c r="D29" s="32" t="s">
        <v>46</v>
      </c>
      <c r="E29" s="44"/>
      <c r="F29" s="32" t="s">
        <v>47</v>
      </c>
      <c r="G29" s="44"/>
      <c r="H29" s="44"/>
      <c r="I29" s="44"/>
      <c r="J29" s="44"/>
      <c r="K29" s="44"/>
      <c r="L29" s="356">
        <v>0.21</v>
      </c>
      <c r="M29" s="357"/>
      <c r="N29" s="357"/>
      <c r="O29" s="357"/>
      <c r="P29" s="357"/>
      <c r="Q29" s="44"/>
      <c r="R29" s="44"/>
      <c r="S29" s="44"/>
      <c r="T29" s="44"/>
      <c r="U29" s="44"/>
      <c r="V29" s="44"/>
      <c r="W29" s="358">
        <f>ROUND(AZ54, 2)</f>
        <v>0</v>
      </c>
      <c r="X29" s="357"/>
      <c r="Y29" s="357"/>
      <c r="Z29" s="357"/>
      <c r="AA29" s="357"/>
      <c r="AB29" s="357"/>
      <c r="AC29" s="357"/>
      <c r="AD29" s="357"/>
      <c r="AE29" s="357"/>
      <c r="AF29" s="44"/>
      <c r="AG29" s="44"/>
      <c r="AH29" s="44"/>
      <c r="AI29" s="44"/>
      <c r="AJ29" s="44"/>
      <c r="AK29" s="358">
        <f>ROUND(AV54, 2)</f>
        <v>0</v>
      </c>
      <c r="AL29" s="357"/>
      <c r="AM29" s="357"/>
      <c r="AN29" s="357"/>
      <c r="AO29" s="357"/>
      <c r="AP29" s="44"/>
      <c r="AQ29" s="44"/>
      <c r="AR29" s="45"/>
      <c r="BE29" s="365"/>
    </row>
    <row r="30" spans="1:71" s="3" customFormat="1" ht="14.45" hidden="1" customHeight="1">
      <c r="B30" s="43"/>
      <c r="C30" s="44"/>
      <c r="D30" s="44"/>
      <c r="E30" s="44"/>
      <c r="F30" s="32" t="s">
        <v>48</v>
      </c>
      <c r="G30" s="44"/>
      <c r="H30" s="44"/>
      <c r="I30" s="44"/>
      <c r="J30" s="44"/>
      <c r="K30" s="44"/>
      <c r="L30" s="356">
        <v>0.12</v>
      </c>
      <c r="M30" s="357"/>
      <c r="N30" s="357"/>
      <c r="O30" s="357"/>
      <c r="P30" s="357"/>
      <c r="Q30" s="44"/>
      <c r="R30" s="44"/>
      <c r="S30" s="44"/>
      <c r="T30" s="44"/>
      <c r="U30" s="44"/>
      <c r="V30" s="44"/>
      <c r="W30" s="358">
        <f>ROUND(BA54, 2)</f>
        <v>0</v>
      </c>
      <c r="X30" s="357"/>
      <c r="Y30" s="357"/>
      <c r="Z30" s="357"/>
      <c r="AA30" s="357"/>
      <c r="AB30" s="357"/>
      <c r="AC30" s="357"/>
      <c r="AD30" s="357"/>
      <c r="AE30" s="357"/>
      <c r="AF30" s="44"/>
      <c r="AG30" s="44"/>
      <c r="AH30" s="44"/>
      <c r="AI30" s="44"/>
      <c r="AJ30" s="44"/>
      <c r="AK30" s="358">
        <f>ROUND(AW54, 2)</f>
        <v>0</v>
      </c>
      <c r="AL30" s="357"/>
      <c r="AM30" s="357"/>
      <c r="AN30" s="357"/>
      <c r="AO30" s="357"/>
      <c r="AP30" s="44"/>
      <c r="AQ30" s="44"/>
      <c r="AR30" s="45"/>
      <c r="BE30" s="365"/>
    </row>
    <row r="31" spans="1:71" s="3" customFormat="1" ht="14.45" customHeight="1">
      <c r="B31" s="43"/>
      <c r="C31" s="44"/>
      <c r="D31" s="46" t="s">
        <v>46</v>
      </c>
      <c r="E31" s="44"/>
      <c r="F31" s="32" t="s">
        <v>49</v>
      </c>
      <c r="G31" s="44"/>
      <c r="H31" s="44"/>
      <c r="I31" s="44"/>
      <c r="J31" s="44"/>
      <c r="K31" s="44"/>
      <c r="L31" s="356">
        <v>0.21</v>
      </c>
      <c r="M31" s="357"/>
      <c r="N31" s="357"/>
      <c r="O31" s="357"/>
      <c r="P31" s="357"/>
      <c r="Q31" s="44"/>
      <c r="R31" s="44"/>
      <c r="S31" s="44"/>
      <c r="T31" s="44"/>
      <c r="U31" s="44"/>
      <c r="V31" s="44"/>
      <c r="W31" s="358">
        <f>ROUND(BB54, 2)</f>
        <v>0</v>
      </c>
      <c r="X31" s="357"/>
      <c r="Y31" s="357"/>
      <c r="Z31" s="357"/>
      <c r="AA31" s="357"/>
      <c r="AB31" s="357"/>
      <c r="AC31" s="357"/>
      <c r="AD31" s="357"/>
      <c r="AE31" s="357"/>
      <c r="AF31" s="44"/>
      <c r="AG31" s="44"/>
      <c r="AH31" s="44"/>
      <c r="AI31" s="44"/>
      <c r="AJ31" s="44"/>
      <c r="AK31" s="358">
        <v>0</v>
      </c>
      <c r="AL31" s="357"/>
      <c r="AM31" s="357"/>
      <c r="AN31" s="357"/>
      <c r="AO31" s="357"/>
      <c r="AP31" s="44"/>
      <c r="AQ31" s="44"/>
      <c r="AR31" s="45"/>
      <c r="BE31" s="365"/>
    </row>
    <row r="32" spans="1:71" s="3" customFormat="1" ht="14.45" customHeight="1">
      <c r="B32" s="43"/>
      <c r="C32" s="44"/>
      <c r="D32" s="44"/>
      <c r="E32" s="44"/>
      <c r="F32" s="32" t="s">
        <v>50</v>
      </c>
      <c r="G32" s="44"/>
      <c r="H32" s="44"/>
      <c r="I32" s="44"/>
      <c r="J32" s="44"/>
      <c r="K32" s="44"/>
      <c r="L32" s="356">
        <v>0.12</v>
      </c>
      <c r="M32" s="357"/>
      <c r="N32" s="357"/>
      <c r="O32" s="357"/>
      <c r="P32" s="357"/>
      <c r="Q32" s="44"/>
      <c r="R32" s="44"/>
      <c r="S32" s="44"/>
      <c r="T32" s="44"/>
      <c r="U32" s="44"/>
      <c r="V32" s="44"/>
      <c r="W32" s="358">
        <f>ROUND(BC54, 2)</f>
        <v>0</v>
      </c>
      <c r="X32" s="357"/>
      <c r="Y32" s="357"/>
      <c r="Z32" s="357"/>
      <c r="AA32" s="357"/>
      <c r="AB32" s="357"/>
      <c r="AC32" s="357"/>
      <c r="AD32" s="357"/>
      <c r="AE32" s="357"/>
      <c r="AF32" s="44"/>
      <c r="AG32" s="44"/>
      <c r="AH32" s="44"/>
      <c r="AI32" s="44"/>
      <c r="AJ32" s="44"/>
      <c r="AK32" s="358">
        <v>0</v>
      </c>
      <c r="AL32" s="357"/>
      <c r="AM32" s="357"/>
      <c r="AN32" s="357"/>
      <c r="AO32" s="357"/>
      <c r="AP32" s="44"/>
      <c r="AQ32" s="44"/>
      <c r="AR32" s="45"/>
      <c r="BE32" s="365"/>
    </row>
    <row r="33" spans="1:57" s="3" customFormat="1" ht="14.45" hidden="1" customHeight="1">
      <c r="B33" s="43"/>
      <c r="C33" s="44"/>
      <c r="D33" s="44"/>
      <c r="E33" s="44"/>
      <c r="F33" s="32" t="s">
        <v>51</v>
      </c>
      <c r="G33" s="44"/>
      <c r="H33" s="44"/>
      <c r="I33" s="44"/>
      <c r="J33" s="44"/>
      <c r="K33" s="44"/>
      <c r="L33" s="356">
        <v>0</v>
      </c>
      <c r="M33" s="357"/>
      <c r="N33" s="357"/>
      <c r="O33" s="357"/>
      <c r="P33" s="357"/>
      <c r="Q33" s="44"/>
      <c r="R33" s="44"/>
      <c r="S33" s="44"/>
      <c r="T33" s="44"/>
      <c r="U33" s="44"/>
      <c r="V33" s="44"/>
      <c r="W33" s="358">
        <f>ROUND(BD54, 2)</f>
        <v>0</v>
      </c>
      <c r="X33" s="357"/>
      <c r="Y33" s="357"/>
      <c r="Z33" s="357"/>
      <c r="AA33" s="357"/>
      <c r="AB33" s="357"/>
      <c r="AC33" s="357"/>
      <c r="AD33" s="357"/>
      <c r="AE33" s="357"/>
      <c r="AF33" s="44"/>
      <c r="AG33" s="44"/>
      <c r="AH33" s="44"/>
      <c r="AI33" s="44"/>
      <c r="AJ33" s="44"/>
      <c r="AK33" s="358">
        <v>0</v>
      </c>
      <c r="AL33" s="357"/>
      <c r="AM33" s="357"/>
      <c r="AN33" s="357"/>
      <c r="AO33" s="357"/>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7"/>
      <c r="D35" s="48" t="s">
        <v>52</v>
      </c>
      <c r="E35" s="49"/>
      <c r="F35" s="49"/>
      <c r="G35" s="49"/>
      <c r="H35" s="49"/>
      <c r="I35" s="49"/>
      <c r="J35" s="49"/>
      <c r="K35" s="49"/>
      <c r="L35" s="49"/>
      <c r="M35" s="49"/>
      <c r="N35" s="49"/>
      <c r="O35" s="49"/>
      <c r="P35" s="49"/>
      <c r="Q35" s="49"/>
      <c r="R35" s="49"/>
      <c r="S35" s="49"/>
      <c r="T35" s="50" t="s">
        <v>53</v>
      </c>
      <c r="U35" s="49"/>
      <c r="V35" s="49"/>
      <c r="W35" s="49"/>
      <c r="X35" s="362" t="s">
        <v>54</v>
      </c>
      <c r="Y35" s="360"/>
      <c r="Z35" s="360"/>
      <c r="AA35" s="360"/>
      <c r="AB35" s="360"/>
      <c r="AC35" s="49"/>
      <c r="AD35" s="49"/>
      <c r="AE35" s="49"/>
      <c r="AF35" s="49"/>
      <c r="AG35" s="49"/>
      <c r="AH35" s="49"/>
      <c r="AI35" s="49"/>
      <c r="AJ35" s="49"/>
      <c r="AK35" s="359">
        <f>SUM(AK26:AK33)</f>
        <v>0</v>
      </c>
      <c r="AL35" s="360"/>
      <c r="AM35" s="360"/>
      <c r="AN35" s="360"/>
      <c r="AO35" s="361"/>
      <c r="AP35" s="47"/>
      <c r="AQ35" s="47"/>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2"/>
      <c r="BE37" s="37"/>
    </row>
    <row r="41" spans="1:57" s="2" customFormat="1" ht="6.95" customHeight="1">
      <c r="A41" s="37"/>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2"/>
      <c r="BE41" s="37"/>
    </row>
    <row r="42" spans="1:57" s="2" customFormat="1" ht="24.95" customHeight="1">
      <c r="A42" s="37"/>
      <c r="B42" s="38"/>
      <c r="C42" s="26" t="s">
        <v>55</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5"/>
      <c r="C44" s="32" t="s">
        <v>13</v>
      </c>
      <c r="D44" s="56"/>
      <c r="E44" s="56"/>
      <c r="F44" s="56"/>
      <c r="G44" s="56"/>
      <c r="H44" s="56"/>
      <c r="I44" s="56"/>
      <c r="J44" s="56"/>
      <c r="K44" s="56"/>
      <c r="L44" s="56" t="str">
        <f>K5</f>
        <v>2</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16</v>
      </c>
      <c r="D45" s="60"/>
      <c r="E45" s="60"/>
      <c r="F45" s="60"/>
      <c r="G45" s="60"/>
      <c r="H45" s="60"/>
      <c r="I45" s="60"/>
      <c r="J45" s="60"/>
      <c r="K45" s="60"/>
      <c r="L45" s="388" t="str">
        <f>K6</f>
        <v>Demolice objektu G</v>
      </c>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60"/>
      <c r="AQ45" s="60"/>
      <c r="AR45" s="61"/>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2" t="str">
        <f>IF(K8="","",K8)</f>
        <v>Karlovarská krajská nemocnice a.s.</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90" t="str">
        <f>IF(AN8= "","",AN8)</f>
        <v>24. 6. 2024</v>
      </c>
      <c r="AN47" s="390"/>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25</v>
      </c>
      <c r="D49" s="39"/>
      <c r="E49" s="39"/>
      <c r="F49" s="39"/>
      <c r="G49" s="39"/>
      <c r="H49" s="39"/>
      <c r="I49" s="39"/>
      <c r="J49" s="39"/>
      <c r="K49" s="39"/>
      <c r="L49" s="56" t="str">
        <f>IF(E11= "","",E11)</f>
        <v>Karlovarský kraj</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1" t="str">
        <f>IF(E17="","",E17)</f>
        <v>Penta Projekt s.r.o., Mrštíkova 12, Jihlava</v>
      </c>
      <c r="AN49" s="392"/>
      <c r="AO49" s="392"/>
      <c r="AP49" s="392"/>
      <c r="AQ49" s="39"/>
      <c r="AR49" s="42"/>
      <c r="AS49" s="393" t="s">
        <v>56</v>
      </c>
      <c r="AT49" s="394"/>
      <c r="AU49" s="64"/>
      <c r="AV49" s="64"/>
      <c r="AW49" s="64"/>
      <c r="AX49" s="64"/>
      <c r="AY49" s="64"/>
      <c r="AZ49" s="64"/>
      <c r="BA49" s="64"/>
      <c r="BB49" s="64"/>
      <c r="BC49" s="64"/>
      <c r="BD49" s="65"/>
      <c r="BE49" s="37"/>
    </row>
    <row r="50" spans="1:91" s="2" customFormat="1" ht="15.2" customHeight="1">
      <c r="A50" s="37"/>
      <c r="B50" s="38"/>
      <c r="C50" s="32" t="s">
        <v>31</v>
      </c>
      <c r="D50" s="39"/>
      <c r="E50" s="39"/>
      <c r="F50" s="39"/>
      <c r="G50" s="39"/>
      <c r="H50" s="39"/>
      <c r="I50" s="39"/>
      <c r="J50" s="39"/>
      <c r="K50" s="39"/>
      <c r="L50" s="56"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38</v>
      </c>
      <c r="AJ50" s="39"/>
      <c r="AK50" s="39"/>
      <c r="AL50" s="39"/>
      <c r="AM50" s="391" t="str">
        <f>IF(E20="","",E20)</f>
        <v xml:space="preserve"> </v>
      </c>
      <c r="AN50" s="392"/>
      <c r="AO50" s="392"/>
      <c r="AP50" s="392"/>
      <c r="AQ50" s="39"/>
      <c r="AR50" s="42"/>
      <c r="AS50" s="395"/>
      <c r="AT50" s="396"/>
      <c r="AU50" s="66"/>
      <c r="AV50" s="66"/>
      <c r="AW50" s="66"/>
      <c r="AX50" s="66"/>
      <c r="AY50" s="66"/>
      <c r="AZ50" s="66"/>
      <c r="BA50" s="66"/>
      <c r="BB50" s="66"/>
      <c r="BC50" s="66"/>
      <c r="BD50" s="67"/>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7"/>
      <c r="AT51" s="398"/>
      <c r="AU51" s="68"/>
      <c r="AV51" s="68"/>
      <c r="AW51" s="68"/>
      <c r="AX51" s="68"/>
      <c r="AY51" s="68"/>
      <c r="AZ51" s="68"/>
      <c r="BA51" s="68"/>
      <c r="BB51" s="68"/>
      <c r="BC51" s="68"/>
      <c r="BD51" s="69"/>
      <c r="BE51" s="37"/>
    </row>
    <row r="52" spans="1:91" s="2" customFormat="1" ht="29.25" customHeight="1">
      <c r="A52" s="37"/>
      <c r="B52" s="38"/>
      <c r="C52" s="384" t="s">
        <v>57</v>
      </c>
      <c r="D52" s="385"/>
      <c r="E52" s="385"/>
      <c r="F52" s="385"/>
      <c r="G52" s="385"/>
      <c r="H52" s="70"/>
      <c r="I52" s="387" t="s">
        <v>58</v>
      </c>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6" t="s">
        <v>59</v>
      </c>
      <c r="AH52" s="385"/>
      <c r="AI52" s="385"/>
      <c r="AJ52" s="385"/>
      <c r="AK52" s="385"/>
      <c r="AL52" s="385"/>
      <c r="AM52" s="385"/>
      <c r="AN52" s="387" t="s">
        <v>60</v>
      </c>
      <c r="AO52" s="385"/>
      <c r="AP52" s="385"/>
      <c r="AQ52" s="71" t="s">
        <v>61</v>
      </c>
      <c r="AR52" s="42"/>
      <c r="AS52" s="72" t="s">
        <v>62</v>
      </c>
      <c r="AT52" s="73" t="s">
        <v>63</v>
      </c>
      <c r="AU52" s="73" t="s">
        <v>64</v>
      </c>
      <c r="AV52" s="73" t="s">
        <v>65</v>
      </c>
      <c r="AW52" s="73" t="s">
        <v>66</v>
      </c>
      <c r="AX52" s="73" t="s">
        <v>67</v>
      </c>
      <c r="AY52" s="73" t="s">
        <v>68</v>
      </c>
      <c r="AZ52" s="73" t="s">
        <v>69</v>
      </c>
      <c r="BA52" s="73" t="s">
        <v>70</v>
      </c>
      <c r="BB52" s="73" t="s">
        <v>71</v>
      </c>
      <c r="BC52" s="73" t="s">
        <v>72</v>
      </c>
      <c r="BD52" s="74" t="s">
        <v>73</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5"/>
      <c r="AT53" s="76"/>
      <c r="AU53" s="76"/>
      <c r="AV53" s="76"/>
      <c r="AW53" s="76"/>
      <c r="AX53" s="76"/>
      <c r="AY53" s="76"/>
      <c r="AZ53" s="76"/>
      <c r="BA53" s="76"/>
      <c r="BB53" s="76"/>
      <c r="BC53" s="76"/>
      <c r="BD53" s="77"/>
      <c r="BE53" s="37"/>
    </row>
    <row r="54" spans="1:91" s="6" customFormat="1" ht="32.450000000000003" customHeight="1">
      <c r="B54" s="78"/>
      <c r="C54" s="79" t="s">
        <v>74</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78">
        <f>ROUND(AG55+AG56+AG62,2)</f>
        <v>0</v>
      </c>
      <c r="AH54" s="378"/>
      <c r="AI54" s="378"/>
      <c r="AJ54" s="378"/>
      <c r="AK54" s="378"/>
      <c r="AL54" s="378"/>
      <c r="AM54" s="378"/>
      <c r="AN54" s="379">
        <f t="shared" ref="AN54:AN62" si="0">SUM(AG54,AT54)</f>
        <v>0</v>
      </c>
      <c r="AO54" s="379"/>
      <c r="AP54" s="379"/>
      <c r="AQ54" s="82" t="s">
        <v>19</v>
      </c>
      <c r="AR54" s="83"/>
      <c r="AS54" s="84">
        <f>ROUND(AS55+AS56+AS62,2)</f>
        <v>0</v>
      </c>
      <c r="AT54" s="85">
        <f t="shared" ref="AT54:AT62" si="1">ROUND(SUM(AV54:AW54),2)</f>
        <v>0</v>
      </c>
      <c r="AU54" s="86">
        <f>ROUND(AU55+AU56+AU62,5)</f>
        <v>0</v>
      </c>
      <c r="AV54" s="85">
        <f>ROUND(AZ54*L29,2)</f>
        <v>0</v>
      </c>
      <c r="AW54" s="85">
        <f>ROUND(BA54*L30,2)</f>
        <v>0</v>
      </c>
      <c r="AX54" s="85">
        <f>ROUND(BB54*L29,2)</f>
        <v>0</v>
      </c>
      <c r="AY54" s="85">
        <f>ROUND(BC54*L30,2)</f>
        <v>0</v>
      </c>
      <c r="AZ54" s="85">
        <f>ROUND(AZ55+AZ56+AZ62,2)</f>
        <v>0</v>
      </c>
      <c r="BA54" s="85">
        <f>ROUND(BA55+BA56+BA62,2)</f>
        <v>0</v>
      </c>
      <c r="BB54" s="85">
        <f>ROUND(BB55+BB56+BB62,2)</f>
        <v>0</v>
      </c>
      <c r="BC54" s="85">
        <f>ROUND(BC55+BC56+BC62,2)</f>
        <v>0</v>
      </c>
      <c r="BD54" s="87">
        <f>ROUND(BD55+BD56+BD62,2)</f>
        <v>0</v>
      </c>
      <c r="BS54" s="88" t="s">
        <v>75</v>
      </c>
      <c r="BT54" s="88" t="s">
        <v>76</v>
      </c>
      <c r="BU54" s="89" t="s">
        <v>77</v>
      </c>
      <c r="BV54" s="88" t="s">
        <v>78</v>
      </c>
      <c r="BW54" s="88" t="s">
        <v>5</v>
      </c>
      <c r="BX54" s="88" t="s">
        <v>79</v>
      </c>
      <c r="CL54" s="88" t="s">
        <v>19</v>
      </c>
    </row>
    <row r="55" spans="1:91" s="7" customFormat="1" ht="16.5" customHeight="1">
      <c r="A55" s="90" t="s">
        <v>80</v>
      </c>
      <c r="B55" s="91"/>
      <c r="C55" s="92"/>
      <c r="D55" s="377" t="s">
        <v>81</v>
      </c>
      <c r="E55" s="377"/>
      <c r="F55" s="377"/>
      <c r="G55" s="377"/>
      <c r="H55" s="377"/>
      <c r="I55" s="93"/>
      <c r="J55" s="377" t="s">
        <v>82</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5">
        <f>'D1 - Stavební práce'!J30</f>
        <v>0</v>
      </c>
      <c r="AH55" s="376"/>
      <c r="AI55" s="376"/>
      <c r="AJ55" s="376"/>
      <c r="AK55" s="376"/>
      <c r="AL55" s="376"/>
      <c r="AM55" s="376"/>
      <c r="AN55" s="375">
        <f t="shared" si="0"/>
        <v>0</v>
      </c>
      <c r="AO55" s="376"/>
      <c r="AP55" s="376"/>
      <c r="AQ55" s="94" t="s">
        <v>83</v>
      </c>
      <c r="AR55" s="95"/>
      <c r="AS55" s="96">
        <v>0</v>
      </c>
      <c r="AT55" s="97">
        <f t="shared" si="1"/>
        <v>0</v>
      </c>
      <c r="AU55" s="98">
        <f>'D1 - Stavební práce'!P93</f>
        <v>0</v>
      </c>
      <c r="AV55" s="97">
        <f>'D1 - Stavební práce'!J33</f>
        <v>0</v>
      </c>
      <c r="AW55" s="97">
        <f>'D1 - Stavební práce'!J34</f>
        <v>0</v>
      </c>
      <c r="AX55" s="97">
        <f>'D1 - Stavební práce'!J35</f>
        <v>0</v>
      </c>
      <c r="AY55" s="97">
        <f>'D1 - Stavební práce'!J36</f>
        <v>0</v>
      </c>
      <c r="AZ55" s="97">
        <f>'D1 - Stavební práce'!F33</f>
        <v>0</v>
      </c>
      <c r="BA55" s="97">
        <f>'D1 - Stavební práce'!F34</f>
        <v>0</v>
      </c>
      <c r="BB55" s="97">
        <f>'D1 - Stavební práce'!F35</f>
        <v>0</v>
      </c>
      <c r="BC55" s="97">
        <f>'D1 - Stavební práce'!F36</f>
        <v>0</v>
      </c>
      <c r="BD55" s="99">
        <f>'D1 - Stavební práce'!F37</f>
        <v>0</v>
      </c>
      <c r="BT55" s="100" t="s">
        <v>84</v>
      </c>
      <c r="BV55" s="100" t="s">
        <v>78</v>
      </c>
      <c r="BW55" s="100" t="s">
        <v>85</v>
      </c>
      <c r="BX55" s="100" t="s">
        <v>5</v>
      </c>
      <c r="CL55" s="100" t="s">
        <v>19</v>
      </c>
      <c r="CM55" s="100" t="s">
        <v>14</v>
      </c>
    </row>
    <row r="56" spans="1:91" s="7" customFormat="1" ht="16.5" customHeight="1">
      <c r="B56" s="91"/>
      <c r="C56" s="92"/>
      <c r="D56" s="377" t="s">
        <v>86</v>
      </c>
      <c r="E56" s="377"/>
      <c r="F56" s="377"/>
      <c r="G56" s="377"/>
      <c r="H56" s="377"/>
      <c r="I56" s="93"/>
      <c r="J56" s="377" t="s">
        <v>87</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3">
        <f>ROUND(SUM(AG57:AG61),2)</f>
        <v>0</v>
      </c>
      <c r="AH56" s="376"/>
      <c r="AI56" s="376"/>
      <c r="AJ56" s="376"/>
      <c r="AK56" s="376"/>
      <c r="AL56" s="376"/>
      <c r="AM56" s="376"/>
      <c r="AN56" s="375">
        <f t="shared" si="0"/>
        <v>0</v>
      </c>
      <c r="AO56" s="376"/>
      <c r="AP56" s="376"/>
      <c r="AQ56" s="94" t="s">
        <v>83</v>
      </c>
      <c r="AR56" s="95"/>
      <c r="AS56" s="96">
        <f>ROUND(SUM(AS57:AS61),2)</f>
        <v>0</v>
      </c>
      <c r="AT56" s="97">
        <f t="shared" si="1"/>
        <v>0</v>
      </c>
      <c r="AU56" s="98">
        <f>ROUND(SUM(AU57:AU61),5)</f>
        <v>0</v>
      </c>
      <c r="AV56" s="97">
        <f>ROUND(AZ56*L29,2)</f>
        <v>0</v>
      </c>
      <c r="AW56" s="97">
        <f>ROUND(BA56*L30,2)</f>
        <v>0</v>
      </c>
      <c r="AX56" s="97">
        <f>ROUND(BB56*L29,2)</f>
        <v>0</v>
      </c>
      <c r="AY56" s="97">
        <f>ROUND(BC56*L30,2)</f>
        <v>0</v>
      </c>
      <c r="AZ56" s="97">
        <f>ROUND(SUM(AZ57:AZ61),2)</f>
        <v>0</v>
      </c>
      <c r="BA56" s="97">
        <f>ROUND(SUM(BA57:BA61),2)</f>
        <v>0</v>
      </c>
      <c r="BB56" s="97">
        <f>ROUND(SUM(BB57:BB61),2)</f>
        <v>0</v>
      </c>
      <c r="BC56" s="97">
        <f>ROUND(SUM(BC57:BC61),2)</f>
        <v>0</v>
      </c>
      <c r="BD56" s="99">
        <f>ROUND(SUM(BD57:BD61),2)</f>
        <v>0</v>
      </c>
      <c r="BS56" s="100" t="s">
        <v>75</v>
      </c>
      <c r="BT56" s="100" t="s">
        <v>84</v>
      </c>
      <c r="BU56" s="100" t="s">
        <v>77</v>
      </c>
      <c r="BV56" s="100" t="s">
        <v>78</v>
      </c>
      <c r="BW56" s="100" t="s">
        <v>88</v>
      </c>
      <c r="BX56" s="100" t="s">
        <v>5</v>
      </c>
      <c r="CL56" s="100" t="s">
        <v>19</v>
      </c>
      <c r="CM56" s="100" t="s">
        <v>14</v>
      </c>
    </row>
    <row r="57" spans="1:91" s="4" customFormat="1" ht="16.5" customHeight="1">
      <c r="A57" s="90" t="s">
        <v>80</v>
      </c>
      <c r="B57" s="55"/>
      <c r="C57" s="101"/>
      <c r="D57" s="101"/>
      <c r="E57" s="382" t="s">
        <v>89</v>
      </c>
      <c r="F57" s="382"/>
      <c r="G57" s="382"/>
      <c r="H57" s="382"/>
      <c r="I57" s="382"/>
      <c r="J57" s="101"/>
      <c r="K57" s="382" t="s">
        <v>90</v>
      </c>
      <c r="L57" s="382"/>
      <c r="M57" s="382"/>
      <c r="N57" s="382"/>
      <c r="O57" s="382"/>
      <c r="P57" s="382"/>
      <c r="Q57" s="382"/>
      <c r="R57" s="382"/>
      <c r="S57" s="382"/>
      <c r="T57" s="382"/>
      <c r="U57" s="382"/>
      <c r="V57" s="382"/>
      <c r="W57" s="382"/>
      <c r="X57" s="382"/>
      <c r="Y57" s="382"/>
      <c r="Z57" s="382"/>
      <c r="AA57" s="382"/>
      <c r="AB57" s="382"/>
      <c r="AC57" s="382"/>
      <c r="AD57" s="382"/>
      <c r="AE57" s="382"/>
      <c r="AF57" s="382"/>
      <c r="AG57" s="380">
        <f>'D2.1 - Pavilon A'!J32</f>
        <v>0</v>
      </c>
      <c r="AH57" s="381"/>
      <c r="AI57" s="381"/>
      <c r="AJ57" s="381"/>
      <c r="AK57" s="381"/>
      <c r="AL57" s="381"/>
      <c r="AM57" s="381"/>
      <c r="AN57" s="380">
        <f t="shared" si="0"/>
        <v>0</v>
      </c>
      <c r="AO57" s="381"/>
      <c r="AP57" s="381"/>
      <c r="AQ57" s="102" t="s">
        <v>91</v>
      </c>
      <c r="AR57" s="57"/>
      <c r="AS57" s="103">
        <v>0</v>
      </c>
      <c r="AT57" s="104">
        <f t="shared" si="1"/>
        <v>0</v>
      </c>
      <c r="AU57" s="105">
        <f>'D2.1 - Pavilon A'!P91</f>
        <v>0</v>
      </c>
      <c r="AV57" s="104">
        <f>'D2.1 - Pavilon A'!J35</f>
        <v>0</v>
      </c>
      <c r="AW57" s="104">
        <f>'D2.1 - Pavilon A'!J36</f>
        <v>0</v>
      </c>
      <c r="AX57" s="104">
        <f>'D2.1 - Pavilon A'!J37</f>
        <v>0</v>
      </c>
      <c r="AY57" s="104">
        <f>'D2.1 - Pavilon A'!J38</f>
        <v>0</v>
      </c>
      <c r="AZ57" s="104">
        <f>'D2.1 - Pavilon A'!F35</f>
        <v>0</v>
      </c>
      <c r="BA57" s="104">
        <f>'D2.1 - Pavilon A'!F36</f>
        <v>0</v>
      </c>
      <c r="BB57" s="104">
        <f>'D2.1 - Pavilon A'!F37</f>
        <v>0</v>
      </c>
      <c r="BC57" s="104">
        <f>'D2.1 - Pavilon A'!F38</f>
        <v>0</v>
      </c>
      <c r="BD57" s="106">
        <f>'D2.1 - Pavilon A'!F39</f>
        <v>0</v>
      </c>
      <c r="BT57" s="107" t="s">
        <v>14</v>
      </c>
      <c r="BV57" s="107" t="s">
        <v>78</v>
      </c>
      <c r="BW57" s="107" t="s">
        <v>92</v>
      </c>
      <c r="BX57" s="107" t="s">
        <v>88</v>
      </c>
      <c r="CL57" s="107" t="s">
        <v>19</v>
      </c>
    </row>
    <row r="58" spans="1:91" s="4" customFormat="1" ht="16.5" customHeight="1">
      <c r="A58" s="90" t="s">
        <v>80</v>
      </c>
      <c r="B58" s="55"/>
      <c r="C58" s="101"/>
      <c r="D58" s="101"/>
      <c r="E58" s="382" t="s">
        <v>93</v>
      </c>
      <c r="F58" s="382"/>
      <c r="G58" s="382"/>
      <c r="H58" s="382"/>
      <c r="I58" s="382"/>
      <c r="J58" s="101"/>
      <c r="K58" s="382" t="s">
        <v>94</v>
      </c>
      <c r="L58" s="382"/>
      <c r="M58" s="382"/>
      <c r="N58" s="382"/>
      <c r="O58" s="382"/>
      <c r="P58" s="382"/>
      <c r="Q58" s="382"/>
      <c r="R58" s="382"/>
      <c r="S58" s="382"/>
      <c r="T58" s="382"/>
      <c r="U58" s="382"/>
      <c r="V58" s="382"/>
      <c r="W58" s="382"/>
      <c r="X58" s="382"/>
      <c r="Y58" s="382"/>
      <c r="Z58" s="382"/>
      <c r="AA58" s="382"/>
      <c r="AB58" s="382"/>
      <c r="AC58" s="382"/>
      <c r="AD58" s="382"/>
      <c r="AE58" s="382"/>
      <c r="AF58" s="382"/>
      <c r="AG58" s="380">
        <f>'D2.2 - Pavilon B'!J32</f>
        <v>0</v>
      </c>
      <c r="AH58" s="381"/>
      <c r="AI58" s="381"/>
      <c r="AJ58" s="381"/>
      <c r="AK58" s="381"/>
      <c r="AL58" s="381"/>
      <c r="AM58" s="381"/>
      <c r="AN58" s="380">
        <f t="shared" si="0"/>
        <v>0</v>
      </c>
      <c r="AO58" s="381"/>
      <c r="AP58" s="381"/>
      <c r="AQ58" s="102" t="s">
        <v>91</v>
      </c>
      <c r="AR58" s="57"/>
      <c r="AS58" s="103">
        <v>0</v>
      </c>
      <c r="AT58" s="104">
        <f t="shared" si="1"/>
        <v>0</v>
      </c>
      <c r="AU58" s="105">
        <f>'D2.2 - Pavilon B'!P91</f>
        <v>0</v>
      </c>
      <c r="AV58" s="104">
        <f>'D2.2 - Pavilon B'!J35</f>
        <v>0</v>
      </c>
      <c r="AW58" s="104">
        <f>'D2.2 - Pavilon B'!J36</f>
        <v>0</v>
      </c>
      <c r="AX58" s="104">
        <f>'D2.2 - Pavilon B'!J37</f>
        <v>0</v>
      </c>
      <c r="AY58" s="104">
        <f>'D2.2 - Pavilon B'!J38</f>
        <v>0</v>
      </c>
      <c r="AZ58" s="104">
        <f>'D2.2 - Pavilon B'!F35</f>
        <v>0</v>
      </c>
      <c r="BA58" s="104">
        <f>'D2.2 - Pavilon B'!F36</f>
        <v>0</v>
      </c>
      <c r="BB58" s="104">
        <f>'D2.2 - Pavilon B'!F37</f>
        <v>0</v>
      </c>
      <c r="BC58" s="104">
        <f>'D2.2 - Pavilon B'!F38</f>
        <v>0</v>
      </c>
      <c r="BD58" s="106">
        <f>'D2.2 - Pavilon B'!F39</f>
        <v>0</v>
      </c>
      <c r="BT58" s="107" t="s">
        <v>14</v>
      </c>
      <c r="BV58" s="107" t="s">
        <v>78</v>
      </c>
      <c r="BW58" s="107" t="s">
        <v>95</v>
      </c>
      <c r="BX58" s="107" t="s">
        <v>88</v>
      </c>
      <c r="CL58" s="107" t="s">
        <v>19</v>
      </c>
    </row>
    <row r="59" spans="1:91" s="4" customFormat="1" ht="16.5" customHeight="1">
      <c r="A59" s="90" t="s">
        <v>80</v>
      </c>
      <c r="B59" s="55"/>
      <c r="C59" s="101"/>
      <c r="D59" s="101"/>
      <c r="E59" s="382" t="s">
        <v>96</v>
      </c>
      <c r="F59" s="382"/>
      <c r="G59" s="382"/>
      <c r="H59" s="382"/>
      <c r="I59" s="382"/>
      <c r="J59" s="101"/>
      <c r="K59" s="382" t="s">
        <v>97</v>
      </c>
      <c r="L59" s="382"/>
      <c r="M59" s="382"/>
      <c r="N59" s="382"/>
      <c r="O59" s="382"/>
      <c r="P59" s="382"/>
      <c r="Q59" s="382"/>
      <c r="R59" s="382"/>
      <c r="S59" s="382"/>
      <c r="T59" s="382"/>
      <c r="U59" s="382"/>
      <c r="V59" s="382"/>
      <c r="W59" s="382"/>
      <c r="X59" s="382"/>
      <c r="Y59" s="382"/>
      <c r="Z59" s="382"/>
      <c r="AA59" s="382"/>
      <c r="AB59" s="382"/>
      <c r="AC59" s="382"/>
      <c r="AD59" s="382"/>
      <c r="AE59" s="382"/>
      <c r="AF59" s="382"/>
      <c r="AG59" s="380">
        <f>'D2.3 - Pavilon C'!J32</f>
        <v>0</v>
      </c>
      <c r="AH59" s="381"/>
      <c r="AI59" s="381"/>
      <c r="AJ59" s="381"/>
      <c r="AK59" s="381"/>
      <c r="AL59" s="381"/>
      <c r="AM59" s="381"/>
      <c r="AN59" s="380">
        <f t="shared" si="0"/>
        <v>0</v>
      </c>
      <c r="AO59" s="381"/>
      <c r="AP59" s="381"/>
      <c r="AQ59" s="102" t="s">
        <v>91</v>
      </c>
      <c r="AR59" s="57"/>
      <c r="AS59" s="103">
        <v>0</v>
      </c>
      <c r="AT59" s="104">
        <f t="shared" si="1"/>
        <v>0</v>
      </c>
      <c r="AU59" s="105">
        <f>'D2.3 - Pavilon C'!P91</f>
        <v>0</v>
      </c>
      <c r="AV59" s="104">
        <f>'D2.3 - Pavilon C'!J35</f>
        <v>0</v>
      </c>
      <c r="AW59" s="104">
        <f>'D2.3 - Pavilon C'!J36</f>
        <v>0</v>
      </c>
      <c r="AX59" s="104">
        <f>'D2.3 - Pavilon C'!J37</f>
        <v>0</v>
      </c>
      <c r="AY59" s="104">
        <f>'D2.3 - Pavilon C'!J38</f>
        <v>0</v>
      </c>
      <c r="AZ59" s="104">
        <f>'D2.3 - Pavilon C'!F35</f>
        <v>0</v>
      </c>
      <c r="BA59" s="104">
        <f>'D2.3 - Pavilon C'!F36</f>
        <v>0</v>
      </c>
      <c r="BB59" s="104">
        <f>'D2.3 - Pavilon C'!F37</f>
        <v>0</v>
      </c>
      <c r="BC59" s="104">
        <f>'D2.3 - Pavilon C'!F38</f>
        <v>0</v>
      </c>
      <c r="BD59" s="106">
        <f>'D2.3 - Pavilon C'!F39</f>
        <v>0</v>
      </c>
      <c r="BT59" s="107" t="s">
        <v>14</v>
      </c>
      <c r="BV59" s="107" t="s">
        <v>78</v>
      </c>
      <c r="BW59" s="107" t="s">
        <v>98</v>
      </c>
      <c r="BX59" s="107" t="s">
        <v>88</v>
      </c>
      <c r="CL59" s="107" t="s">
        <v>19</v>
      </c>
    </row>
    <row r="60" spans="1:91" s="4" customFormat="1" ht="16.5" customHeight="1">
      <c r="A60" s="90" t="s">
        <v>80</v>
      </c>
      <c r="B60" s="55"/>
      <c r="C60" s="101"/>
      <c r="D60" s="101"/>
      <c r="E60" s="382" t="s">
        <v>99</v>
      </c>
      <c r="F60" s="382"/>
      <c r="G60" s="382"/>
      <c r="H60" s="382"/>
      <c r="I60" s="382"/>
      <c r="J60" s="101"/>
      <c r="K60" s="382" t="s">
        <v>100</v>
      </c>
      <c r="L60" s="382"/>
      <c r="M60" s="382"/>
      <c r="N60" s="382"/>
      <c r="O60" s="382"/>
      <c r="P60" s="382"/>
      <c r="Q60" s="382"/>
      <c r="R60" s="382"/>
      <c r="S60" s="382"/>
      <c r="T60" s="382"/>
      <c r="U60" s="382"/>
      <c r="V60" s="382"/>
      <c r="W60" s="382"/>
      <c r="X60" s="382"/>
      <c r="Y60" s="382"/>
      <c r="Z60" s="382"/>
      <c r="AA60" s="382"/>
      <c r="AB60" s="382"/>
      <c r="AC60" s="382"/>
      <c r="AD60" s="382"/>
      <c r="AE60" s="382"/>
      <c r="AF60" s="382"/>
      <c r="AG60" s="380">
        <f>'D2.4 - Pavilon D'!J32</f>
        <v>0</v>
      </c>
      <c r="AH60" s="381"/>
      <c r="AI60" s="381"/>
      <c r="AJ60" s="381"/>
      <c r="AK60" s="381"/>
      <c r="AL60" s="381"/>
      <c r="AM60" s="381"/>
      <c r="AN60" s="380">
        <f t="shared" si="0"/>
        <v>0</v>
      </c>
      <c r="AO60" s="381"/>
      <c r="AP60" s="381"/>
      <c r="AQ60" s="102" t="s">
        <v>91</v>
      </c>
      <c r="AR60" s="57"/>
      <c r="AS60" s="103">
        <v>0</v>
      </c>
      <c r="AT60" s="104">
        <f t="shared" si="1"/>
        <v>0</v>
      </c>
      <c r="AU60" s="105">
        <f>'D2.4 - Pavilon D'!P91</f>
        <v>0</v>
      </c>
      <c r="AV60" s="104">
        <f>'D2.4 - Pavilon D'!J35</f>
        <v>0</v>
      </c>
      <c r="AW60" s="104">
        <f>'D2.4 - Pavilon D'!J36</f>
        <v>0</v>
      </c>
      <c r="AX60" s="104">
        <f>'D2.4 - Pavilon D'!J37</f>
        <v>0</v>
      </c>
      <c r="AY60" s="104">
        <f>'D2.4 - Pavilon D'!J38</f>
        <v>0</v>
      </c>
      <c r="AZ60" s="104">
        <f>'D2.4 - Pavilon D'!F35</f>
        <v>0</v>
      </c>
      <c r="BA60" s="104">
        <f>'D2.4 - Pavilon D'!F36</f>
        <v>0</v>
      </c>
      <c r="BB60" s="104">
        <f>'D2.4 - Pavilon D'!F37</f>
        <v>0</v>
      </c>
      <c r="BC60" s="104">
        <f>'D2.4 - Pavilon D'!F38</f>
        <v>0</v>
      </c>
      <c r="BD60" s="106">
        <f>'D2.4 - Pavilon D'!F39</f>
        <v>0</v>
      </c>
      <c r="BT60" s="107" t="s">
        <v>14</v>
      </c>
      <c r="BV60" s="107" t="s">
        <v>78</v>
      </c>
      <c r="BW60" s="107" t="s">
        <v>101</v>
      </c>
      <c r="BX60" s="107" t="s">
        <v>88</v>
      </c>
      <c r="CL60" s="107" t="s">
        <v>19</v>
      </c>
    </row>
    <row r="61" spans="1:91" s="4" customFormat="1" ht="16.5" customHeight="1">
      <c r="A61" s="90" t="s">
        <v>80</v>
      </c>
      <c r="B61" s="55"/>
      <c r="C61" s="101"/>
      <c r="D61" s="101"/>
      <c r="E61" s="382" t="s">
        <v>102</v>
      </c>
      <c r="F61" s="382"/>
      <c r="G61" s="382"/>
      <c r="H61" s="382"/>
      <c r="I61" s="382"/>
      <c r="J61" s="101"/>
      <c r="K61" s="382" t="s">
        <v>103</v>
      </c>
      <c r="L61" s="382"/>
      <c r="M61" s="382"/>
      <c r="N61" s="382"/>
      <c r="O61" s="382"/>
      <c r="P61" s="382"/>
      <c r="Q61" s="382"/>
      <c r="R61" s="382"/>
      <c r="S61" s="382"/>
      <c r="T61" s="382"/>
      <c r="U61" s="382"/>
      <c r="V61" s="382"/>
      <c r="W61" s="382"/>
      <c r="X61" s="382"/>
      <c r="Y61" s="382"/>
      <c r="Z61" s="382"/>
      <c r="AA61" s="382"/>
      <c r="AB61" s="382"/>
      <c r="AC61" s="382"/>
      <c r="AD61" s="382"/>
      <c r="AE61" s="382"/>
      <c r="AF61" s="382"/>
      <c r="AG61" s="380">
        <f>'D2.5 - Pavilon L'!J32</f>
        <v>0</v>
      </c>
      <c r="AH61" s="381"/>
      <c r="AI61" s="381"/>
      <c r="AJ61" s="381"/>
      <c r="AK61" s="381"/>
      <c r="AL61" s="381"/>
      <c r="AM61" s="381"/>
      <c r="AN61" s="380">
        <f t="shared" si="0"/>
        <v>0</v>
      </c>
      <c r="AO61" s="381"/>
      <c r="AP61" s="381"/>
      <c r="AQ61" s="102" t="s">
        <v>91</v>
      </c>
      <c r="AR61" s="57"/>
      <c r="AS61" s="103">
        <v>0</v>
      </c>
      <c r="AT61" s="104">
        <f t="shared" si="1"/>
        <v>0</v>
      </c>
      <c r="AU61" s="105">
        <f>'D2.5 - Pavilon L'!P91</f>
        <v>0</v>
      </c>
      <c r="AV61" s="104">
        <f>'D2.5 - Pavilon L'!J35</f>
        <v>0</v>
      </c>
      <c r="AW61" s="104">
        <f>'D2.5 - Pavilon L'!J36</f>
        <v>0</v>
      </c>
      <c r="AX61" s="104">
        <f>'D2.5 - Pavilon L'!J37</f>
        <v>0</v>
      </c>
      <c r="AY61" s="104">
        <f>'D2.5 - Pavilon L'!J38</f>
        <v>0</v>
      </c>
      <c r="AZ61" s="104">
        <f>'D2.5 - Pavilon L'!F35</f>
        <v>0</v>
      </c>
      <c r="BA61" s="104">
        <f>'D2.5 - Pavilon L'!F36</f>
        <v>0</v>
      </c>
      <c r="BB61" s="104">
        <f>'D2.5 - Pavilon L'!F37</f>
        <v>0</v>
      </c>
      <c r="BC61" s="104">
        <f>'D2.5 - Pavilon L'!F38</f>
        <v>0</v>
      </c>
      <c r="BD61" s="106">
        <f>'D2.5 - Pavilon L'!F39</f>
        <v>0</v>
      </c>
      <c r="BT61" s="107" t="s">
        <v>14</v>
      </c>
      <c r="BV61" s="107" t="s">
        <v>78</v>
      </c>
      <c r="BW61" s="107" t="s">
        <v>104</v>
      </c>
      <c r="BX61" s="107" t="s">
        <v>88</v>
      </c>
      <c r="CL61" s="107" t="s">
        <v>19</v>
      </c>
    </row>
    <row r="62" spans="1:91" s="7" customFormat="1" ht="16.5" customHeight="1">
      <c r="A62" s="90" t="s">
        <v>80</v>
      </c>
      <c r="B62" s="91"/>
      <c r="C62" s="92"/>
      <c r="D62" s="377" t="s">
        <v>105</v>
      </c>
      <c r="E62" s="377"/>
      <c r="F62" s="377"/>
      <c r="G62" s="377"/>
      <c r="H62" s="377"/>
      <c r="I62" s="93"/>
      <c r="J62" s="377" t="s">
        <v>106</v>
      </c>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5">
        <f>'VRN - Vedlejší rozpočtové...'!J30</f>
        <v>0</v>
      </c>
      <c r="AH62" s="376"/>
      <c r="AI62" s="376"/>
      <c r="AJ62" s="376"/>
      <c r="AK62" s="376"/>
      <c r="AL62" s="376"/>
      <c r="AM62" s="376"/>
      <c r="AN62" s="375">
        <f t="shared" si="0"/>
        <v>0</v>
      </c>
      <c r="AO62" s="376"/>
      <c r="AP62" s="376"/>
      <c r="AQ62" s="94" t="s">
        <v>83</v>
      </c>
      <c r="AR62" s="95"/>
      <c r="AS62" s="108">
        <v>0</v>
      </c>
      <c r="AT62" s="109">
        <f t="shared" si="1"/>
        <v>0</v>
      </c>
      <c r="AU62" s="110">
        <f>'VRN - Vedlejší rozpočtové...'!P86</f>
        <v>0</v>
      </c>
      <c r="AV62" s="109">
        <f>'VRN - Vedlejší rozpočtové...'!J33</f>
        <v>0</v>
      </c>
      <c r="AW62" s="109">
        <f>'VRN - Vedlejší rozpočtové...'!J34</f>
        <v>0</v>
      </c>
      <c r="AX62" s="109">
        <f>'VRN - Vedlejší rozpočtové...'!J35</f>
        <v>0</v>
      </c>
      <c r="AY62" s="109">
        <f>'VRN - Vedlejší rozpočtové...'!J36</f>
        <v>0</v>
      </c>
      <c r="AZ62" s="109">
        <f>'VRN - Vedlejší rozpočtové...'!F33</f>
        <v>0</v>
      </c>
      <c r="BA62" s="109">
        <f>'VRN - Vedlejší rozpočtové...'!F34</f>
        <v>0</v>
      </c>
      <c r="BB62" s="109">
        <f>'VRN - Vedlejší rozpočtové...'!F35</f>
        <v>0</v>
      </c>
      <c r="BC62" s="109">
        <f>'VRN - Vedlejší rozpočtové...'!F36</f>
        <v>0</v>
      </c>
      <c r="BD62" s="111">
        <f>'VRN - Vedlejší rozpočtové...'!F37</f>
        <v>0</v>
      </c>
      <c r="BT62" s="100" t="s">
        <v>84</v>
      </c>
      <c r="BV62" s="100" t="s">
        <v>78</v>
      </c>
      <c r="BW62" s="100" t="s">
        <v>107</v>
      </c>
      <c r="BX62" s="100" t="s">
        <v>5</v>
      </c>
      <c r="CL62" s="100" t="s">
        <v>19</v>
      </c>
      <c r="CM62" s="100" t="s">
        <v>14</v>
      </c>
    </row>
    <row r="63" spans="1:91" s="2" customFormat="1" ht="30" customHeight="1">
      <c r="A63" s="37"/>
      <c r="B63" s="38"/>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42"/>
      <c r="AS63" s="37"/>
      <c r="AT63" s="37"/>
      <c r="AU63" s="37"/>
      <c r="AV63" s="37"/>
      <c r="AW63" s="37"/>
      <c r="AX63" s="37"/>
      <c r="AY63" s="37"/>
      <c r="AZ63" s="37"/>
      <c r="BA63" s="37"/>
      <c r="BB63" s="37"/>
      <c r="BC63" s="37"/>
      <c r="BD63" s="37"/>
      <c r="BE63" s="37"/>
    </row>
    <row r="64" spans="1:91" s="2" customFormat="1" ht="6.95" customHeight="1">
      <c r="A64" s="37"/>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42"/>
      <c r="AS64" s="37"/>
      <c r="AT64" s="37"/>
      <c r="AU64" s="37"/>
      <c r="AV64" s="37"/>
      <c r="AW64" s="37"/>
      <c r="AX64" s="37"/>
      <c r="AY64" s="37"/>
      <c r="AZ64" s="37"/>
      <c r="BA64" s="37"/>
      <c r="BB64" s="37"/>
      <c r="BC64" s="37"/>
      <c r="BD64" s="37"/>
      <c r="BE64" s="37"/>
    </row>
  </sheetData>
  <sheetProtection algorithmName="SHA-512" hashValue="tPaXpYy7LTnuwdILIhqzLjlSFzDx4yb7YwLQJ77LJC+qz7BKQeavSxtP8d9BsKn6tCkjtBlW/eWE3ssNgq9ROw==" saltValue="qqHEUf4p4oY3MuPlbPBSCB719tqqnT5QAsnhbaVH3mgsukDX2VZGJ205Jk5+4iKO0b+akTr0U34rTV1HtGn22w==" spinCount="100000" sheet="1" objects="1" scenarios="1" formatColumns="0" formatRows="0"/>
  <mergeCells count="70">
    <mergeCell ref="AS49:AT51"/>
    <mergeCell ref="AM50:AP50"/>
    <mergeCell ref="C52:G52"/>
    <mergeCell ref="AG52:AM52"/>
    <mergeCell ref="AN52:AP52"/>
    <mergeCell ref="I52:AF52"/>
    <mergeCell ref="AN55:AP55"/>
    <mergeCell ref="D55:H55"/>
    <mergeCell ref="J55:AF55"/>
    <mergeCell ref="AG55:AM55"/>
    <mergeCell ref="E59:I59"/>
    <mergeCell ref="K59:AF59"/>
    <mergeCell ref="D56:H56"/>
    <mergeCell ref="J56:AF56"/>
    <mergeCell ref="AN56:AP56"/>
    <mergeCell ref="AG56:AM56"/>
    <mergeCell ref="K57:AF57"/>
    <mergeCell ref="AN57:AP57"/>
    <mergeCell ref="E57:I57"/>
    <mergeCell ref="AG57:AM57"/>
    <mergeCell ref="D62:H62"/>
    <mergeCell ref="J62:AF62"/>
    <mergeCell ref="AG54:AM54"/>
    <mergeCell ref="AN54:AP54"/>
    <mergeCell ref="AN60:AP60"/>
    <mergeCell ref="AG60:AM60"/>
    <mergeCell ref="E60:I60"/>
    <mergeCell ref="K60:AF60"/>
    <mergeCell ref="AN61:AP61"/>
    <mergeCell ref="AG61:AM61"/>
    <mergeCell ref="E61:I61"/>
    <mergeCell ref="K61:AF61"/>
    <mergeCell ref="AG58:AM58"/>
    <mergeCell ref="AN58:AP58"/>
    <mergeCell ref="E58:I58"/>
    <mergeCell ref="K58:AF58"/>
    <mergeCell ref="W30:AE30"/>
    <mergeCell ref="AK30:AO30"/>
    <mergeCell ref="L30:P30"/>
    <mergeCell ref="W31:AE31"/>
    <mergeCell ref="AN62:AP62"/>
    <mergeCell ref="AG62:AM62"/>
    <mergeCell ref="AN59:AP59"/>
    <mergeCell ref="AG59:AM59"/>
    <mergeCell ref="L45:AO45"/>
    <mergeCell ref="AM47:AN47"/>
    <mergeCell ref="AM49:AP49"/>
    <mergeCell ref="AK26:AO26"/>
    <mergeCell ref="L28:P28"/>
    <mergeCell ref="W28:AE28"/>
    <mergeCell ref="AK28:AO28"/>
    <mergeCell ref="AK29:AO29"/>
    <mergeCell ref="W29:AE29"/>
    <mergeCell ref="L29:P29"/>
    <mergeCell ref="AR2:BE2"/>
    <mergeCell ref="L33:P33"/>
    <mergeCell ref="W33:AE33"/>
    <mergeCell ref="AK33:AO33"/>
    <mergeCell ref="AK35:AO35"/>
    <mergeCell ref="X35:AB35"/>
    <mergeCell ref="L31:P31"/>
    <mergeCell ref="AK31:AO31"/>
    <mergeCell ref="L32:P32"/>
    <mergeCell ref="W32:AE32"/>
    <mergeCell ref="AK32:AO32"/>
    <mergeCell ref="BE5:BE32"/>
    <mergeCell ref="K5:AO5"/>
    <mergeCell ref="K6:AO6"/>
    <mergeCell ref="E14:AJ14"/>
    <mergeCell ref="E23:AN23"/>
  </mergeCells>
  <hyperlinks>
    <hyperlink ref="A55" location="'D1 - Stavební práce'!C2" display="/" xr:uid="{00000000-0004-0000-0000-000000000000}"/>
    <hyperlink ref="A57" location="'D2.1 - Pavilon A'!C2" display="/" xr:uid="{00000000-0004-0000-0000-000001000000}"/>
    <hyperlink ref="A58" location="'D2.2 - Pavilon B'!C2" display="/" xr:uid="{00000000-0004-0000-0000-000002000000}"/>
    <hyperlink ref="A59" location="'D2.3 - Pavilon C'!C2" display="/" xr:uid="{00000000-0004-0000-0000-000003000000}"/>
    <hyperlink ref="A60" location="'D2.4 - Pavilon D'!C2" display="/" xr:uid="{00000000-0004-0000-0000-000004000000}"/>
    <hyperlink ref="A61" location="'D2.5 - Pavilon L'!C2" display="/" xr:uid="{00000000-0004-0000-0000-000005000000}"/>
    <hyperlink ref="A62" location="'VRN - Vedlejší rozpočtové...'!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80"/>
  <sheetViews>
    <sheetView showGridLines="0" topLeftCell="A245"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12.3320312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85</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2" customFormat="1" ht="12" customHeight="1">
      <c r="A8" s="37"/>
      <c r="B8" s="42"/>
      <c r="C8" s="37"/>
      <c r="D8" s="116" t="s">
        <v>109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04" t="s">
        <v>110</v>
      </c>
      <c r="F9" s="405"/>
      <c r="G9" s="405"/>
      <c r="H9" s="405"/>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7" t="s">
        <v>19</v>
      </c>
      <c r="G11" s="37"/>
      <c r="H11" s="37"/>
      <c r="I11" s="116" t="s">
        <v>20</v>
      </c>
      <c r="J11" s="107"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7" t="s">
        <v>22</v>
      </c>
      <c r="G12" s="37"/>
      <c r="H12" s="37"/>
      <c r="I12" s="116" t="s">
        <v>23</v>
      </c>
      <c r="J12" s="118" t="str">
        <f>'Rekapitulace stavby'!AN8</f>
        <v>24. 6. 2024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7"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7" t="s">
        <v>28</v>
      </c>
      <c r="F15" s="37"/>
      <c r="G15" s="37"/>
      <c r="H15" s="37"/>
      <c r="I15" s="116" t="s">
        <v>29</v>
      </c>
      <c r="J15" s="107"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7" t="s">
        <v>34</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7" t="s">
        <v>35</v>
      </c>
      <c r="F21" s="37"/>
      <c r="G21" s="37"/>
      <c r="H21" s="37"/>
      <c r="I21" s="116" t="s">
        <v>29</v>
      </c>
      <c r="J21" s="107" t="s">
        <v>36</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7" t="str">
        <f>IF('Rekapitulace stavby'!AN19="","",'Rekapitulace stavby'!AN19)</f>
        <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7" t="str">
        <f>IF('Rekapitulace stavby'!E20="","",'Rekapitulace stavby'!E20)</f>
        <v xml:space="preserve"> </v>
      </c>
      <c r="F24" s="37"/>
      <c r="G24" s="37"/>
      <c r="H24" s="37"/>
      <c r="I24" s="116" t="s">
        <v>29</v>
      </c>
      <c r="J24" s="107" t="str">
        <f>IF('Rekapitulace stavby'!AN20="","",'Rekapitulace stavby'!AN20)</f>
        <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08" t="s">
        <v>111</v>
      </c>
      <c r="F27" s="408"/>
      <c r="G27" s="408"/>
      <c r="H27" s="408"/>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42</v>
      </c>
      <c r="E30" s="37"/>
      <c r="F30" s="37"/>
      <c r="G30" s="37"/>
      <c r="H30" s="37"/>
      <c r="I30" s="37"/>
      <c r="J30" s="124">
        <f>ROUND(J93,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44</v>
      </c>
      <c r="G32" s="37"/>
      <c r="H32" s="37"/>
      <c r="I32" s="125" t="s">
        <v>43</v>
      </c>
      <c r="J32" s="125" t="s">
        <v>45</v>
      </c>
      <c r="K32" s="37"/>
      <c r="L32" s="117"/>
      <c r="S32" s="37"/>
      <c r="T32" s="37"/>
      <c r="U32" s="37"/>
      <c r="V32" s="37"/>
      <c r="W32" s="37"/>
      <c r="X32" s="37"/>
      <c r="Y32" s="37"/>
      <c r="Z32" s="37"/>
      <c r="AA32" s="37"/>
      <c r="AB32" s="37"/>
      <c r="AC32" s="37"/>
      <c r="AD32" s="37"/>
      <c r="AE32" s="37"/>
    </row>
    <row r="33" spans="1:31" s="2" customFormat="1" ht="14.45" hidden="1" customHeight="1">
      <c r="A33" s="37"/>
      <c r="B33" s="42"/>
      <c r="C33" s="37"/>
      <c r="D33" s="126" t="s">
        <v>46</v>
      </c>
      <c r="E33" s="116" t="s">
        <v>47</v>
      </c>
      <c r="F33" s="127">
        <f>ROUND((SUM(BE93:BE279)),  2)</f>
        <v>0</v>
      </c>
      <c r="G33" s="37"/>
      <c r="H33" s="37"/>
      <c r="I33" s="128">
        <v>0.21</v>
      </c>
      <c r="J33" s="127">
        <f>ROUND(((SUM(BE93:BE279))*I33),  2)</f>
        <v>0</v>
      </c>
      <c r="K33" s="37"/>
      <c r="L33" s="117"/>
      <c r="S33" s="37"/>
      <c r="T33" s="37"/>
      <c r="U33" s="37"/>
      <c r="V33" s="37"/>
      <c r="W33" s="37"/>
      <c r="X33" s="37"/>
      <c r="Y33" s="37"/>
      <c r="Z33" s="37"/>
      <c r="AA33" s="37"/>
      <c r="AB33" s="37"/>
      <c r="AC33" s="37"/>
      <c r="AD33" s="37"/>
      <c r="AE33" s="37"/>
    </row>
    <row r="34" spans="1:31" s="2" customFormat="1" ht="14.45" hidden="1" customHeight="1">
      <c r="A34" s="37"/>
      <c r="B34" s="42"/>
      <c r="C34" s="37"/>
      <c r="D34" s="37"/>
      <c r="E34" s="116" t="s">
        <v>48</v>
      </c>
      <c r="F34" s="127">
        <f>ROUND((SUM(BF93:BF279)),  2)</f>
        <v>0</v>
      </c>
      <c r="G34" s="37"/>
      <c r="H34" s="37"/>
      <c r="I34" s="128">
        <v>0.12</v>
      </c>
      <c r="J34" s="127">
        <f>ROUND(((SUM(BF93:BF279))*I34),  2)</f>
        <v>0</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46</v>
      </c>
      <c r="E35" s="116" t="s">
        <v>49</v>
      </c>
      <c r="F35" s="127">
        <f>ROUND((SUM(BG93:BG279)),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50</v>
      </c>
      <c r="F36" s="127">
        <f>ROUND((SUM(BH93:BH279)),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ROUND((SUM(BI93:BI279)),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00" t="str">
        <f>E7</f>
        <v>Demolice objektu G</v>
      </c>
      <c r="F48" s="401"/>
      <c r="G48" s="401"/>
      <c r="H48" s="40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109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88" t="str">
        <f>E9</f>
        <v>D1 - Stavební práce</v>
      </c>
      <c r="F50" s="399"/>
      <c r="G50" s="399"/>
      <c r="H50" s="399"/>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Karlovarská krajská nemocnice a.s.</v>
      </c>
      <c r="G52" s="39"/>
      <c r="H52" s="39"/>
      <c r="I52" s="32" t="s">
        <v>23</v>
      </c>
      <c r="J52" s="63" t="str">
        <f>IF(J12="","",J12)</f>
        <v>24. 6. 2024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Karlovarský kraj</v>
      </c>
      <c r="G54" s="39"/>
      <c r="H54" s="39"/>
      <c r="I54" s="32" t="s">
        <v>33</v>
      </c>
      <c r="J54" s="35" t="str">
        <f>E21</f>
        <v>Penta Projekt s.r.o., Mrštíkova 12, Jihlava</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 xml:space="preserve"> </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113</v>
      </c>
      <c r="D57" s="141"/>
      <c r="E57" s="141"/>
      <c r="F57" s="141"/>
      <c r="G57" s="141"/>
      <c r="H57" s="141"/>
      <c r="I57" s="141"/>
      <c r="J57" s="142" t="s">
        <v>114</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1">
        <f>J93</f>
        <v>0</v>
      </c>
      <c r="K59" s="39"/>
      <c r="L59" s="117"/>
      <c r="S59" s="37"/>
      <c r="T59" s="37"/>
      <c r="U59" s="37"/>
      <c r="V59" s="37"/>
      <c r="W59" s="37"/>
      <c r="X59" s="37"/>
      <c r="Y59" s="37"/>
      <c r="Z59" s="37"/>
      <c r="AA59" s="37"/>
      <c r="AB59" s="37"/>
      <c r="AC59" s="37"/>
      <c r="AD59" s="37"/>
      <c r="AE59" s="37"/>
      <c r="AU59" s="20" t="s">
        <v>115</v>
      </c>
    </row>
    <row r="60" spans="1:47" s="9" customFormat="1" ht="24.95" customHeight="1">
      <c r="B60" s="144"/>
      <c r="C60" s="145"/>
      <c r="D60" s="146" t="s">
        <v>116</v>
      </c>
      <c r="E60" s="147"/>
      <c r="F60" s="147"/>
      <c r="G60" s="147"/>
      <c r="H60" s="147"/>
      <c r="I60" s="147"/>
      <c r="J60" s="148">
        <f>J94</f>
        <v>0</v>
      </c>
      <c r="K60" s="145"/>
      <c r="L60" s="149"/>
    </row>
    <row r="61" spans="1:47" s="10" customFormat="1" ht="19.899999999999999" customHeight="1">
      <c r="B61" s="150"/>
      <c r="C61" s="101"/>
      <c r="D61" s="151" t="s">
        <v>117</v>
      </c>
      <c r="E61" s="152"/>
      <c r="F61" s="152"/>
      <c r="G61" s="152"/>
      <c r="H61" s="152"/>
      <c r="I61" s="152"/>
      <c r="J61" s="153">
        <f>J95</f>
        <v>0</v>
      </c>
      <c r="K61" s="101"/>
      <c r="L61" s="154"/>
    </row>
    <row r="62" spans="1:47" s="10" customFormat="1" ht="14.85" customHeight="1">
      <c r="B62" s="150"/>
      <c r="C62" s="101"/>
      <c r="D62" s="151" t="s">
        <v>118</v>
      </c>
      <c r="E62" s="152"/>
      <c r="F62" s="152"/>
      <c r="G62" s="152"/>
      <c r="H62" s="152"/>
      <c r="I62" s="152"/>
      <c r="J62" s="153">
        <f>J96</f>
        <v>0</v>
      </c>
      <c r="K62" s="101"/>
      <c r="L62" s="154"/>
    </row>
    <row r="63" spans="1:47" s="10" customFormat="1" ht="19.899999999999999" customHeight="1">
      <c r="B63" s="150"/>
      <c r="C63" s="101"/>
      <c r="D63" s="151" t="s">
        <v>119</v>
      </c>
      <c r="E63" s="152"/>
      <c r="F63" s="152"/>
      <c r="G63" s="152"/>
      <c r="H63" s="152"/>
      <c r="I63" s="152"/>
      <c r="J63" s="153">
        <f>J104</f>
        <v>0</v>
      </c>
      <c r="K63" s="101"/>
      <c r="L63" s="154"/>
    </row>
    <row r="64" spans="1:47" s="10" customFormat="1" ht="14.85" customHeight="1">
      <c r="B64" s="150"/>
      <c r="C64" s="101"/>
      <c r="D64" s="151" t="s">
        <v>120</v>
      </c>
      <c r="E64" s="152"/>
      <c r="F64" s="152"/>
      <c r="G64" s="152"/>
      <c r="H64" s="152"/>
      <c r="I64" s="152"/>
      <c r="J64" s="153">
        <f>J105</f>
        <v>0</v>
      </c>
      <c r="K64" s="101"/>
      <c r="L64" s="154"/>
    </row>
    <row r="65" spans="1:31" s="10" customFormat="1" ht="19.899999999999999" customHeight="1">
      <c r="B65" s="150"/>
      <c r="C65" s="101"/>
      <c r="D65" s="151" t="s">
        <v>121</v>
      </c>
      <c r="E65" s="152"/>
      <c r="F65" s="152"/>
      <c r="G65" s="152"/>
      <c r="H65" s="152"/>
      <c r="I65" s="152"/>
      <c r="J65" s="153">
        <f>J113</f>
        <v>0</v>
      </c>
      <c r="K65" s="101"/>
      <c r="L65" s="154"/>
    </row>
    <row r="66" spans="1:31" s="10" customFormat="1" ht="14.85" customHeight="1">
      <c r="B66" s="150"/>
      <c r="C66" s="101"/>
      <c r="D66" s="151" t="s">
        <v>122</v>
      </c>
      <c r="E66" s="152"/>
      <c r="F66" s="152"/>
      <c r="G66" s="152"/>
      <c r="H66" s="152"/>
      <c r="I66" s="152"/>
      <c r="J66" s="153">
        <f>J114</f>
        <v>0</v>
      </c>
      <c r="K66" s="101"/>
      <c r="L66" s="154"/>
    </row>
    <row r="67" spans="1:31" s="10" customFormat="1" ht="19.899999999999999" customHeight="1">
      <c r="B67" s="150"/>
      <c r="C67" s="101"/>
      <c r="D67" s="151" t="s">
        <v>123</v>
      </c>
      <c r="E67" s="152"/>
      <c r="F67" s="152"/>
      <c r="G67" s="152"/>
      <c r="H67" s="152"/>
      <c r="I67" s="152"/>
      <c r="J67" s="153">
        <f>J122</f>
        <v>0</v>
      </c>
      <c r="K67" s="101"/>
      <c r="L67" s="154"/>
    </row>
    <row r="68" spans="1:31" s="10" customFormat="1" ht="14.85" customHeight="1">
      <c r="B68" s="150"/>
      <c r="C68" s="101"/>
      <c r="D68" s="151" t="s">
        <v>124</v>
      </c>
      <c r="E68" s="152"/>
      <c r="F68" s="152"/>
      <c r="G68" s="152"/>
      <c r="H68" s="152"/>
      <c r="I68" s="152"/>
      <c r="J68" s="153">
        <f>J123</f>
        <v>0</v>
      </c>
      <c r="K68" s="101"/>
      <c r="L68" s="154"/>
    </row>
    <row r="69" spans="1:31" s="10" customFormat="1" ht="14.85" customHeight="1">
      <c r="B69" s="150"/>
      <c r="C69" s="101"/>
      <c r="D69" s="151" t="s">
        <v>125</v>
      </c>
      <c r="E69" s="152"/>
      <c r="F69" s="152"/>
      <c r="G69" s="152"/>
      <c r="H69" s="152"/>
      <c r="I69" s="152"/>
      <c r="J69" s="153">
        <f>J186</f>
        <v>0</v>
      </c>
      <c r="K69" s="101"/>
      <c r="L69" s="154"/>
    </row>
    <row r="70" spans="1:31" s="10" customFormat="1" ht="21.75" customHeight="1">
      <c r="B70" s="150"/>
      <c r="C70" s="101"/>
      <c r="D70" s="151" t="s">
        <v>126</v>
      </c>
      <c r="E70" s="152"/>
      <c r="F70" s="152"/>
      <c r="G70" s="152"/>
      <c r="H70" s="152"/>
      <c r="I70" s="152"/>
      <c r="J70" s="153">
        <f>J187</f>
        <v>0</v>
      </c>
      <c r="K70" s="101"/>
      <c r="L70" s="154"/>
    </row>
    <row r="71" spans="1:31" s="10" customFormat="1" ht="21.75" customHeight="1">
      <c r="B71" s="150"/>
      <c r="C71" s="101"/>
      <c r="D71" s="151" t="s">
        <v>127</v>
      </c>
      <c r="E71" s="152"/>
      <c r="F71" s="152"/>
      <c r="G71" s="152"/>
      <c r="H71" s="152"/>
      <c r="I71" s="152"/>
      <c r="J71" s="153">
        <f>J246</f>
        <v>0</v>
      </c>
      <c r="K71" s="101"/>
      <c r="L71" s="154"/>
    </row>
    <row r="72" spans="1:31" s="10" customFormat="1" ht="21.75" customHeight="1">
      <c r="B72" s="150"/>
      <c r="C72" s="101"/>
      <c r="D72" s="151" t="s">
        <v>128</v>
      </c>
      <c r="E72" s="152"/>
      <c r="F72" s="152"/>
      <c r="G72" s="152"/>
      <c r="H72" s="152"/>
      <c r="I72" s="152"/>
      <c r="J72" s="153">
        <f>J249</f>
        <v>0</v>
      </c>
      <c r="K72" s="101"/>
      <c r="L72" s="154"/>
    </row>
    <row r="73" spans="1:31" s="9" customFormat="1" ht="24.95" customHeight="1">
      <c r="B73" s="144"/>
      <c r="C73" s="145"/>
      <c r="D73" s="146" t="s">
        <v>129</v>
      </c>
      <c r="E73" s="147"/>
      <c r="F73" s="147"/>
      <c r="G73" s="147"/>
      <c r="H73" s="147"/>
      <c r="I73" s="147"/>
      <c r="J73" s="148">
        <f>J257</f>
        <v>0</v>
      </c>
      <c r="K73" s="145"/>
      <c r="L73" s="149"/>
    </row>
    <row r="74" spans="1:31"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51"/>
      <c r="C75" s="52"/>
      <c r="D75" s="52"/>
      <c r="E75" s="52"/>
      <c r="F75" s="52"/>
      <c r="G75" s="52"/>
      <c r="H75" s="52"/>
      <c r="I75" s="52"/>
      <c r="J75" s="52"/>
      <c r="K75" s="52"/>
      <c r="L75" s="117"/>
      <c r="S75" s="37"/>
      <c r="T75" s="37"/>
      <c r="U75" s="37"/>
      <c r="V75" s="37"/>
      <c r="W75" s="37"/>
      <c r="X75" s="37"/>
      <c r="Y75" s="37"/>
      <c r="Z75" s="37"/>
      <c r="AA75" s="37"/>
      <c r="AB75" s="37"/>
      <c r="AC75" s="37"/>
      <c r="AD75" s="37"/>
      <c r="AE75" s="37"/>
    </row>
    <row r="79" spans="1:31" s="2" customFormat="1" ht="6.95" customHeight="1">
      <c r="A79" s="37"/>
      <c r="B79" s="53"/>
      <c r="C79" s="54"/>
      <c r="D79" s="54"/>
      <c r="E79" s="54"/>
      <c r="F79" s="54"/>
      <c r="G79" s="54"/>
      <c r="H79" s="54"/>
      <c r="I79" s="54"/>
      <c r="J79" s="54"/>
      <c r="K79" s="54"/>
      <c r="L79" s="117"/>
      <c r="S79" s="37"/>
      <c r="T79" s="37"/>
      <c r="U79" s="37"/>
      <c r="V79" s="37"/>
      <c r="W79" s="37"/>
      <c r="X79" s="37"/>
      <c r="Y79" s="37"/>
      <c r="Z79" s="37"/>
      <c r="AA79" s="37"/>
      <c r="AB79" s="37"/>
      <c r="AC79" s="37"/>
      <c r="AD79" s="37"/>
      <c r="AE79" s="37"/>
    </row>
    <row r="80" spans="1:31" s="2" customFormat="1" ht="24.95" customHeight="1">
      <c r="A80" s="37"/>
      <c r="B80" s="38"/>
      <c r="C80" s="26" t="s">
        <v>130</v>
      </c>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63" s="2" customFormat="1" ht="16.5" customHeight="1">
      <c r="A83" s="37"/>
      <c r="B83" s="38"/>
      <c r="C83" s="39"/>
      <c r="D83" s="39"/>
      <c r="E83" s="400" t="str">
        <f>E7</f>
        <v>Demolice objektu G</v>
      </c>
      <c r="F83" s="401"/>
      <c r="G83" s="401"/>
      <c r="H83" s="401"/>
      <c r="I83" s="39"/>
      <c r="J83" s="39"/>
      <c r="K83" s="39"/>
      <c r="L83" s="117"/>
      <c r="S83" s="37"/>
      <c r="T83" s="37"/>
      <c r="U83" s="37"/>
      <c r="V83" s="37"/>
      <c r="W83" s="37"/>
      <c r="X83" s="37"/>
      <c r="Y83" s="37"/>
      <c r="Z83" s="37"/>
      <c r="AA83" s="37"/>
      <c r="AB83" s="37"/>
      <c r="AC83" s="37"/>
      <c r="AD83" s="37"/>
      <c r="AE83" s="37"/>
    </row>
    <row r="84" spans="1:63" s="2" customFormat="1" ht="12" customHeight="1">
      <c r="A84" s="37"/>
      <c r="B84" s="38"/>
      <c r="C84" s="32" t="s">
        <v>109</v>
      </c>
      <c r="D84" s="39"/>
      <c r="E84" s="39"/>
      <c r="F84" s="39"/>
      <c r="G84" s="39"/>
      <c r="H84" s="39"/>
      <c r="I84" s="39"/>
      <c r="J84" s="39"/>
      <c r="K84" s="39"/>
      <c r="L84" s="117"/>
      <c r="S84" s="37"/>
      <c r="T84" s="37"/>
      <c r="U84" s="37"/>
      <c r="V84" s="37"/>
      <c r="W84" s="37"/>
      <c r="X84" s="37"/>
      <c r="Y84" s="37"/>
      <c r="Z84" s="37"/>
      <c r="AA84" s="37"/>
      <c r="AB84" s="37"/>
      <c r="AC84" s="37"/>
      <c r="AD84" s="37"/>
      <c r="AE84" s="37"/>
    </row>
    <row r="85" spans="1:63" s="2" customFormat="1" ht="16.5" customHeight="1">
      <c r="A85" s="37"/>
      <c r="B85" s="38"/>
      <c r="C85" s="39"/>
      <c r="D85" s="39"/>
      <c r="E85" s="388" t="str">
        <f>E9</f>
        <v>D1 - Stavební práce</v>
      </c>
      <c r="F85" s="399"/>
      <c r="G85" s="399"/>
      <c r="H85" s="399"/>
      <c r="I85" s="39"/>
      <c r="J85" s="39"/>
      <c r="K85" s="39"/>
      <c r="L85" s="117"/>
      <c r="S85" s="37"/>
      <c r="T85" s="37"/>
      <c r="U85" s="37"/>
      <c r="V85" s="37"/>
      <c r="W85" s="37"/>
      <c r="X85" s="37"/>
      <c r="Y85" s="37"/>
      <c r="Z85" s="37"/>
      <c r="AA85" s="37"/>
      <c r="AB85" s="37"/>
      <c r="AC85" s="37"/>
      <c r="AD85" s="37"/>
      <c r="AE85" s="37"/>
    </row>
    <row r="86" spans="1:63"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21</v>
      </c>
      <c r="D87" s="39"/>
      <c r="E87" s="39"/>
      <c r="F87" s="30" t="str">
        <f>F12</f>
        <v>Karlovarská krajská nemocnice a.s.</v>
      </c>
      <c r="G87" s="39"/>
      <c r="H87" s="39"/>
      <c r="I87" s="32" t="s">
        <v>23</v>
      </c>
      <c r="J87" s="63" t="str">
        <f>IF(J12="","",J12)</f>
        <v>24. 6. 2024</v>
      </c>
      <c r="K87" s="39"/>
      <c r="L87" s="117"/>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3" s="2" customFormat="1" ht="25.7" customHeight="1">
      <c r="A89" s="37"/>
      <c r="B89" s="38"/>
      <c r="C89" s="32" t="s">
        <v>25</v>
      </c>
      <c r="D89" s="39"/>
      <c r="E89" s="39"/>
      <c r="F89" s="30" t="str">
        <f>E15</f>
        <v>Karlovarský kraj</v>
      </c>
      <c r="G89" s="39"/>
      <c r="H89" s="39"/>
      <c r="I89" s="32" t="s">
        <v>33</v>
      </c>
      <c r="J89" s="35" t="str">
        <f>E21</f>
        <v>Penta Projekt s.r.o., Mrštíkova 12, Jihlava</v>
      </c>
      <c r="K89" s="39"/>
      <c r="L89" s="117"/>
      <c r="S89" s="37"/>
      <c r="T89" s="37"/>
      <c r="U89" s="37"/>
      <c r="V89" s="37"/>
      <c r="W89" s="37"/>
      <c r="X89" s="37"/>
      <c r="Y89" s="37"/>
      <c r="Z89" s="37"/>
      <c r="AA89" s="37"/>
      <c r="AB89" s="37"/>
      <c r="AC89" s="37"/>
      <c r="AD89" s="37"/>
      <c r="AE89" s="37"/>
    </row>
    <row r="90" spans="1:63" s="2" customFormat="1" ht="15.2" customHeight="1">
      <c r="A90" s="37"/>
      <c r="B90" s="38"/>
      <c r="C90" s="32" t="s">
        <v>31</v>
      </c>
      <c r="D90" s="39"/>
      <c r="E90" s="39"/>
      <c r="F90" s="30" t="str">
        <f>IF(E18="","",E18)</f>
        <v>Vyplň údaj</v>
      </c>
      <c r="G90" s="39"/>
      <c r="H90" s="39"/>
      <c r="I90" s="32" t="s">
        <v>38</v>
      </c>
      <c r="J90" s="35" t="str">
        <f>E24</f>
        <v xml:space="preserve"> </v>
      </c>
      <c r="K90" s="39"/>
      <c r="L90" s="117"/>
      <c r="S90" s="37"/>
      <c r="T90" s="37"/>
      <c r="U90" s="37"/>
      <c r="V90" s="37"/>
      <c r="W90" s="37"/>
      <c r="X90" s="37"/>
      <c r="Y90" s="37"/>
      <c r="Z90" s="37"/>
      <c r="AA90" s="37"/>
      <c r="AB90" s="37"/>
      <c r="AC90" s="37"/>
      <c r="AD90" s="37"/>
      <c r="AE90" s="37"/>
    </row>
    <row r="91" spans="1:63"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11" customFormat="1" ht="29.25" customHeight="1">
      <c r="A92" s="155"/>
      <c r="B92" s="156"/>
      <c r="C92" s="157" t="s">
        <v>131</v>
      </c>
      <c r="D92" s="158" t="s">
        <v>61</v>
      </c>
      <c r="E92" s="158" t="s">
        <v>57</v>
      </c>
      <c r="F92" s="158" t="s">
        <v>58</v>
      </c>
      <c r="G92" s="158" t="s">
        <v>132</v>
      </c>
      <c r="H92" s="158" t="s">
        <v>133</v>
      </c>
      <c r="I92" s="158" t="s">
        <v>134</v>
      </c>
      <c r="J92" s="158" t="s">
        <v>114</v>
      </c>
      <c r="K92" s="159" t="s">
        <v>135</v>
      </c>
      <c r="L92" s="160"/>
      <c r="M92" s="72" t="s">
        <v>19</v>
      </c>
      <c r="N92" s="73" t="s">
        <v>46</v>
      </c>
      <c r="O92" s="73" t="s">
        <v>136</v>
      </c>
      <c r="P92" s="73" t="s">
        <v>137</v>
      </c>
      <c r="Q92" s="73" t="s">
        <v>138</v>
      </c>
      <c r="R92" s="73" t="s">
        <v>139</v>
      </c>
      <c r="S92" s="73" t="s">
        <v>140</v>
      </c>
      <c r="T92" s="74" t="s">
        <v>141</v>
      </c>
      <c r="U92" s="155"/>
      <c r="V92" s="155"/>
      <c r="W92" s="155"/>
      <c r="X92" s="155"/>
      <c r="Y92" s="155"/>
      <c r="Z92" s="155"/>
      <c r="AA92" s="155"/>
      <c r="AB92" s="155"/>
      <c r="AC92" s="155"/>
      <c r="AD92" s="155"/>
      <c r="AE92" s="155"/>
    </row>
    <row r="93" spans="1:63" s="2" customFormat="1" ht="22.9" customHeight="1">
      <c r="A93" s="37"/>
      <c r="B93" s="38"/>
      <c r="C93" s="79" t="s">
        <v>142</v>
      </c>
      <c r="D93" s="39"/>
      <c r="E93" s="39"/>
      <c r="F93" s="39"/>
      <c r="G93" s="39"/>
      <c r="H93" s="39"/>
      <c r="I93" s="39"/>
      <c r="J93" s="161">
        <f>BK93</f>
        <v>0</v>
      </c>
      <c r="K93" s="39"/>
      <c r="L93" s="42"/>
      <c r="M93" s="75"/>
      <c r="N93" s="162"/>
      <c r="O93" s="76"/>
      <c r="P93" s="163">
        <f>P94+P257</f>
        <v>0</v>
      </c>
      <c r="Q93" s="76"/>
      <c r="R93" s="163">
        <f>R94+R257</f>
        <v>1257.72</v>
      </c>
      <c r="S93" s="76"/>
      <c r="T93" s="164">
        <f>T94+T257</f>
        <v>10004.143</v>
      </c>
      <c r="U93" s="37"/>
      <c r="V93" s="37"/>
      <c r="W93" s="37"/>
      <c r="X93" s="37"/>
      <c r="Y93" s="37"/>
      <c r="Z93" s="37"/>
      <c r="AA93" s="37"/>
      <c r="AB93" s="37"/>
      <c r="AC93" s="37"/>
      <c r="AD93" s="37"/>
      <c r="AE93" s="37"/>
      <c r="AT93" s="20" t="s">
        <v>75</v>
      </c>
      <c r="AU93" s="20" t="s">
        <v>115</v>
      </c>
      <c r="BK93" s="165">
        <f>BK94+BK257</f>
        <v>0</v>
      </c>
    </row>
    <row r="94" spans="1:63" s="12" customFormat="1" ht="25.9" customHeight="1">
      <c r="B94" s="166"/>
      <c r="C94" s="167"/>
      <c r="D94" s="168" t="s">
        <v>75</v>
      </c>
      <c r="E94" s="169" t="s">
        <v>143</v>
      </c>
      <c r="F94" s="169" t="s">
        <v>144</v>
      </c>
      <c r="G94" s="167"/>
      <c r="H94" s="167"/>
      <c r="I94" s="170"/>
      <c r="J94" s="171">
        <f>BK94</f>
        <v>0</v>
      </c>
      <c r="K94" s="167"/>
      <c r="L94" s="172"/>
      <c r="M94" s="173"/>
      <c r="N94" s="174"/>
      <c r="O94" s="174"/>
      <c r="P94" s="175">
        <f>P95+P104+P113+P122</f>
        <v>0</v>
      </c>
      <c r="Q94" s="174"/>
      <c r="R94" s="175">
        <f>R95+R104+R113+R122</f>
        <v>1257.72</v>
      </c>
      <c r="S94" s="174"/>
      <c r="T94" s="176">
        <f>T95+T104+T113+T122</f>
        <v>10004.143</v>
      </c>
      <c r="AR94" s="177" t="s">
        <v>84</v>
      </c>
      <c r="AT94" s="178" t="s">
        <v>75</v>
      </c>
      <c r="AU94" s="178" t="s">
        <v>76</v>
      </c>
      <c r="AY94" s="177" t="s">
        <v>145</v>
      </c>
      <c r="BK94" s="179">
        <f>BK95+BK104+BK113+BK122</f>
        <v>0</v>
      </c>
    </row>
    <row r="95" spans="1:63" s="12" customFormat="1" ht="22.9" customHeight="1">
      <c r="B95" s="166"/>
      <c r="C95" s="167"/>
      <c r="D95" s="168" t="s">
        <v>75</v>
      </c>
      <c r="E95" s="180" t="s">
        <v>84</v>
      </c>
      <c r="F95" s="180" t="s">
        <v>146</v>
      </c>
      <c r="G95" s="167"/>
      <c r="H95" s="167"/>
      <c r="I95" s="170"/>
      <c r="J95" s="181">
        <f>BK95</f>
        <v>0</v>
      </c>
      <c r="K95" s="167"/>
      <c r="L95" s="172"/>
      <c r="M95" s="173"/>
      <c r="N95" s="174"/>
      <c r="O95" s="174"/>
      <c r="P95" s="175">
        <f>P96</f>
        <v>0</v>
      </c>
      <c r="Q95" s="174"/>
      <c r="R95" s="175">
        <f>R96</f>
        <v>0</v>
      </c>
      <c r="S95" s="174"/>
      <c r="T95" s="176">
        <f>T96</f>
        <v>0</v>
      </c>
      <c r="AR95" s="177" t="s">
        <v>84</v>
      </c>
      <c r="AT95" s="178" t="s">
        <v>75</v>
      </c>
      <c r="AU95" s="178" t="s">
        <v>84</v>
      </c>
      <c r="AY95" s="177" t="s">
        <v>145</v>
      </c>
      <c r="BK95" s="179">
        <f>BK96</f>
        <v>0</v>
      </c>
    </row>
    <row r="96" spans="1:63" s="12" customFormat="1" ht="20.85" customHeight="1">
      <c r="B96" s="166"/>
      <c r="C96" s="167"/>
      <c r="D96" s="168" t="s">
        <v>75</v>
      </c>
      <c r="E96" s="180" t="s">
        <v>147</v>
      </c>
      <c r="F96" s="180" t="s">
        <v>148</v>
      </c>
      <c r="G96" s="167"/>
      <c r="H96" s="167"/>
      <c r="I96" s="170"/>
      <c r="J96" s="181">
        <f>BK96</f>
        <v>0</v>
      </c>
      <c r="K96" s="167"/>
      <c r="L96" s="172"/>
      <c r="M96" s="173"/>
      <c r="N96" s="174"/>
      <c r="O96" s="174"/>
      <c r="P96" s="175">
        <f>SUM(P97:P103)</f>
        <v>0</v>
      </c>
      <c r="Q96" s="174"/>
      <c r="R96" s="175">
        <f>SUM(R97:R103)</f>
        <v>0</v>
      </c>
      <c r="S96" s="174"/>
      <c r="T96" s="176">
        <f>SUM(T97:T103)</f>
        <v>0</v>
      </c>
      <c r="AR96" s="177" t="s">
        <v>84</v>
      </c>
      <c r="AT96" s="178" t="s">
        <v>75</v>
      </c>
      <c r="AU96" s="178" t="s">
        <v>14</v>
      </c>
      <c r="AY96" s="177" t="s">
        <v>145</v>
      </c>
      <c r="BK96" s="179">
        <f>SUM(BK97:BK103)</f>
        <v>0</v>
      </c>
    </row>
    <row r="97" spans="1:65" s="2" customFormat="1" ht="21.75" customHeight="1">
      <c r="A97" s="37"/>
      <c r="B97" s="38"/>
      <c r="C97" s="182" t="s">
        <v>84</v>
      </c>
      <c r="D97" s="182" t="s">
        <v>149</v>
      </c>
      <c r="E97" s="183" t="s">
        <v>150</v>
      </c>
      <c r="F97" s="184" t="s">
        <v>151</v>
      </c>
      <c r="G97" s="185" t="s">
        <v>152</v>
      </c>
      <c r="H97" s="186">
        <v>1784</v>
      </c>
      <c r="I97" s="187"/>
      <c r="J97" s="188">
        <f>ROUND(I97*H97,2)</f>
        <v>0</v>
      </c>
      <c r="K97" s="184" t="s">
        <v>153</v>
      </c>
      <c r="L97" s="42"/>
      <c r="M97" s="189" t="s">
        <v>19</v>
      </c>
      <c r="N97" s="190" t="s">
        <v>49</v>
      </c>
      <c r="O97" s="68"/>
      <c r="P97" s="191">
        <f>O97*H97</f>
        <v>0</v>
      </c>
      <c r="Q97" s="191">
        <v>0</v>
      </c>
      <c r="R97" s="191">
        <f>Q97*H97</f>
        <v>0</v>
      </c>
      <c r="S97" s="191">
        <v>0</v>
      </c>
      <c r="T97" s="192">
        <f>S97*H97</f>
        <v>0</v>
      </c>
      <c r="U97" s="37"/>
      <c r="V97" s="37"/>
      <c r="W97" s="37"/>
      <c r="X97" s="37"/>
      <c r="Y97" s="37"/>
      <c r="Z97" s="37"/>
      <c r="AA97" s="37"/>
      <c r="AB97" s="37"/>
      <c r="AC97" s="37"/>
      <c r="AD97" s="37"/>
      <c r="AE97" s="37"/>
      <c r="AR97" s="193" t="s">
        <v>154</v>
      </c>
      <c r="AT97" s="193" t="s">
        <v>149</v>
      </c>
      <c r="AU97" s="193" t="s">
        <v>155</v>
      </c>
      <c r="AY97" s="20" t="s">
        <v>145</v>
      </c>
      <c r="BE97" s="194">
        <f>IF(N97="základní",J97,0)</f>
        <v>0</v>
      </c>
      <c r="BF97" s="194">
        <f>IF(N97="snížená",J97,0)</f>
        <v>0</v>
      </c>
      <c r="BG97" s="194">
        <f>IF(N97="zákl. přenesená",J97,0)</f>
        <v>0</v>
      </c>
      <c r="BH97" s="194">
        <f>IF(N97="sníž. přenesená",J97,0)</f>
        <v>0</v>
      </c>
      <c r="BI97" s="194">
        <f>IF(N97="nulová",J97,0)</f>
        <v>0</v>
      </c>
      <c r="BJ97" s="20" t="s">
        <v>154</v>
      </c>
      <c r="BK97" s="194">
        <f>ROUND(I97*H97,2)</f>
        <v>0</v>
      </c>
      <c r="BL97" s="20" t="s">
        <v>154</v>
      </c>
      <c r="BM97" s="193" t="s">
        <v>14</v>
      </c>
    </row>
    <row r="98" spans="1:65" s="2" customFormat="1">
      <c r="A98" s="37"/>
      <c r="B98" s="38"/>
      <c r="C98" s="39"/>
      <c r="D98" s="195" t="s">
        <v>156</v>
      </c>
      <c r="E98" s="39"/>
      <c r="F98" s="196" t="s">
        <v>157</v>
      </c>
      <c r="G98" s="39"/>
      <c r="H98" s="39"/>
      <c r="I98" s="197"/>
      <c r="J98" s="39"/>
      <c r="K98" s="39"/>
      <c r="L98" s="42"/>
      <c r="M98" s="198"/>
      <c r="N98" s="199"/>
      <c r="O98" s="68"/>
      <c r="P98" s="68"/>
      <c r="Q98" s="68"/>
      <c r="R98" s="68"/>
      <c r="S98" s="68"/>
      <c r="T98" s="69"/>
      <c r="U98" s="37"/>
      <c r="V98" s="37"/>
      <c r="W98" s="37"/>
      <c r="X98" s="37"/>
      <c r="Y98" s="37"/>
      <c r="Z98" s="37"/>
      <c r="AA98" s="37"/>
      <c r="AB98" s="37"/>
      <c r="AC98" s="37"/>
      <c r="AD98" s="37"/>
      <c r="AE98" s="37"/>
      <c r="AT98" s="20" t="s">
        <v>156</v>
      </c>
      <c r="AU98" s="20" t="s">
        <v>155</v>
      </c>
    </row>
    <row r="99" spans="1:65" s="13" customFormat="1">
      <c r="B99" s="200"/>
      <c r="C99" s="201"/>
      <c r="D99" s="202" t="s">
        <v>158</v>
      </c>
      <c r="E99" s="203" t="s">
        <v>19</v>
      </c>
      <c r="F99" s="204" t="s">
        <v>159</v>
      </c>
      <c r="G99" s="201"/>
      <c r="H99" s="203" t="s">
        <v>19</v>
      </c>
      <c r="I99" s="205"/>
      <c r="J99" s="201"/>
      <c r="K99" s="201"/>
      <c r="L99" s="206"/>
      <c r="M99" s="207"/>
      <c r="N99" s="208"/>
      <c r="O99" s="208"/>
      <c r="P99" s="208"/>
      <c r="Q99" s="208"/>
      <c r="R99" s="208"/>
      <c r="S99" s="208"/>
      <c r="T99" s="209"/>
      <c r="AT99" s="210" t="s">
        <v>158</v>
      </c>
      <c r="AU99" s="210" t="s">
        <v>155</v>
      </c>
      <c r="AV99" s="13" t="s">
        <v>84</v>
      </c>
      <c r="AW99" s="13" t="s">
        <v>37</v>
      </c>
      <c r="AX99" s="13" t="s">
        <v>76</v>
      </c>
      <c r="AY99" s="210" t="s">
        <v>145</v>
      </c>
    </row>
    <row r="100" spans="1:65" s="13" customFormat="1">
      <c r="B100" s="200"/>
      <c r="C100" s="201"/>
      <c r="D100" s="202" t="s">
        <v>158</v>
      </c>
      <c r="E100" s="203" t="s">
        <v>19</v>
      </c>
      <c r="F100" s="204" t="s">
        <v>160</v>
      </c>
      <c r="G100" s="201"/>
      <c r="H100" s="203" t="s">
        <v>19</v>
      </c>
      <c r="I100" s="205"/>
      <c r="J100" s="201"/>
      <c r="K100" s="201"/>
      <c r="L100" s="206"/>
      <c r="M100" s="207"/>
      <c r="N100" s="208"/>
      <c r="O100" s="208"/>
      <c r="P100" s="208"/>
      <c r="Q100" s="208"/>
      <c r="R100" s="208"/>
      <c r="S100" s="208"/>
      <c r="T100" s="209"/>
      <c r="AT100" s="210" t="s">
        <v>158</v>
      </c>
      <c r="AU100" s="210" t="s">
        <v>155</v>
      </c>
      <c r="AV100" s="13" t="s">
        <v>84</v>
      </c>
      <c r="AW100" s="13" t="s">
        <v>37</v>
      </c>
      <c r="AX100" s="13" t="s">
        <v>76</v>
      </c>
      <c r="AY100" s="210" t="s">
        <v>145</v>
      </c>
    </row>
    <row r="101" spans="1:65" s="13" customFormat="1">
      <c r="B101" s="200"/>
      <c r="C101" s="201"/>
      <c r="D101" s="202" t="s">
        <v>158</v>
      </c>
      <c r="E101" s="203" t="s">
        <v>19</v>
      </c>
      <c r="F101" s="204" t="s">
        <v>161</v>
      </c>
      <c r="G101" s="201"/>
      <c r="H101" s="203" t="s">
        <v>19</v>
      </c>
      <c r="I101" s="205"/>
      <c r="J101" s="201"/>
      <c r="K101" s="201"/>
      <c r="L101" s="206"/>
      <c r="M101" s="207"/>
      <c r="N101" s="208"/>
      <c r="O101" s="208"/>
      <c r="P101" s="208"/>
      <c r="Q101" s="208"/>
      <c r="R101" s="208"/>
      <c r="S101" s="208"/>
      <c r="T101" s="209"/>
      <c r="AT101" s="210" t="s">
        <v>158</v>
      </c>
      <c r="AU101" s="210" t="s">
        <v>155</v>
      </c>
      <c r="AV101" s="13" t="s">
        <v>84</v>
      </c>
      <c r="AW101" s="13" t="s">
        <v>37</v>
      </c>
      <c r="AX101" s="13" t="s">
        <v>76</v>
      </c>
      <c r="AY101" s="210" t="s">
        <v>145</v>
      </c>
    </row>
    <row r="102" spans="1:65" s="14" customFormat="1">
      <c r="B102" s="211"/>
      <c r="C102" s="212"/>
      <c r="D102" s="202" t="s">
        <v>158</v>
      </c>
      <c r="E102" s="213" t="s">
        <v>19</v>
      </c>
      <c r="F102" s="214" t="s">
        <v>162</v>
      </c>
      <c r="G102" s="212"/>
      <c r="H102" s="215">
        <v>1784</v>
      </c>
      <c r="I102" s="216"/>
      <c r="J102" s="212"/>
      <c r="K102" s="212"/>
      <c r="L102" s="217"/>
      <c r="M102" s="218"/>
      <c r="N102" s="219"/>
      <c r="O102" s="219"/>
      <c r="P102" s="219"/>
      <c r="Q102" s="219"/>
      <c r="R102" s="219"/>
      <c r="S102" s="219"/>
      <c r="T102" s="220"/>
      <c r="AT102" s="221" t="s">
        <v>158</v>
      </c>
      <c r="AU102" s="221" t="s">
        <v>155</v>
      </c>
      <c r="AV102" s="14" t="s">
        <v>14</v>
      </c>
      <c r="AW102" s="14" t="s">
        <v>37</v>
      </c>
      <c r="AX102" s="14" t="s">
        <v>76</v>
      </c>
      <c r="AY102" s="221" t="s">
        <v>145</v>
      </c>
    </row>
    <row r="103" spans="1:65" s="15" customFormat="1">
      <c r="B103" s="222"/>
      <c r="C103" s="223"/>
      <c r="D103" s="202" t="s">
        <v>158</v>
      </c>
      <c r="E103" s="224" t="s">
        <v>19</v>
      </c>
      <c r="F103" s="225" t="s">
        <v>163</v>
      </c>
      <c r="G103" s="223"/>
      <c r="H103" s="226">
        <v>1784</v>
      </c>
      <c r="I103" s="227"/>
      <c r="J103" s="223"/>
      <c r="K103" s="223"/>
      <c r="L103" s="228"/>
      <c r="M103" s="229"/>
      <c r="N103" s="230"/>
      <c r="O103" s="230"/>
      <c r="P103" s="230"/>
      <c r="Q103" s="230"/>
      <c r="R103" s="230"/>
      <c r="S103" s="230"/>
      <c r="T103" s="231"/>
      <c r="AT103" s="232" t="s">
        <v>158</v>
      </c>
      <c r="AU103" s="232" t="s">
        <v>155</v>
      </c>
      <c r="AV103" s="15" t="s">
        <v>154</v>
      </c>
      <c r="AW103" s="15" t="s">
        <v>37</v>
      </c>
      <c r="AX103" s="15" t="s">
        <v>84</v>
      </c>
      <c r="AY103" s="232" t="s">
        <v>145</v>
      </c>
    </row>
    <row r="104" spans="1:65" s="12" customFormat="1" ht="22.9" customHeight="1">
      <c r="B104" s="166"/>
      <c r="C104" s="167"/>
      <c r="D104" s="168" t="s">
        <v>75</v>
      </c>
      <c r="E104" s="180" t="s">
        <v>14</v>
      </c>
      <c r="F104" s="180" t="s">
        <v>164</v>
      </c>
      <c r="G104" s="167"/>
      <c r="H104" s="167"/>
      <c r="I104" s="170"/>
      <c r="J104" s="181">
        <f>BK104</f>
        <v>0</v>
      </c>
      <c r="K104" s="167"/>
      <c r="L104" s="172"/>
      <c r="M104" s="173"/>
      <c r="N104" s="174"/>
      <c r="O104" s="174"/>
      <c r="P104" s="175">
        <f>P105</f>
        <v>0</v>
      </c>
      <c r="Q104" s="174"/>
      <c r="R104" s="175">
        <f>R105</f>
        <v>847.4</v>
      </c>
      <c r="S104" s="174"/>
      <c r="T104" s="176">
        <f>T105</f>
        <v>0</v>
      </c>
      <c r="AR104" s="177" t="s">
        <v>84</v>
      </c>
      <c r="AT104" s="178" t="s">
        <v>75</v>
      </c>
      <c r="AU104" s="178" t="s">
        <v>84</v>
      </c>
      <c r="AY104" s="177" t="s">
        <v>145</v>
      </c>
      <c r="BK104" s="179">
        <f>BK105</f>
        <v>0</v>
      </c>
    </row>
    <row r="105" spans="1:65" s="12" customFormat="1" ht="20.85" customHeight="1">
      <c r="B105" s="166"/>
      <c r="C105" s="167"/>
      <c r="D105" s="168" t="s">
        <v>75</v>
      </c>
      <c r="E105" s="180" t="s">
        <v>165</v>
      </c>
      <c r="F105" s="180" t="s">
        <v>166</v>
      </c>
      <c r="G105" s="167"/>
      <c r="H105" s="167"/>
      <c r="I105" s="170"/>
      <c r="J105" s="181">
        <f>BK105</f>
        <v>0</v>
      </c>
      <c r="K105" s="167"/>
      <c r="L105" s="172"/>
      <c r="M105" s="173"/>
      <c r="N105" s="174"/>
      <c r="O105" s="174"/>
      <c r="P105" s="175">
        <f>SUM(P106:P112)</f>
        <v>0</v>
      </c>
      <c r="Q105" s="174"/>
      <c r="R105" s="175">
        <f>SUM(R106:R112)</f>
        <v>847.4</v>
      </c>
      <c r="S105" s="174"/>
      <c r="T105" s="176">
        <f>SUM(T106:T112)</f>
        <v>0</v>
      </c>
      <c r="AR105" s="177" t="s">
        <v>84</v>
      </c>
      <c r="AT105" s="178" t="s">
        <v>75</v>
      </c>
      <c r="AU105" s="178" t="s">
        <v>14</v>
      </c>
      <c r="AY105" s="177" t="s">
        <v>145</v>
      </c>
      <c r="BK105" s="179">
        <f>SUM(BK106:BK112)</f>
        <v>0</v>
      </c>
    </row>
    <row r="106" spans="1:65" s="2" customFormat="1" ht="16.5" customHeight="1">
      <c r="A106" s="37"/>
      <c r="B106" s="38"/>
      <c r="C106" s="182" t="s">
        <v>14</v>
      </c>
      <c r="D106" s="182" t="s">
        <v>149</v>
      </c>
      <c r="E106" s="183" t="s">
        <v>167</v>
      </c>
      <c r="F106" s="184" t="s">
        <v>168</v>
      </c>
      <c r="G106" s="185" t="s">
        <v>169</v>
      </c>
      <c r="H106" s="186">
        <v>446</v>
      </c>
      <c r="I106" s="187"/>
      <c r="J106" s="188">
        <f>ROUND(I106*H106,2)</f>
        <v>0</v>
      </c>
      <c r="K106" s="184" t="s">
        <v>153</v>
      </c>
      <c r="L106" s="42"/>
      <c r="M106" s="189" t="s">
        <v>19</v>
      </c>
      <c r="N106" s="190" t="s">
        <v>49</v>
      </c>
      <c r="O106" s="68"/>
      <c r="P106" s="191">
        <f>O106*H106</f>
        <v>0</v>
      </c>
      <c r="Q106" s="191">
        <v>1.9</v>
      </c>
      <c r="R106" s="191">
        <f>Q106*H106</f>
        <v>847.4</v>
      </c>
      <c r="S106" s="191">
        <v>0</v>
      </c>
      <c r="T106" s="192">
        <f>S106*H106</f>
        <v>0</v>
      </c>
      <c r="U106" s="37"/>
      <c r="V106" s="37"/>
      <c r="W106" s="37"/>
      <c r="X106" s="37"/>
      <c r="Y106" s="37"/>
      <c r="Z106" s="37"/>
      <c r="AA106" s="37"/>
      <c r="AB106" s="37"/>
      <c r="AC106" s="37"/>
      <c r="AD106" s="37"/>
      <c r="AE106" s="37"/>
      <c r="AR106" s="193" t="s">
        <v>154</v>
      </c>
      <c r="AT106" s="193" t="s">
        <v>149</v>
      </c>
      <c r="AU106" s="193" t="s">
        <v>155</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170</v>
      </c>
    </row>
    <row r="107" spans="1:65" s="2" customFormat="1">
      <c r="A107" s="37"/>
      <c r="B107" s="38"/>
      <c r="C107" s="39"/>
      <c r="D107" s="195" t="s">
        <v>156</v>
      </c>
      <c r="E107" s="39"/>
      <c r="F107" s="196" t="s">
        <v>171</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155</v>
      </c>
    </row>
    <row r="108" spans="1:65" s="13" customFormat="1">
      <c r="B108" s="200"/>
      <c r="C108" s="201"/>
      <c r="D108" s="202" t="s">
        <v>158</v>
      </c>
      <c r="E108" s="203" t="s">
        <v>19</v>
      </c>
      <c r="F108" s="204" t="s">
        <v>159</v>
      </c>
      <c r="G108" s="201"/>
      <c r="H108" s="203" t="s">
        <v>19</v>
      </c>
      <c r="I108" s="205"/>
      <c r="J108" s="201"/>
      <c r="K108" s="201"/>
      <c r="L108" s="206"/>
      <c r="M108" s="207"/>
      <c r="N108" s="208"/>
      <c r="O108" s="208"/>
      <c r="P108" s="208"/>
      <c r="Q108" s="208"/>
      <c r="R108" s="208"/>
      <c r="S108" s="208"/>
      <c r="T108" s="209"/>
      <c r="AT108" s="210" t="s">
        <v>158</v>
      </c>
      <c r="AU108" s="210" t="s">
        <v>155</v>
      </c>
      <c r="AV108" s="13" t="s">
        <v>84</v>
      </c>
      <c r="AW108" s="13" t="s">
        <v>37</v>
      </c>
      <c r="AX108" s="13" t="s">
        <v>76</v>
      </c>
      <c r="AY108" s="210" t="s">
        <v>145</v>
      </c>
    </row>
    <row r="109" spans="1:65" s="13" customFormat="1">
      <c r="B109" s="200"/>
      <c r="C109" s="201"/>
      <c r="D109" s="202" t="s">
        <v>158</v>
      </c>
      <c r="E109" s="203" t="s">
        <v>19</v>
      </c>
      <c r="F109" s="204" t="s">
        <v>160</v>
      </c>
      <c r="G109" s="201"/>
      <c r="H109" s="203" t="s">
        <v>19</v>
      </c>
      <c r="I109" s="205"/>
      <c r="J109" s="201"/>
      <c r="K109" s="201"/>
      <c r="L109" s="206"/>
      <c r="M109" s="207"/>
      <c r="N109" s="208"/>
      <c r="O109" s="208"/>
      <c r="P109" s="208"/>
      <c r="Q109" s="208"/>
      <c r="R109" s="208"/>
      <c r="S109" s="208"/>
      <c r="T109" s="209"/>
      <c r="AT109" s="210" t="s">
        <v>158</v>
      </c>
      <c r="AU109" s="210" t="s">
        <v>155</v>
      </c>
      <c r="AV109" s="13" t="s">
        <v>84</v>
      </c>
      <c r="AW109" s="13" t="s">
        <v>37</v>
      </c>
      <c r="AX109" s="13" t="s">
        <v>76</v>
      </c>
      <c r="AY109" s="210" t="s">
        <v>145</v>
      </c>
    </row>
    <row r="110" spans="1:65" s="13" customFormat="1">
      <c r="B110" s="200"/>
      <c r="C110" s="201"/>
      <c r="D110" s="202" t="s">
        <v>158</v>
      </c>
      <c r="E110" s="203" t="s">
        <v>19</v>
      </c>
      <c r="F110" s="204" t="s">
        <v>161</v>
      </c>
      <c r="G110" s="201"/>
      <c r="H110" s="203" t="s">
        <v>19</v>
      </c>
      <c r="I110" s="205"/>
      <c r="J110" s="201"/>
      <c r="K110" s="201"/>
      <c r="L110" s="206"/>
      <c r="M110" s="207"/>
      <c r="N110" s="208"/>
      <c r="O110" s="208"/>
      <c r="P110" s="208"/>
      <c r="Q110" s="208"/>
      <c r="R110" s="208"/>
      <c r="S110" s="208"/>
      <c r="T110" s="209"/>
      <c r="AT110" s="210" t="s">
        <v>158</v>
      </c>
      <c r="AU110" s="210" t="s">
        <v>155</v>
      </c>
      <c r="AV110" s="13" t="s">
        <v>84</v>
      </c>
      <c r="AW110" s="13" t="s">
        <v>37</v>
      </c>
      <c r="AX110" s="13" t="s">
        <v>76</v>
      </c>
      <c r="AY110" s="210" t="s">
        <v>145</v>
      </c>
    </row>
    <row r="111" spans="1:65" s="14" customFormat="1">
      <c r="B111" s="211"/>
      <c r="C111" s="212"/>
      <c r="D111" s="202" t="s">
        <v>158</v>
      </c>
      <c r="E111" s="213" t="s">
        <v>19</v>
      </c>
      <c r="F111" s="214" t="s">
        <v>172</v>
      </c>
      <c r="G111" s="212"/>
      <c r="H111" s="215">
        <v>446</v>
      </c>
      <c r="I111" s="216"/>
      <c r="J111" s="212"/>
      <c r="K111" s="212"/>
      <c r="L111" s="217"/>
      <c r="M111" s="218"/>
      <c r="N111" s="219"/>
      <c r="O111" s="219"/>
      <c r="P111" s="219"/>
      <c r="Q111" s="219"/>
      <c r="R111" s="219"/>
      <c r="S111" s="219"/>
      <c r="T111" s="220"/>
      <c r="AT111" s="221" t="s">
        <v>158</v>
      </c>
      <c r="AU111" s="221" t="s">
        <v>155</v>
      </c>
      <c r="AV111" s="14" t="s">
        <v>14</v>
      </c>
      <c r="AW111" s="14" t="s">
        <v>37</v>
      </c>
      <c r="AX111" s="14" t="s">
        <v>76</v>
      </c>
      <c r="AY111" s="221" t="s">
        <v>145</v>
      </c>
    </row>
    <row r="112" spans="1:65" s="15" customFormat="1">
      <c r="B112" s="222"/>
      <c r="C112" s="223"/>
      <c r="D112" s="202" t="s">
        <v>158</v>
      </c>
      <c r="E112" s="224" t="s">
        <v>19</v>
      </c>
      <c r="F112" s="225" t="s">
        <v>163</v>
      </c>
      <c r="G112" s="223"/>
      <c r="H112" s="226">
        <v>446</v>
      </c>
      <c r="I112" s="227"/>
      <c r="J112" s="223"/>
      <c r="K112" s="223"/>
      <c r="L112" s="228"/>
      <c r="M112" s="229"/>
      <c r="N112" s="230"/>
      <c r="O112" s="230"/>
      <c r="P112" s="230"/>
      <c r="Q112" s="230"/>
      <c r="R112" s="230"/>
      <c r="S112" s="230"/>
      <c r="T112" s="231"/>
      <c r="AT112" s="232" t="s">
        <v>158</v>
      </c>
      <c r="AU112" s="232" t="s">
        <v>155</v>
      </c>
      <c r="AV112" s="15" t="s">
        <v>154</v>
      </c>
      <c r="AW112" s="15" t="s">
        <v>37</v>
      </c>
      <c r="AX112" s="15" t="s">
        <v>84</v>
      </c>
      <c r="AY112" s="232" t="s">
        <v>145</v>
      </c>
    </row>
    <row r="113" spans="1:65" s="12" customFormat="1" ht="22.9" customHeight="1">
      <c r="B113" s="166"/>
      <c r="C113" s="167"/>
      <c r="D113" s="168" t="s">
        <v>75</v>
      </c>
      <c r="E113" s="180" t="s">
        <v>173</v>
      </c>
      <c r="F113" s="180" t="s">
        <v>174</v>
      </c>
      <c r="G113" s="167"/>
      <c r="H113" s="167"/>
      <c r="I113" s="170"/>
      <c r="J113" s="181">
        <f>BK113</f>
        <v>0</v>
      </c>
      <c r="K113" s="167"/>
      <c r="L113" s="172"/>
      <c r="M113" s="173"/>
      <c r="N113" s="174"/>
      <c r="O113" s="174"/>
      <c r="P113" s="175">
        <f>P114</f>
        <v>0</v>
      </c>
      <c r="Q113" s="174"/>
      <c r="R113" s="175">
        <f>R114</f>
        <v>410.32</v>
      </c>
      <c r="S113" s="174"/>
      <c r="T113" s="176">
        <f>T114</f>
        <v>0</v>
      </c>
      <c r="AR113" s="177" t="s">
        <v>84</v>
      </c>
      <c r="AT113" s="178" t="s">
        <v>75</v>
      </c>
      <c r="AU113" s="178" t="s">
        <v>84</v>
      </c>
      <c r="AY113" s="177" t="s">
        <v>145</v>
      </c>
      <c r="BK113" s="179">
        <f>BK114</f>
        <v>0</v>
      </c>
    </row>
    <row r="114" spans="1:65" s="12" customFormat="1" ht="20.85" customHeight="1">
      <c r="B114" s="166"/>
      <c r="C114" s="167"/>
      <c r="D114" s="168" t="s">
        <v>75</v>
      </c>
      <c r="E114" s="180" t="s">
        <v>175</v>
      </c>
      <c r="F114" s="180" t="s">
        <v>176</v>
      </c>
      <c r="G114" s="167"/>
      <c r="H114" s="167"/>
      <c r="I114" s="170"/>
      <c r="J114" s="181">
        <f>BK114</f>
        <v>0</v>
      </c>
      <c r="K114" s="167"/>
      <c r="L114" s="172"/>
      <c r="M114" s="173"/>
      <c r="N114" s="174"/>
      <c r="O114" s="174"/>
      <c r="P114" s="175">
        <f>SUM(P115:P121)</f>
        <v>0</v>
      </c>
      <c r="Q114" s="174"/>
      <c r="R114" s="175">
        <f>SUM(R115:R121)</f>
        <v>410.32</v>
      </c>
      <c r="S114" s="174"/>
      <c r="T114" s="176">
        <f>SUM(T115:T121)</f>
        <v>0</v>
      </c>
      <c r="AR114" s="177" t="s">
        <v>84</v>
      </c>
      <c r="AT114" s="178" t="s">
        <v>75</v>
      </c>
      <c r="AU114" s="178" t="s">
        <v>14</v>
      </c>
      <c r="AY114" s="177" t="s">
        <v>145</v>
      </c>
      <c r="BK114" s="179">
        <f>SUM(BK115:BK121)</f>
        <v>0</v>
      </c>
    </row>
    <row r="115" spans="1:65" s="2" customFormat="1" ht="21.75" customHeight="1">
      <c r="A115" s="37"/>
      <c r="B115" s="38"/>
      <c r="C115" s="182" t="s">
        <v>155</v>
      </c>
      <c r="D115" s="182" t="s">
        <v>149</v>
      </c>
      <c r="E115" s="183" t="s">
        <v>177</v>
      </c>
      <c r="F115" s="184" t="s">
        <v>178</v>
      </c>
      <c r="G115" s="185" t="s">
        <v>152</v>
      </c>
      <c r="H115" s="186">
        <v>1784</v>
      </c>
      <c r="I115" s="187"/>
      <c r="J115" s="188">
        <f>ROUND(I115*H115,2)</f>
        <v>0</v>
      </c>
      <c r="K115" s="184" t="s">
        <v>153</v>
      </c>
      <c r="L115" s="42"/>
      <c r="M115" s="189" t="s">
        <v>19</v>
      </c>
      <c r="N115" s="190" t="s">
        <v>49</v>
      </c>
      <c r="O115" s="68"/>
      <c r="P115" s="191">
        <f>O115*H115</f>
        <v>0</v>
      </c>
      <c r="Q115" s="191">
        <v>0.23</v>
      </c>
      <c r="R115" s="191">
        <f>Q115*H115</f>
        <v>410.32</v>
      </c>
      <c r="S115" s="191">
        <v>0</v>
      </c>
      <c r="T115" s="192">
        <f>S115*H115</f>
        <v>0</v>
      </c>
      <c r="U115" s="37"/>
      <c r="V115" s="37"/>
      <c r="W115" s="37"/>
      <c r="X115" s="37"/>
      <c r="Y115" s="37"/>
      <c r="Z115" s="37"/>
      <c r="AA115" s="37"/>
      <c r="AB115" s="37"/>
      <c r="AC115" s="37"/>
      <c r="AD115" s="37"/>
      <c r="AE115" s="37"/>
      <c r="AR115" s="193" t="s">
        <v>154</v>
      </c>
      <c r="AT115" s="193" t="s">
        <v>149</v>
      </c>
      <c r="AU115" s="193" t="s">
        <v>155</v>
      </c>
      <c r="AY115" s="20" t="s">
        <v>145</v>
      </c>
      <c r="BE115" s="194">
        <f>IF(N115="základní",J115,0)</f>
        <v>0</v>
      </c>
      <c r="BF115" s="194">
        <f>IF(N115="snížená",J115,0)</f>
        <v>0</v>
      </c>
      <c r="BG115" s="194">
        <f>IF(N115="zákl. přenesená",J115,0)</f>
        <v>0</v>
      </c>
      <c r="BH115" s="194">
        <f>IF(N115="sníž. přenesená",J115,0)</f>
        <v>0</v>
      </c>
      <c r="BI115" s="194">
        <f>IF(N115="nulová",J115,0)</f>
        <v>0</v>
      </c>
      <c r="BJ115" s="20" t="s">
        <v>154</v>
      </c>
      <c r="BK115" s="194">
        <f>ROUND(I115*H115,2)</f>
        <v>0</v>
      </c>
      <c r="BL115" s="20" t="s">
        <v>154</v>
      </c>
      <c r="BM115" s="193" t="s">
        <v>179</v>
      </c>
    </row>
    <row r="116" spans="1:65" s="2" customFormat="1">
      <c r="A116" s="37"/>
      <c r="B116" s="38"/>
      <c r="C116" s="39"/>
      <c r="D116" s="195" t="s">
        <v>156</v>
      </c>
      <c r="E116" s="39"/>
      <c r="F116" s="196" t="s">
        <v>180</v>
      </c>
      <c r="G116" s="39"/>
      <c r="H116" s="39"/>
      <c r="I116" s="197"/>
      <c r="J116" s="39"/>
      <c r="K116" s="39"/>
      <c r="L116" s="42"/>
      <c r="M116" s="198"/>
      <c r="N116" s="199"/>
      <c r="O116" s="68"/>
      <c r="P116" s="68"/>
      <c r="Q116" s="68"/>
      <c r="R116" s="68"/>
      <c r="S116" s="68"/>
      <c r="T116" s="69"/>
      <c r="U116" s="37"/>
      <c r="V116" s="37"/>
      <c r="W116" s="37"/>
      <c r="X116" s="37"/>
      <c r="Y116" s="37"/>
      <c r="Z116" s="37"/>
      <c r="AA116" s="37"/>
      <c r="AB116" s="37"/>
      <c r="AC116" s="37"/>
      <c r="AD116" s="37"/>
      <c r="AE116" s="37"/>
      <c r="AT116" s="20" t="s">
        <v>156</v>
      </c>
      <c r="AU116" s="20" t="s">
        <v>155</v>
      </c>
    </row>
    <row r="117" spans="1:65" s="13" customFormat="1">
      <c r="B117" s="200"/>
      <c r="C117" s="201"/>
      <c r="D117" s="202" t="s">
        <v>158</v>
      </c>
      <c r="E117" s="203" t="s">
        <v>19</v>
      </c>
      <c r="F117" s="204" t="s">
        <v>159</v>
      </c>
      <c r="G117" s="201"/>
      <c r="H117" s="203" t="s">
        <v>19</v>
      </c>
      <c r="I117" s="205"/>
      <c r="J117" s="201"/>
      <c r="K117" s="201"/>
      <c r="L117" s="206"/>
      <c r="M117" s="207"/>
      <c r="N117" s="208"/>
      <c r="O117" s="208"/>
      <c r="P117" s="208"/>
      <c r="Q117" s="208"/>
      <c r="R117" s="208"/>
      <c r="S117" s="208"/>
      <c r="T117" s="209"/>
      <c r="AT117" s="210" t="s">
        <v>158</v>
      </c>
      <c r="AU117" s="210" t="s">
        <v>155</v>
      </c>
      <c r="AV117" s="13" t="s">
        <v>84</v>
      </c>
      <c r="AW117" s="13" t="s">
        <v>37</v>
      </c>
      <c r="AX117" s="13" t="s">
        <v>76</v>
      </c>
      <c r="AY117" s="210" t="s">
        <v>145</v>
      </c>
    </row>
    <row r="118" spans="1:65" s="13" customFormat="1">
      <c r="B118" s="200"/>
      <c r="C118" s="201"/>
      <c r="D118" s="202" t="s">
        <v>158</v>
      </c>
      <c r="E118" s="203" t="s">
        <v>19</v>
      </c>
      <c r="F118" s="204" t="s">
        <v>160</v>
      </c>
      <c r="G118" s="201"/>
      <c r="H118" s="203" t="s">
        <v>19</v>
      </c>
      <c r="I118" s="205"/>
      <c r="J118" s="201"/>
      <c r="K118" s="201"/>
      <c r="L118" s="206"/>
      <c r="M118" s="207"/>
      <c r="N118" s="208"/>
      <c r="O118" s="208"/>
      <c r="P118" s="208"/>
      <c r="Q118" s="208"/>
      <c r="R118" s="208"/>
      <c r="S118" s="208"/>
      <c r="T118" s="209"/>
      <c r="AT118" s="210" t="s">
        <v>158</v>
      </c>
      <c r="AU118" s="210" t="s">
        <v>155</v>
      </c>
      <c r="AV118" s="13" t="s">
        <v>84</v>
      </c>
      <c r="AW118" s="13" t="s">
        <v>37</v>
      </c>
      <c r="AX118" s="13" t="s">
        <v>76</v>
      </c>
      <c r="AY118" s="210" t="s">
        <v>145</v>
      </c>
    </row>
    <row r="119" spans="1:65" s="13" customFormat="1">
      <c r="B119" s="200"/>
      <c r="C119" s="201"/>
      <c r="D119" s="202" t="s">
        <v>158</v>
      </c>
      <c r="E119" s="203" t="s">
        <v>19</v>
      </c>
      <c r="F119" s="204" t="s">
        <v>161</v>
      </c>
      <c r="G119" s="201"/>
      <c r="H119" s="203" t="s">
        <v>19</v>
      </c>
      <c r="I119" s="205"/>
      <c r="J119" s="201"/>
      <c r="K119" s="201"/>
      <c r="L119" s="206"/>
      <c r="M119" s="207"/>
      <c r="N119" s="208"/>
      <c r="O119" s="208"/>
      <c r="P119" s="208"/>
      <c r="Q119" s="208"/>
      <c r="R119" s="208"/>
      <c r="S119" s="208"/>
      <c r="T119" s="209"/>
      <c r="AT119" s="210" t="s">
        <v>158</v>
      </c>
      <c r="AU119" s="210" t="s">
        <v>155</v>
      </c>
      <c r="AV119" s="13" t="s">
        <v>84</v>
      </c>
      <c r="AW119" s="13" t="s">
        <v>37</v>
      </c>
      <c r="AX119" s="13" t="s">
        <v>76</v>
      </c>
      <c r="AY119" s="210" t="s">
        <v>145</v>
      </c>
    </row>
    <row r="120" spans="1:65" s="14" customFormat="1">
      <c r="B120" s="211"/>
      <c r="C120" s="212"/>
      <c r="D120" s="202" t="s">
        <v>158</v>
      </c>
      <c r="E120" s="213" t="s">
        <v>19</v>
      </c>
      <c r="F120" s="214" t="s">
        <v>162</v>
      </c>
      <c r="G120" s="212"/>
      <c r="H120" s="215">
        <v>1784</v>
      </c>
      <c r="I120" s="216"/>
      <c r="J120" s="212"/>
      <c r="K120" s="212"/>
      <c r="L120" s="217"/>
      <c r="M120" s="218"/>
      <c r="N120" s="219"/>
      <c r="O120" s="219"/>
      <c r="P120" s="219"/>
      <c r="Q120" s="219"/>
      <c r="R120" s="219"/>
      <c r="S120" s="219"/>
      <c r="T120" s="220"/>
      <c r="AT120" s="221" t="s">
        <v>158</v>
      </c>
      <c r="AU120" s="221" t="s">
        <v>155</v>
      </c>
      <c r="AV120" s="14" t="s">
        <v>14</v>
      </c>
      <c r="AW120" s="14" t="s">
        <v>37</v>
      </c>
      <c r="AX120" s="14" t="s">
        <v>76</v>
      </c>
      <c r="AY120" s="221" t="s">
        <v>145</v>
      </c>
    </row>
    <row r="121" spans="1:65" s="15" customFormat="1">
      <c r="B121" s="222"/>
      <c r="C121" s="223"/>
      <c r="D121" s="202" t="s">
        <v>158</v>
      </c>
      <c r="E121" s="224" t="s">
        <v>19</v>
      </c>
      <c r="F121" s="225" t="s">
        <v>163</v>
      </c>
      <c r="G121" s="223"/>
      <c r="H121" s="226">
        <v>1784</v>
      </c>
      <c r="I121" s="227"/>
      <c r="J121" s="223"/>
      <c r="K121" s="223"/>
      <c r="L121" s="228"/>
      <c r="M121" s="229"/>
      <c r="N121" s="230"/>
      <c r="O121" s="230"/>
      <c r="P121" s="230"/>
      <c r="Q121" s="230"/>
      <c r="R121" s="230"/>
      <c r="S121" s="230"/>
      <c r="T121" s="231"/>
      <c r="AT121" s="232" t="s">
        <v>158</v>
      </c>
      <c r="AU121" s="232" t="s">
        <v>155</v>
      </c>
      <c r="AV121" s="15" t="s">
        <v>154</v>
      </c>
      <c r="AW121" s="15" t="s">
        <v>37</v>
      </c>
      <c r="AX121" s="15" t="s">
        <v>84</v>
      </c>
      <c r="AY121" s="232" t="s">
        <v>145</v>
      </c>
    </row>
    <row r="122" spans="1:65" s="12" customFormat="1" ht="22.9" customHeight="1">
      <c r="B122" s="166"/>
      <c r="C122" s="167"/>
      <c r="D122" s="168" t="s">
        <v>75</v>
      </c>
      <c r="E122" s="180" t="s">
        <v>181</v>
      </c>
      <c r="F122" s="180" t="s">
        <v>182</v>
      </c>
      <c r="G122" s="167"/>
      <c r="H122" s="167"/>
      <c r="I122" s="170"/>
      <c r="J122" s="181">
        <f>BK122</f>
        <v>0</v>
      </c>
      <c r="K122" s="167"/>
      <c r="L122" s="172"/>
      <c r="M122" s="173"/>
      <c r="N122" s="174"/>
      <c r="O122" s="174"/>
      <c r="P122" s="175">
        <f>P123+P186</f>
        <v>0</v>
      </c>
      <c r="Q122" s="174"/>
      <c r="R122" s="175">
        <f>R123+R186</f>
        <v>0</v>
      </c>
      <c r="S122" s="174"/>
      <c r="T122" s="176">
        <f>T123+T186</f>
        <v>10004.143</v>
      </c>
      <c r="AR122" s="177" t="s">
        <v>84</v>
      </c>
      <c r="AT122" s="178" t="s">
        <v>75</v>
      </c>
      <c r="AU122" s="178" t="s">
        <v>84</v>
      </c>
      <c r="AY122" s="177" t="s">
        <v>145</v>
      </c>
      <c r="BK122" s="179">
        <f>BK123+BK186</f>
        <v>0</v>
      </c>
    </row>
    <row r="123" spans="1:65" s="12" customFormat="1" ht="20.85" customHeight="1">
      <c r="B123" s="166"/>
      <c r="C123" s="167"/>
      <c r="D123" s="168" t="s">
        <v>75</v>
      </c>
      <c r="E123" s="180" t="s">
        <v>183</v>
      </c>
      <c r="F123" s="180" t="s">
        <v>184</v>
      </c>
      <c r="G123" s="167"/>
      <c r="H123" s="167"/>
      <c r="I123" s="170"/>
      <c r="J123" s="181">
        <f>BK123</f>
        <v>0</v>
      </c>
      <c r="K123" s="167"/>
      <c r="L123" s="172"/>
      <c r="M123" s="173"/>
      <c r="N123" s="174"/>
      <c r="O123" s="174"/>
      <c r="P123" s="175">
        <f>SUM(P124:P185)</f>
        <v>0</v>
      </c>
      <c r="Q123" s="174"/>
      <c r="R123" s="175">
        <f>SUM(R124:R185)</f>
        <v>0</v>
      </c>
      <c r="S123" s="174"/>
      <c r="T123" s="176">
        <f>SUM(T124:T185)</f>
        <v>10004.143</v>
      </c>
      <c r="AR123" s="177" t="s">
        <v>84</v>
      </c>
      <c r="AT123" s="178" t="s">
        <v>75</v>
      </c>
      <c r="AU123" s="178" t="s">
        <v>14</v>
      </c>
      <c r="AY123" s="177" t="s">
        <v>145</v>
      </c>
      <c r="BK123" s="179">
        <f>SUM(BK124:BK185)</f>
        <v>0</v>
      </c>
    </row>
    <row r="124" spans="1:65" s="2" customFormat="1" ht="16.5" customHeight="1">
      <c r="A124" s="37"/>
      <c r="B124" s="38"/>
      <c r="C124" s="182" t="s">
        <v>154</v>
      </c>
      <c r="D124" s="182" t="s">
        <v>149</v>
      </c>
      <c r="E124" s="183" t="s">
        <v>185</v>
      </c>
      <c r="F124" s="184" t="s">
        <v>186</v>
      </c>
      <c r="G124" s="185" t="s">
        <v>187</v>
      </c>
      <c r="H124" s="186">
        <v>1</v>
      </c>
      <c r="I124" s="187"/>
      <c r="J124" s="188">
        <f>ROUND(I124*H124,2)</f>
        <v>0</v>
      </c>
      <c r="K124" s="184" t="s">
        <v>188</v>
      </c>
      <c r="L124" s="42"/>
      <c r="M124" s="189" t="s">
        <v>19</v>
      </c>
      <c r="N124" s="190" t="s">
        <v>49</v>
      </c>
      <c r="O124" s="68"/>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154</v>
      </c>
      <c r="AT124" s="193" t="s">
        <v>149</v>
      </c>
      <c r="AU124" s="193" t="s">
        <v>155</v>
      </c>
      <c r="AY124" s="20" t="s">
        <v>145</v>
      </c>
      <c r="BE124" s="194">
        <f>IF(N124="základní",J124,0)</f>
        <v>0</v>
      </c>
      <c r="BF124" s="194">
        <f>IF(N124="snížená",J124,0)</f>
        <v>0</v>
      </c>
      <c r="BG124" s="194">
        <f>IF(N124="zákl. přenesená",J124,0)</f>
        <v>0</v>
      </c>
      <c r="BH124" s="194">
        <f>IF(N124="sníž. přenesená",J124,0)</f>
        <v>0</v>
      </c>
      <c r="BI124" s="194">
        <f>IF(N124="nulová",J124,0)</f>
        <v>0</v>
      </c>
      <c r="BJ124" s="20" t="s">
        <v>154</v>
      </c>
      <c r="BK124" s="194">
        <f>ROUND(I124*H124,2)</f>
        <v>0</v>
      </c>
      <c r="BL124" s="20" t="s">
        <v>154</v>
      </c>
      <c r="BM124" s="193" t="s">
        <v>189</v>
      </c>
    </row>
    <row r="125" spans="1:65" s="13" customFormat="1">
      <c r="B125" s="200"/>
      <c r="C125" s="201"/>
      <c r="D125" s="202" t="s">
        <v>158</v>
      </c>
      <c r="E125" s="203" t="s">
        <v>19</v>
      </c>
      <c r="F125" s="204" t="s">
        <v>190</v>
      </c>
      <c r="G125" s="201"/>
      <c r="H125" s="203" t="s">
        <v>19</v>
      </c>
      <c r="I125" s="205"/>
      <c r="J125" s="201"/>
      <c r="K125" s="201"/>
      <c r="L125" s="206"/>
      <c r="M125" s="207"/>
      <c r="N125" s="208"/>
      <c r="O125" s="208"/>
      <c r="P125" s="208"/>
      <c r="Q125" s="208"/>
      <c r="R125" s="208"/>
      <c r="S125" s="208"/>
      <c r="T125" s="209"/>
      <c r="AT125" s="210" t="s">
        <v>158</v>
      </c>
      <c r="AU125" s="210" t="s">
        <v>155</v>
      </c>
      <c r="AV125" s="13" t="s">
        <v>84</v>
      </c>
      <c r="AW125" s="13" t="s">
        <v>37</v>
      </c>
      <c r="AX125" s="13" t="s">
        <v>76</v>
      </c>
      <c r="AY125" s="210" t="s">
        <v>145</v>
      </c>
    </row>
    <row r="126" spans="1:65" s="13" customFormat="1">
      <c r="B126" s="200"/>
      <c r="C126" s="201"/>
      <c r="D126" s="202" t="s">
        <v>158</v>
      </c>
      <c r="E126" s="203" t="s">
        <v>19</v>
      </c>
      <c r="F126" s="204" t="s">
        <v>191</v>
      </c>
      <c r="G126" s="201"/>
      <c r="H126" s="203" t="s">
        <v>19</v>
      </c>
      <c r="I126" s="205"/>
      <c r="J126" s="201"/>
      <c r="K126" s="201"/>
      <c r="L126" s="206"/>
      <c r="M126" s="207"/>
      <c r="N126" s="208"/>
      <c r="O126" s="208"/>
      <c r="P126" s="208"/>
      <c r="Q126" s="208"/>
      <c r="R126" s="208"/>
      <c r="S126" s="208"/>
      <c r="T126" s="209"/>
      <c r="AT126" s="210" t="s">
        <v>158</v>
      </c>
      <c r="AU126" s="210" t="s">
        <v>155</v>
      </c>
      <c r="AV126" s="13" t="s">
        <v>84</v>
      </c>
      <c r="AW126" s="13" t="s">
        <v>37</v>
      </c>
      <c r="AX126" s="13" t="s">
        <v>76</v>
      </c>
      <c r="AY126" s="210" t="s">
        <v>145</v>
      </c>
    </row>
    <row r="127" spans="1:65" s="14" customFormat="1">
      <c r="B127" s="211"/>
      <c r="C127" s="212"/>
      <c r="D127" s="202" t="s">
        <v>158</v>
      </c>
      <c r="E127" s="213" t="s">
        <v>19</v>
      </c>
      <c r="F127" s="214" t="s">
        <v>84</v>
      </c>
      <c r="G127" s="212"/>
      <c r="H127" s="215">
        <v>1</v>
      </c>
      <c r="I127" s="216"/>
      <c r="J127" s="212"/>
      <c r="K127" s="212"/>
      <c r="L127" s="217"/>
      <c r="M127" s="218"/>
      <c r="N127" s="219"/>
      <c r="O127" s="219"/>
      <c r="P127" s="219"/>
      <c r="Q127" s="219"/>
      <c r="R127" s="219"/>
      <c r="S127" s="219"/>
      <c r="T127" s="220"/>
      <c r="AT127" s="221" t="s">
        <v>158</v>
      </c>
      <c r="AU127" s="221" t="s">
        <v>155</v>
      </c>
      <c r="AV127" s="14" t="s">
        <v>14</v>
      </c>
      <c r="AW127" s="14" t="s">
        <v>37</v>
      </c>
      <c r="AX127" s="14" t="s">
        <v>76</v>
      </c>
      <c r="AY127" s="221" t="s">
        <v>145</v>
      </c>
    </row>
    <row r="128" spans="1:65" s="15" customFormat="1">
      <c r="B128" s="222"/>
      <c r="C128" s="223"/>
      <c r="D128" s="202" t="s">
        <v>158</v>
      </c>
      <c r="E128" s="224" t="s">
        <v>19</v>
      </c>
      <c r="F128" s="225" t="s">
        <v>163</v>
      </c>
      <c r="G128" s="223"/>
      <c r="H128" s="226">
        <v>1</v>
      </c>
      <c r="I128" s="227"/>
      <c r="J128" s="223"/>
      <c r="K128" s="223"/>
      <c r="L128" s="228"/>
      <c r="M128" s="229"/>
      <c r="N128" s="230"/>
      <c r="O128" s="230"/>
      <c r="P128" s="230"/>
      <c r="Q128" s="230"/>
      <c r="R128" s="230"/>
      <c r="S128" s="230"/>
      <c r="T128" s="231"/>
      <c r="AT128" s="232" t="s">
        <v>158</v>
      </c>
      <c r="AU128" s="232" t="s">
        <v>155</v>
      </c>
      <c r="AV128" s="15" t="s">
        <v>154</v>
      </c>
      <c r="AW128" s="15" t="s">
        <v>37</v>
      </c>
      <c r="AX128" s="15" t="s">
        <v>84</v>
      </c>
      <c r="AY128" s="232" t="s">
        <v>145</v>
      </c>
    </row>
    <row r="129" spans="1:65" s="2" customFormat="1" ht="24.2" customHeight="1">
      <c r="A129" s="37"/>
      <c r="B129" s="38"/>
      <c r="C129" s="182" t="s">
        <v>173</v>
      </c>
      <c r="D129" s="182" t="s">
        <v>149</v>
      </c>
      <c r="E129" s="183" t="s">
        <v>192</v>
      </c>
      <c r="F129" s="184" t="s">
        <v>193</v>
      </c>
      <c r="G129" s="185" t="s">
        <v>169</v>
      </c>
      <c r="H129" s="186">
        <v>4930.2</v>
      </c>
      <c r="I129" s="187"/>
      <c r="J129" s="188">
        <f>ROUND(I129*H129,2)</f>
        <v>0</v>
      </c>
      <c r="K129" s="184" t="s">
        <v>153</v>
      </c>
      <c r="L129" s="42"/>
      <c r="M129" s="189" t="s">
        <v>19</v>
      </c>
      <c r="N129" s="190" t="s">
        <v>49</v>
      </c>
      <c r="O129" s="68"/>
      <c r="P129" s="191">
        <f>O129*H129</f>
        <v>0</v>
      </c>
      <c r="Q129" s="191">
        <v>0</v>
      </c>
      <c r="R129" s="191">
        <f>Q129*H129</f>
        <v>0</v>
      </c>
      <c r="S129" s="191">
        <v>0.15</v>
      </c>
      <c r="T129" s="192">
        <f>S129*H129</f>
        <v>739.53</v>
      </c>
      <c r="U129" s="37"/>
      <c r="V129" s="37"/>
      <c r="W129" s="37"/>
      <c r="X129" s="37"/>
      <c r="Y129" s="37"/>
      <c r="Z129" s="37"/>
      <c r="AA129" s="37"/>
      <c r="AB129" s="37"/>
      <c r="AC129" s="37"/>
      <c r="AD129" s="37"/>
      <c r="AE129" s="37"/>
      <c r="AR129" s="193" t="s">
        <v>154</v>
      </c>
      <c r="AT129" s="193" t="s">
        <v>149</v>
      </c>
      <c r="AU129" s="193" t="s">
        <v>155</v>
      </c>
      <c r="AY129" s="20" t="s">
        <v>145</v>
      </c>
      <c r="BE129" s="194">
        <f>IF(N129="základní",J129,0)</f>
        <v>0</v>
      </c>
      <c r="BF129" s="194">
        <f>IF(N129="snížená",J129,0)</f>
        <v>0</v>
      </c>
      <c r="BG129" s="194">
        <f>IF(N129="zákl. přenesená",J129,0)</f>
        <v>0</v>
      </c>
      <c r="BH129" s="194">
        <f>IF(N129="sníž. přenesená",J129,0)</f>
        <v>0</v>
      </c>
      <c r="BI129" s="194">
        <f>IF(N129="nulová",J129,0)</f>
        <v>0</v>
      </c>
      <c r="BJ129" s="20" t="s">
        <v>154</v>
      </c>
      <c r="BK129" s="194">
        <f>ROUND(I129*H129,2)</f>
        <v>0</v>
      </c>
      <c r="BL129" s="20" t="s">
        <v>154</v>
      </c>
      <c r="BM129" s="193" t="s">
        <v>194</v>
      </c>
    </row>
    <row r="130" spans="1:65" s="2" customFormat="1">
      <c r="A130" s="37"/>
      <c r="B130" s="38"/>
      <c r="C130" s="39"/>
      <c r="D130" s="195" t="s">
        <v>156</v>
      </c>
      <c r="E130" s="39"/>
      <c r="F130" s="196" t="s">
        <v>195</v>
      </c>
      <c r="G130" s="39"/>
      <c r="H130" s="39"/>
      <c r="I130" s="197"/>
      <c r="J130" s="39"/>
      <c r="K130" s="39"/>
      <c r="L130" s="42"/>
      <c r="M130" s="198"/>
      <c r="N130" s="199"/>
      <c r="O130" s="68"/>
      <c r="P130" s="68"/>
      <c r="Q130" s="68"/>
      <c r="R130" s="68"/>
      <c r="S130" s="68"/>
      <c r="T130" s="69"/>
      <c r="U130" s="37"/>
      <c r="V130" s="37"/>
      <c r="W130" s="37"/>
      <c r="X130" s="37"/>
      <c r="Y130" s="37"/>
      <c r="Z130" s="37"/>
      <c r="AA130" s="37"/>
      <c r="AB130" s="37"/>
      <c r="AC130" s="37"/>
      <c r="AD130" s="37"/>
      <c r="AE130" s="37"/>
      <c r="AT130" s="20" t="s">
        <v>156</v>
      </c>
      <c r="AU130" s="20" t="s">
        <v>155</v>
      </c>
    </row>
    <row r="131" spans="1:65" s="2" customFormat="1" ht="107.25">
      <c r="A131" s="37"/>
      <c r="B131" s="38"/>
      <c r="C131" s="39"/>
      <c r="D131" s="202" t="s">
        <v>196</v>
      </c>
      <c r="E131" s="39"/>
      <c r="F131" s="233" t="s">
        <v>197</v>
      </c>
      <c r="G131" s="39"/>
      <c r="H131" s="39"/>
      <c r="I131" s="197"/>
      <c r="J131" s="39"/>
      <c r="K131" s="39"/>
      <c r="L131" s="42"/>
      <c r="M131" s="198"/>
      <c r="N131" s="199"/>
      <c r="O131" s="68"/>
      <c r="P131" s="68"/>
      <c r="Q131" s="68"/>
      <c r="R131" s="68"/>
      <c r="S131" s="68"/>
      <c r="T131" s="69"/>
      <c r="U131" s="37"/>
      <c r="V131" s="37"/>
      <c r="W131" s="37"/>
      <c r="X131" s="37"/>
      <c r="Y131" s="37"/>
      <c r="Z131" s="37"/>
      <c r="AA131" s="37"/>
      <c r="AB131" s="37"/>
      <c r="AC131" s="37"/>
      <c r="AD131" s="37"/>
      <c r="AE131" s="37"/>
      <c r="AT131" s="20" t="s">
        <v>196</v>
      </c>
      <c r="AU131" s="20" t="s">
        <v>155</v>
      </c>
    </row>
    <row r="132" spans="1:65" s="13" customFormat="1">
      <c r="B132" s="200"/>
      <c r="C132" s="201"/>
      <c r="D132" s="202" t="s">
        <v>158</v>
      </c>
      <c r="E132" s="203" t="s">
        <v>19</v>
      </c>
      <c r="F132" s="204" t="s">
        <v>159</v>
      </c>
      <c r="G132" s="201"/>
      <c r="H132" s="203" t="s">
        <v>19</v>
      </c>
      <c r="I132" s="205"/>
      <c r="J132" s="201"/>
      <c r="K132" s="201"/>
      <c r="L132" s="206"/>
      <c r="M132" s="207"/>
      <c r="N132" s="208"/>
      <c r="O132" s="208"/>
      <c r="P132" s="208"/>
      <c r="Q132" s="208"/>
      <c r="R132" s="208"/>
      <c r="S132" s="208"/>
      <c r="T132" s="209"/>
      <c r="AT132" s="210" t="s">
        <v>158</v>
      </c>
      <c r="AU132" s="210" t="s">
        <v>155</v>
      </c>
      <c r="AV132" s="13" t="s">
        <v>84</v>
      </c>
      <c r="AW132" s="13" t="s">
        <v>37</v>
      </c>
      <c r="AX132" s="13" t="s">
        <v>76</v>
      </c>
      <c r="AY132" s="210" t="s">
        <v>145</v>
      </c>
    </row>
    <row r="133" spans="1:65" s="13" customFormat="1">
      <c r="B133" s="200"/>
      <c r="C133" s="201"/>
      <c r="D133" s="202" t="s">
        <v>158</v>
      </c>
      <c r="E133" s="203" t="s">
        <v>19</v>
      </c>
      <c r="F133" s="204" t="s">
        <v>160</v>
      </c>
      <c r="G133" s="201"/>
      <c r="H133" s="203" t="s">
        <v>19</v>
      </c>
      <c r="I133" s="205"/>
      <c r="J133" s="201"/>
      <c r="K133" s="201"/>
      <c r="L133" s="206"/>
      <c r="M133" s="207"/>
      <c r="N133" s="208"/>
      <c r="O133" s="208"/>
      <c r="P133" s="208"/>
      <c r="Q133" s="208"/>
      <c r="R133" s="208"/>
      <c r="S133" s="208"/>
      <c r="T133" s="209"/>
      <c r="AT133" s="210" t="s">
        <v>158</v>
      </c>
      <c r="AU133" s="210" t="s">
        <v>155</v>
      </c>
      <c r="AV133" s="13" t="s">
        <v>84</v>
      </c>
      <c r="AW133" s="13" t="s">
        <v>37</v>
      </c>
      <c r="AX133" s="13" t="s">
        <v>76</v>
      </c>
      <c r="AY133" s="210" t="s">
        <v>145</v>
      </c>
    </row>
    <row r="134" spans="1:65" s="13" customFormat="1">
      <c r="B134" s="200"/>
      <c r="C134" s="201"/>
      <c r="D134" s="202" t="s">
        <v>158</v>
      </c>
      <c r="E134" s="203" t="s">
        <v>19</v>
      </c>
      <c r="F134" s="204" t="s">
        <v>161</v>
      </c>
      <c r="G134" s="201"/>
      <c r="H134" s="203" t="s">
        <v>19</v>
      </c>
      <c r="I134" s="205"/>
      <c r="J134" s="201"/>
      <c r="K134" s="201"/>
      <c r="L134" s="206"/>
      <c r="M134" s="207"/>
      <c r="N134" s="208"/>
      <c r="O134" s="208"/>
      <c r="P134" s="208"/>
      <c r="Q134" s="208"/>
      <c r="R134" s="208"/>
      <c r="S134" s="208"/>
      <c r="T134" s="209"/>
      <c r="AT134" s="210" t="s">
        <v>158</v>
      </c>
      <c r="AU134" s="210" t="s">
        <v>155</v>
      </c>
      <c r="AV134" s="13" t="s">
        <v>84</v>
      </c>
      <c r="AW134" s="13" t="s">
        <v>37</v>
      </c>
      <c r="AX134" s="13" t="s">
        <v>76</v>
      </c>
      <c r="AY134" s="210" t="s">
        <v>145</v>
      </c>
    </row>
    <row r="135" spans="1:65" s="14" customFormat="1">
      <c r="B135" s="211"/>
      <c r="C135" s="212"/>
      <c r="D135" s="202" t="s">
        <v>158</v>
      </c>
      <c r="E135" s="213" t="s">
        <v>19</v>
      </c>
      <c r="F135" s="214" t="s">
        <v>198</v>
      </c>
      <c r="G135" s="212"/>
      <c r="H135" s="215">
        <v>4930.2</v>
      </c>
      <c r="I135" s="216"/>
      <c r="J135" s="212"/>
      <c r="K135" s="212"/>
      <c r="L135" s="217"/>
      <c r="M135" s="218"/>
      <c r="N135" s="219"/>
      <c r="O135" s="219"/>
      <c r="P135" s="219"/>
      <c r="Q135" s="219"/>
      <c r="R135" s="219"/>
      <c r="S135" s="219"/>
      <c r="T135" s="220"/>
      <c r="AT135" s="221" t="s">
        <v>158</v>
      </c>
      <c r="AU135" s="221" t="s">
        <v>155</v>
      </c>
      <c r="AV135" s="14" t="s">
        <v>14</v>
      </c>
      <c r="AW135" s="14" t="s">
        <v>37</v>
      </c>
      <c r="AX135" s="14" t="s">
        <v>76</v>
      </c>
      <c r="AY135" s="221" t="s">
        <v>145</v>
      </c>
    </row>
    <row r="136" spans="1:65" s="15" customFormat="1">
      <c r="B136" s="222"/>
      <c r="C136" s="223"/>
      <c r="D136" s="202" t="s">
        <v>158</v>
      </c>
      <c r="E136" s="224" t="s">
        <v>19</v>
      </c>
      <c r="F136" s="225" t="s">
        <v>163</v>
      </c>
      <c r="G136" s="223"/>
      <c r="H136" s="226">
        <v>4930.2</v>
      </c>
      <c r="I136" s="227"/>
      <c r="J136" s="223"/>
      <c r="K136" s="223"/>
      <c r="L136" s="228"/>
      <c r="M136" s="229"/>
      <c r="N136" s="230"/>
      <c r="O136" s="230"/>
      <c r="P136" s="230"/>
      <c r="Q136" s="230"/>
      <c r="R136" s="230"/>
      <c r="S136" s="230"/>
      <c r="T136" s="231"/>
      <c r="AT136" s="232" t="s">
        <v>158</v>
      </c>
      <c r="AU136" s="232" t="s">
        <v>155</v>
      </c>
      <c r="AV136" s="15" t="s">
        <v>154</v>
      </c>
      <c r="AW136" s="15" t="s">
        <v>37</v>
      </c>
      <c r="AX136" s="15" t="s">
        <v>84</v>
      </c>
      <c r="AY136" s="232" t="s">
        <v>145</v>
      </c>
    </row>
    <row r="137" spans="1:65" s="2" customFormat="1" ht="33" customHeight="1">
      <c r="A137" s="37"/>
      <c r="B137" s="38"/>
      <c r="C137" s="182" t="s">
        <v>179</v>
      </c>
      <c r="D137" s="182" t="s">
        <v>149</v>
      </c>
      <c r="E137" s="183" t="s">
        <v>199</v>
      </c>
      <c r="F137" s="184" t="s">
        <v>200</v>
      </c>
      <c r="G137" s="185" t="s">
        <v>169</v>
      </c>
      <c r="H137" s="186">
        <v>2465.1</v>
      </c>
      <c r="I137" s="187"/>
      <c r="J137" s="188">
        <f>ROUND(I137*H137,2)</f>
        <v>0</v>
      </c>
      <c r="K137" s="184" t="s">
        <v>153</v>
      </c>
      <c r="L137" s="42"/>
      <c r="M137" s="189" t="s">
        <v>19</v>
      </c>
      <c r="N137" s="190" t="s">
        <v>49</v>
      </c>
      <c r="O137" s="68"/>
      <c r="P137" s="191">
        <f>O137*H137</f>
        <v>0</v>
      </c>
      <c r="Q137" s="191">
        <v>0</v>
      </c>
      <c r="R137" s="191">
        <f>Q137*H137</f>
        <v>0</v>
      </c>
      <c r="S137" s="191">
        <v>0.25</v>
      </c>
      <c r="T137" s="192">
        <f>S137*H137</f>
        <v>616.27499999999998</v>
      </c>
      <c r="U137" s="37"/>
      <c r="V137" s="37"/>
      <c r="W137" s="37"/>
      <c r="X137" s="37"/>
      <c r="Y137" s="37"/>
      <c r="Z137" s="37"/>
      <c r="AA137" s="37"/>
      <c r="AB137" s="37"/>
      <c r="AC137" s="37"/>
      <c r="AD137" s="37"/>
      <c r="AE137" s="37"/>
      <c r="AR137" s="193" t="s">
        <v>154</v>
      </c>
      <c r="AT137" s="193" t="s">
        <v>149</v>
      </c>
      <c r="AU137" s="193" t="s">
        <v>155</v>
      </c>
      <c r="AY137" s="20" t="s">
        <v>145</v>
      </c>
      <c r="BE137" s="194">
        <f>IF(N137="základní",J137,0)</f>
        <v>0</v>
      </c>
      <c r="BF137" s="194">
        <f>IF(N137="snížená",J137,0)</f>
        <v>0</v>
      </c>
      <c r="BG137" s="194">
        <f>IF(N137="zákl. přenesená",J137,0)</f>
        <v>0</v>
      </c>
      <c r="BH137" s="194">
        <f>IF(N137="sníž. přenesená",J137,0)</f>
        <v>0</v>
      </c>
      <c r="BI137" s="194">
        <f>IF(N137="nulová",J137,0)</f>
        <v>0</v>
      </c>
      <c r="BJ137" s="20" t="s">
        <v>154</v>
      </c>
      <c r="BK137" s="194">
        <f>ROUND(I137*H137,2)</f>
        <v>0</v>
      </c>
      <c r="BL137" s="20" t="s">
        <v>154</v>
      </c>
      <c r="BM137" s="193" t="s">
        <v>201</v>
      </c>
    </row>
    <row r="138" spans="1:65" s="2" customFormat="1">
      <c r="A138" s="37"/>
      <c r="B138" s="38"/>
      <c r="C138" s="39"/>
      <c r="D138" s="195" t="s">
        <v>156</v>
      </c>
      <c r="E138" s="39"/>
      <c r="F138" s="196" t="s">
        <v>202</v>
      </c>
      <c r="G138" s="39"/>
      <c r="H138" s="39"/>
      <c r="I138" s="197"/>
      <c r="J138" s="39"/>
      <c r="K138" s="39"/>
      <c r="L138" s="42"/>
      <c r="M138" s="198"/>
      <c r="N138" s="199"/>
      <c r="O138" s="68"/>
      <c r="P138" s="68"/>
      <c r="Q138" s="68"/>
      <c r="R138" s="68"/>
      <c r="S138" s="68"/>
      <c r="T138" s="69"/>
      <c r="U138" s="37"/>
      <c r="V138" s="37"/>
      <c r="W138" s="37"/>
      <c r="X138" s="37"/>
      <c r="Y138" s="37"/>
      <c r="Z138" s="37"/>
      <c r="AA138" s="37"/>
      <c r="AB138" s="37"/>
      <c r="AC138" s="37"/>
      <c r="AD138" s="37"/>
      <c r="AE138" s="37"/>
      <c r="AT138" s="20" t="s">
        <v>156</v>
      </c>
      <c r="AU138" s="20" t="s">
        <v>155</v>
      </c>
    </row>
    <row r="139" spans="1:65" s="2" customFormat="1" ht="107.25">
      <c r="A139" s="37"/>
      <c r="B139" s="38"/>
      <c r="C139" s="39"/>
      <c r="D139" s="202" t="s">
        <v>196</v>
      </c>
      <c r="E139" s="39"/>
      <c r="F139" s="233" t="s">
        <v>197</v>
      </c>
      <c r="G139" s="39"/>
      <c r="H139" s="39"/>
      <c r="I139" s="197"/>
      <c r="J139" s="39"/>
      <c r="K139" s="39"/>
      <c r="L139" s="42"/>
      <c r="M139" s="198"/>
      <c r="N139" s="199"/>
      <c r="O139" s="68"/>
      <c r="P139" s="68"/>
      <c r="Q139" s="68"/>
      <c r="R139" s="68"/>
      <c r="S139" s="68"/>
      <c r="T139" s="69"/>
      <c r="U139" s="37"/>
      <c r="V139" s="37"/>
      <c r="W139" s="37"/>
      <c r="X139" s="37"/>
      <c r="Y139" s="37"/>
      <c r="Z139" s="37"/>
      <c r="AA139" s="37"/>
      <c r="AB139" s="37"/>
      <c r="AC139" s="37"/>
      <c r="AD139" s="37"/>
      <c r="AE139" s="37"/>
      <c r="AT139" s="20" t="s">
        <v>196</v>
      </c>
      <c r="AU139" s="20" t="s">
        <v>155</v>
      </c>
    </row>
    <row r="140" spans="1:65" s="13" customFormat="1">
      <c r="B140" s="200"/>
      <c r="C140" s="201"/>
      <c r="D140" s="202" t="s">
        <v>158</v>
      </c>
      <c r="E140" s="203" t="s">
        <v>19</v>
      </c>
      <c r="F140" s="204" t="s">
        <v>159</v>
      </c>
      <c r="G140" s="201"/>
      <c r="H140" s="203" t="s">
        <v>19</v>
      </c>
      <c r="I140" s="205"/>
      <c r="J140" s="201"/>
      <c r="K140" s="201"/>
      <c r="L140" s="206"/>
      <c r="M140" s="207"/>
      <c r="N140" s="208"/>
      <c r="O140" s="208"/>
      <c r="P140" s="208"/>
      <c r="Q140" s="208"/>
      <c r="R140" s="208"/>
      <c r="S140" s="208"/>
      <c r="T140" s="209"/>
      <c r="AT140" s="210" t="s">
        <v>158</v>
      </c>
      <c r="AU140" s="210" t="s">
        <v>155</v>
      </c>
      <c r="AV140" s="13" t="s">
        <v>84</v>
      </c>
      <c r="AW140" s="13" t="s">
        <v>37</v>
      </c>
      <c r="AX140" s="13" t="s">
        <v>76</v>
      </c>
      <c r="AY140" s="210" t="s">
        <v>145</v>
      </c>
    </row>
    <row r="141" spans="1:65" s="13" customFormat="1">
      <c r="B141" s="200"/>
      <c r="C141" s="201"/>
      <c r="D141" s="202" t="s">
        <v>158</v>
      </c>
      <c r="E141" s="203" t="s">
        <v>19</v>
      </c>
      <c r="F141" s="204" t="s">
        <v>160</v>
      </c>
      <c r="G141" s="201"/>
      <c r="H141" s="203" t="s">
        <v>19</v>
      </c>
      <c r="I141" s="205"/>
      <c r="J141" s="201"/>
      <c r="K141" s="201"/>
      <c r="L141" s="206"/>
      <c r="M141" s="207"/>
      <c r="N141" s="208"/>
      <c r="O141" s="208"/>
      <c r="P141" s="208"/>
      <c r="Q141" s="208"/>
      <c r="R141" s="208"/>
      <c r="S141" s="208"/>
      <c r="T141" s="209"/>
      <c r="AT141" s="210" t="s">
        <v>158</v>
      </c>
      <c r="AU141" s="210" t="s">
        <v>155</v>
      </c>
      <c r="AV141" s="13" t="s">
        <v>84</v>
      </c>
      <c r="AW141" s="13" t="s">
        <v>37</v>
      </c>
      <c r="AX141" s="13" t="s">
        <v>76</v>
      </c>
      <c r="AY141" s="210" t="s">
        <v>145</v>
      </c>
    </row>
    <row r="142" spans="1:65" s="13" customFormat="1">
      <c r="B142" s="200"/>
      <c r="C142" s="201"/>
      <c r="D142" s="202" t="s">
        <v>158</v>
      </c>
      <c r="E142" s="203" t="s">
        <v>19</v>
      </c>
      <c r="F142" s="204" t="s">
        <v>161</v>
      </c>
      <c r="G142" s="201"/>
      <c r="H142" s="203" t="s">
        <v>19</v>
      </c>
      <c r="I142" s="205"/>
      <c r="J142" s="201"/>
      <c r="K142" s="201"/>
      <c r="L142" s="206"/>
      <c r="M142" s="207"/>
      <c r="N142" s="208"/>
      <c r="O142" s="208"/>
      <c r="P142" s="208"/>
      <c r="Q142" s="208"/>
      <c r="R142" s="208"/>
      <c r="S142" s="208"/>
      <c r="T142" s="209"/>
      <c r="AT142" s="210" t="s">
        <v>158</v>
      </c>
      <c r="AU142" s="210" t="s">
        <v>155</v>
      </c>
      <c r="AV142" s="13" t="s">
        <v>84</v>
      </c>
      <c r="AW142" s="13" t="s">
        <v>37</v>
      </c>
      <c r="AX142" s="13" t="s">
        <v>76</v>
      </c>
      <c r="AY142" s="210" t="s">
        <v>145</v>
      </c>
    </row>
    <row r="143" spans="1:65" s="14" customFormat="1">
      <c r="B143" s="211"/>
      <c r="C143" s="212"/>
      <c r="D143" s="202" t="s">
        <v>158</v>
      </c>
      <c r="E143" s="213" t="s">
        <v>19</v>
      </c>
      <c r="F143" s="214" t="s">
        <v>203</v>
      </c>
      <c r="G143" s="212"/>
      <c r="H143" s="215">
        <v>2465.1</v>
      </c>
      <c r="I143" s="216"/>
      <c r="J143" s="212"/>
      <c r="K143" s="212"/>
      <c r="L143" s="217"/>
      <c r="M143" s="218"/>
      <c r="N143" s="219"/>
      <c r="O143" s="219"/>
      <c r="P143" s="219"/>
      <c r="Q143" s="219"/>
      <c r="R143" s="219"/>
      <c r="S143" s="219"/>
      <c r="T143" s="220"/>
      <c r="AT143" s="221" t="s">
        <v>158</v>
      </c>
      <c r="AU143" s="221" t="s">
        <v>155</v>
      </c>
      <c r="AV143" s="14" t="s">
        <v>14</v>
      </c>
      <c r="AW143" s="14" t="s">
        <v>37</v>
      </c>
      <c r="AX143" s="14" t="s">
        <v>76</v>
      </c>
      <c r="AY143" s="221" t="s">
        <v>145</v>
      </c>
    </row>
    <row r="144" spans="1:65" s="15" customFormat="1">
      <c r="B144" s="222"/>
      <c r="C144" s="223"/>
      <c r="D144" s="202" t="s">
        <v>158</v>
      </c>
      <c r="E144" s="224" t="s">
        <v>19</v>
      </c>
      <c r="F144" s="225" t="s">
        <v>163</v>
      </c>
      <c r="G144" s="223"/>
      <c r="H144" s="226">
        <v>2465.1</v>
      </c>
      <c r="I144" s="227"/>
      <c r="J144" s="223"/>
      <c r="K144" s="223"/>
      <c r="L144" s="228"/>
      <c r="M144" s="229"/>
      <c r="N144" s="230"/>
      <c r="O144" s="230"/>
      <c r="P144" s="230"/>
      <c r="Q144" s="230"/>
      <c r="R144" s="230"/>
      <c r="S144" s="230"/>
      <c r="T144" s="231"/>
      <c r="AT144" s="232" t="s">
        <v>158</v>
      </c>
      <c r="AU144" s="232" t="s">
        <v>155</v>
      </c>
      <c r="AV144" s="15" t="s">
        <v>154</v>
      </c>
      <c r="AW144" s="15" t="s">
        <v>37</v>
      </c>
      <c r="AX144" s="15" t="s">
        <v>84</v>
      </c>
      <c r="AY144" s="232" t="s">
        <v>145</v>
      </c>
    </row>
    <row r="145" spans="1:65" s="2" customFormat="1" ht="33" customHeight="1">
      <c r="A145" s="37"/>
      <c r="B145" s="38"/>
      <c r="C145" s="182" t="s">
        <v>204</v>
      </c>
      <c r="D145" s="182" t="s">
        <v>149</v>
      </c>
      <c r="E145" s="183" t="s">
        <v>205</v>
      </c>
      <c r="F145" s="184" t="s">
        <v>206</v>
      </c>
      <c r="G145" s="185" t="s">
        <v>169</v>
      </c>
      <c r="H145" s="186">
        <v>8627.85</v>
      </c>
      <c r="I145" s="187"/>
      <c r="J145" s="188">
        <f>ROUND(I145*H145,2)</f>
        <v>0</v>
      </c>
      <c r="K145" s="184" t="s">
        <v>153</v>
      </c>
      <c r="L145" s="42"/>
      <c r="M145" s="189" t="s">
        <v>19</v>
      </c>
      <c r="N145" s="190" t="s">
        <v>49</v>
      </c>
      <c r="O145" s="68"/>
      <c r="P145" s="191">
        <f>O145*H145</f>
        <v>0</v>
      </c>
      <c r="Q145" s="191">
        <v>0</v>
      </c>
      <c r="R145" s="191">
        <f>Q145*H145</f>
        <v>0</v>
      </c>
      <c r="S145" s="191">
        <v>0.35</v>
      </c>
      <c r="T145" s="192">
        <f>S145*H145</f>
        <v>3019.7474999999999</v>
      </c>
      <c r="U145" s="37"/>
      <c r="V145" s="37"/>
      <c r="W145" s="37"/>
      <c r="X145" s="37"/>
      <c r="Y145" s="37"/>
      <c r="Z145" s="37"/>
      <c r="AA145" s="37"/>
      <c r="AB145" s="37"/>
      <c r="AC145" s="37"/>
      <c r="AD145" s="37"/>
      <c r="AE145" s="37"/>
      <c r="AR145" s="193" t="s">
        <v>154</v>
      </c>
      <c r="AT145" s="193" t="s">
        <v>149</v>
      </c>
      <c r="AU145" s="193" t="s">
        <v>155</v>
      </c>
      <c r="AY145" s="20" t="s">
        <v>145</v>
      </c>
      <c r="BE145" s="194">
        <f>IF(N145="základní",J145,0)</f>
        <v>0</v>
      </c>
      <c r="BF145" s="194">
        <f>IF(N145="snížená",J145,0)</f>
        <v>0</v>
      </c>
      <c r="BG145" s="194">
        <f>IF(N145="zákl. přenesená",J145,0)</f>
        <v>0</v>
      </c>
      <c r="BH145" s="194">
        <f>IF(N145="sníž. přenesená",J145,0)</f>
        <v>0</v>
      </c>
      <c r="BI145" s="194">
        <f>IF(N145="nulová",J145,0)</f>
        <v>0</v>
      </c>
      <c r="BJ145" s="20" t="s">
        <v>154</v>
      </c>
      <c r="BK145" s="194">
        <f>ROUND(I145*H145,2)</f>
        <v>0</v>
      </c>
      <c r="BL145" s="20" t="s">
        <v>154</v>
      </c>
      <c r="BM145" s="193" t="s">
        <v>207</v>
      </c>
    </row>
    <row r="146" spans="1:65" s="2" customFormat="1">
      <c r="A146" s="37"/>
      <c r="B146" s="38"/>
      <c r="C146" s="39"/>
      <c r="D146" s="195" t="s">
        <v>156</v>
      </c>
      <c r="E146" s="39"/>
      <c r="F146" s="196" t="s">
        <v>208</v>
      </c>
      <c r="G146" s="39"/>
      <c r="H146" s="39"/>
      <c r="I146" s="197"/>
      <c r="J146" s="39"/>
      <c r="K146" s="39"/>
      <c r="L146" s="42"/>
      <c r="M146" s="198"/>
      <c r="N146" s="199"/>
      <c r="O146" s="68"/>
      <c r="P146" s="68"/>
      <c r="Q146" s="68"/>
      <c r="R146" s="68"/>
      <c r="S146" s="68"/>
      <c r="T146" s="69"/>
      <c r="U146" s="37"/>
      <c r="V146" s="37"/>
      <c r="W146" s="37"/>
      <c r="X146" s="37"/>
      <c r="Y146" s="37"/>
      <c r="Z146" s="37"/>
      <c r="AA146" s="37"/>
      <c r="AB146" s="37"/>
      <c r="AC146" s="37"/>
      <c r="AD146" s="37"/>
      <c r="AE146" s="37"/>
      <c r="AT146" s="20" t="s">
        <v>156</v>
      </c>
      <c r="AU146" s="20" t="s">
        <v>155</v>
      </c>
    </row>
    <row r="147" spans="1:65" s="2" customFormat="1" ht="107.25">
      <c r="A147" s="37"/>
      <c r="B147" s="38"/>
      <c r="C147" s="39"/>
      <c r="D147" s="202" t="s">
        <v>196</v>
      </c>
      <c r="E147" s="39"/>
      <c r="F147" s="233" t="s">
        <v>197</v>
      </c>
      <c r="G147" s="39"/>
      <c r="H147" s="39"/>
      <c r="I147" s="197"/>
      <c r="J147" s="39"/>
      <c r="K147" s="39"/>
      <c r="L147" s="42"/>
      <c r="M147" s="198"/>
      <c r="N147" s="199"/>
      <c r="O147" s="68"/>
      <c r="P147" s="68"/>
      <c r="Q147" s="68"/>
      <c r="R147" s="68"/>
      <c r="S147" s="68"/>
      <c r="T147" s="69"/>
      <c r="U147" s="37"/>
      <c r="V147" s="37"/>
      <c r="W147" s="37"/>
      <c r="X147" s="37"/>
      <c r="Y147" s="37"/>
      <c r="Z147" s="37"/>
      <c r="AA147" s="37"/>
      <c r="AB147" s="37"/>
      <c r="AC147" s="37"/>
      <c r="AD147" s="37"/>
      <c r="AE147" s="37"/>
      <c r="AT147" s="20" t="s">
        <v>196</v>
      </c>
      <c r="AU147" s="20" t="s">
        <v>155</v>
      </c>
    </row>
    <row r="148" spans="1:65" s="13" customFormat="1">
      <c r="B148" s="200"/>
      <c r="C148" s="201"/>
      <c r="D148" s="202" t="s">
        <v>158</v>
      </c>
      <c r="E148" s="203" t="s">
        <v>19</v>
      </c>
      <c r="F148" s="204" t="s">
        <v>159</v>
      </c>
      <c r="G148" s="201"/>
      <c r="H148" s="203" t="s">
        <v>19</v>
      </c>
      <c r="I148" s="205"/>
      <c r="J148" s="201"/>
      <c r="K148" s="201"/>
      <c r="L148" s="206"/>
      <c r="M148" s="207"/>
      <c r="N148" s="208"/>
      <c r="O148" s="208"/>
      <c r="P148" s="208"/>
      <c r="Q148" s="208"/>
      <c r="R148" s="208"/>
      <c r="S148" s="208"/>
      <c r="T148" s="209"/>
      <c r="AT148" s="210" t="s">
        <v>158</v>
      </c>
      <c r="AU148" s="210" t="s">
        <v>155</v>
      </c>
      <c r="AV148" s="13" t="s">
        <v>84</v>
      </c>
      <c r="AW148" s="13" t="s">
        <v>37</v>
      </c>
      <c r="AX148" s="13" t="s">
        <v>76</v>
      </c>
      <c r="AY148" s="210" t="s">
        <v>145</v>
      </c>
    </row>
    <row r="149" spans="1:65" s="13" customFormat="1">
      <c r="B149" s="200"/>
      <c r="C149" s="201"/>
      <c r="D149" s="202" t="s">
        <v>158</v>
      </c>
      <c r="E149" s="203" t="s">
        <v>19</v>
      </c>
      <c r="F149" s="204" t="s">
        <v>160</v>
      </c>
      <c r="G149" s="201"/>
      <c r="H149" s="203" t="s">
        <v>19</v>
      </c>
      <c r="I149" s="205"/>
      <c r="J149" s="201"/>
      <c r="K149" s="201"/>
      <c r="L149" s="206"/>
      <c r="M149" s="207"/>
      <c r="N149" s="208"/>
      <c r="O149" s="208"/>
      <c r="P149" s="208"/>
      <c r="Q149" s="208"/>
      <c r="R149" s="208"/>
      <c r="S149" s="208"/>
      <c r="T149" s="209"/>
      <c r="AT149" s="210" t="s">
        <v>158</v>
      </c>
      <c r="AU149" s="210" t="s">
        <v>155</v>
      </c>
      <c r="AV149" s="13" t="s">
        <v>84</v>
      </c>
      <c r="AW149" s="13" t="s">
        <v>37</v>
      </c>
      <c r="AX149" s="13" t="s">
        <v>76</v>
      </c>
      <c r="AY149" s="210" t="s">
        <v>145</v>
      </c>
    </row>
    <row r="150" spans="1:65" s="13" customFormat="1">
      <c r="B150" s="200"/>
      <c r="C150" s="201"/>
      <c r="D150" s="202" t="s">
        <v>158</v>
      </c>
      <c r="E150" s="203" t="s">
        <v>19</v>
      </c>
      <c r="F150" s="204" t="s">
        <v>161</v>
      </c>
      <c r="G150" s="201"/>
      <c r="H150" s="203" t="s">
        <v>19</v>
      </c>
      <c r="I150" s="205"/>
      <c r="J150" s="201"/>
      <c r="K150" s="201"/>
      <c r="L150" s="206"/>
      <c r="M150" s="207"/>
      <c r="N150" s="208"/>
      <c r="O150" s="208"/>
      <c r="P150" s="208"/>
      <c r="Q150" s="208"/>
      <c r="R150" s="208"/>
      <c r="S150" s="208"/>
      <c r="T150" s="209"/>
      <c r="AT150" s="210" t="s">
        <v>158</v>
      </c>
      <c r="AU150" s="210" t="s">
        <v>155</v>
      </c>
      <c r="AV150" s="13" t="s">
        <v>84</v>
      </c>
      <c r="AW150" s="13" t="s">
        <v>37</v>
      </c>
      <c r="AX150" s="13" t="s">
        <v>76</v>
      </c>
      <c r="AY150" s="210" t="s">
        <v>145</v>
      </c>
    </row>
    <row r="151" spans="1:65" s="14" customFormat="1">
      <c r="B151" s="211"/>
      <c r="C151" s="212"/>
      <c r="D151" s="202" t="s">
        <v>158</v>
      </c>
      <c r="E151" s="213" t="s">
        <v>19</v>
      </c>
      <c r="F151" s="214" t="s">
        <v>209</v>
      </c>
      <c r="G151" s="212"/>
      <c r="H151" s="215">
        <v>8627.85</v>
      </c>
      <c r="I151" s="216"/>
      <c r="J151" s="212"/>
      <c r="K151" s="212"/>
      <c r="L151" s="217"/>
      <c r="M151" s="218"/>
      <c r="N151" s="219"/>
      <c r="O151" s="219"/>
      <c r="P151" s="219"/>
      <c r="Q151" s="219"/>
      <c r="R151" s="219"/>
      <c r="S151" s="219"/>
      <c r="T151" s="220"/>
      <c r="AT151" s="221" t="s">
        <v>158</v>
      </c>
      <c r="AU151" s="221" t="s">
        <v>155</v>
      </c>
      <c r="AV151" s="14" t="s">
        <v>14</v>
      </c>
      <c r="AW151" s="14" t="s">
        <v>37</v>
      </c>
      <c r="AX151" s="14" t="s">
        <v>76</v>
      </c>
      <c r="AY151" s="221" t="s">
        <v>145</v>
      </c>
    </row>
    <row r="152" spans="1:65" s="15" customFormat="1">
      <c r="B152" s="222"/>
      <c r="C152" s="223"/>
      <c r="D152" s="202" t="s">
        <v>158</v>
      </c>
      <c r="E152" s="224" t="s">
        <v>19</v>
      </c>
      <c r="F152" s="225" t="s">
        <v>163</v>
      </c>
      <c r="G152" s="223"/>
      <c r="H152" s="226">
        <v>8627.85</v>
      </c>
      <c r="I152" s="227"/>
      <c r="J152" s="223"/>
      <c r="K152" s="223"/>
      <c r="L152" s="228"/>
      <c r="M152" s="229"/>
      <c r="N152" s="230"/>
      <c r="O152" s="230"/>
      <c r="P152" s="230"/>
      <c r="Q152" s="230"/>
      <c r="R152" s="230"/>
      <c r="S152" s="230"/>
      <c r="T152" s="231"/>
      <c r="AT152" s="232" t="s">
        <v>158</v>
      </c>
      <c r="AU152" s="232" t="s">
        <v>155</v>
      </c>
      <c r="AV152" s="15" t="s">
        <v>154</v>
      </c>
      <c r="AW152" s="15" t="s">
        <v>37</v>
      </c>
      <c r="AX152" s="15" t="s">
        <v>84</v>
      </c>
      <c r="AY152" s="232" t="s">
        <v>145</v>
      </c>
    </row>
    <row r="153" spans="1:65" s="2" customFormat="1" ht="33" customHeight="1">
      <c r="A153" s="37"/>
      <c r="B153" s="38"/>
      <c r="C153" s="182" t="s">
        <v>210</v>
      </c>
      <c r="D153" s="182" t="s">
        <v>149</v>
      </c>
      <c r="E153" s="183" t="s">
        <v>211</v>
      </c>
      <c r="F153" s="184" t="s">
        <v>212</v>
      </c>
      <c r="G153" s="185" t="s">
        <v>169</v>
      </c>
      <c r="H153" s="186">
        <v>6162.75</v>
      </c>
      <c r="I153" s="187"/>
      <c r="J153" s="188">
        <f>ROUND(I153*H153,2)</f>
        <v>0</v>
      </c>
      <c r="K153" s="184" t="s">
        <v>153</v>
      </c>
      <c r="L153" s="42"/>
      <c r="M153" s="189" t="s">
        <v>19</v>
      </c>
      <c r="N153" s="190" t="s">
        <v>49</v>
      </c>
      <c r="O153" s="68"/>
      <c r="P153" s="191">
        <f>O153*H153</f>
        <v>0</v>
      </c>
      <c r="Q153" s="191">
        <v>0</v>
      </c>
      <c r="R153" s="191">
        <f>Q153*H153</f>
        <v>0</v>
      </c>
      <c r="S153" s="191">
        <v>0.55000000000000004</v>
      </c>
      <c r="T153" s="192">
        <f>S153*H153</f>
        <v>3389.5125000000003</v>
      </c>
      <c r="U153" s="37"/>
      <c r="V153" s="37"/>
      <c r="W153" s="37"/>
      <c r="X153" s="37"/>
      <c r="Y153" s="37"/>
      <c r="Z153" s="37"/>
      <c r="AA153" s="37"/>
      <c r="AB153" s="37"/>
      <c r="AC153" s="37"/>
      <c r="AD153" s="37"/>
      <c r="AE153" s="37"/>
      <c r="AR153" s="193" t="s">
        <v>154</v>
      </c>
      <c r="AT153" s="193" t="s">
        <v>149</v>
      </c>
      <c r="AU153" s="193" t="s">
        <v>155</v>
      </c>
      <c r="AY153" s="20" t="s">
        <v>145</v>
      </c>
      <c r="BE153" s="194">
        <f>IF(N153="základní",J153,0)</f>
        <v>0</v>
      </c>
      <c r="BF153" s="194">
        <f>IF(N153="snížená",J153,0)</f>
        <v>0</v>
      </c>
      <c r="BG153" s="194">
        <f>IF(N153="zákl. přenesená",J153,0)</f>
        <v>0</v>
      </c>
      <c r="BH153" s="194">
        <f>IF(N153="sníž. přenesená",J153,0)</f>
        <v>0</v>
      </c>
      <c r="BI153" s="194">
        <f>IF(N153="nulová",J153,0)</f>
        <v>0</v>
      </c>
      <c r="BJ153" s="20" t="s">
        <v>154</v>
      </c>
      <c r="BK153" s="194">
        <f>ROUND(I153*H153,2)</f>
        <v>0</v>
      </c>
      <c r="BL153" s="20" t="s">
        <v>154</v>
      </c>
      <c r="BM153" s="193" t="s">
        <v>213</v>
      </c>
    </row>
    <row r="154" spans="1:65" s="2" customFormat="1">
      <c r="A154" s="37"/>
      <c r="B154" s="38"/>
      <c r="C154" s="39"/>
      <c r="D154" s="195" t="s">
        <v>156</v>
      </c>
      <c r="E154" s="39"/>
      <c r="F154" s="196" t="s">
        <v>214</v>
      </c>
      <c r="G154" s="39"/>
      <c r="H154" s="39"/>
      <c r="I154" s="197"/>
      <c r="J154" s="39"/>
      <c r="K154" s="39"/>
      <c r="L154" s="42"/>
      <c r="M154" s="198"/>
      <c r="N154" s="199"/>
      <c r="O154" s="68"/>
      <c r="P154" s="68"/>
      <c r="Q154" s="68"/>
      <c r="R154" s="68"/>
      <c r="S154" s="68"/>
      <c r="T154" s="69"/>
      <c r="U154" s="37"/>
      <c r="V154" s="37"/>
      <c r="W154" s="37"/>
      <c r="X154" s="37"/>
      <c r="Y154" s="37"/>
      <c r="Z154" s="37"/>
      <c r="AA154" s="37"/>
      <c r="AB154" s="37"/>
      <c r="AC154" s="37"/>
      <c r="AD154" s="37"/>
      <c r="AE154" s="37"/>
      <c r="AT154" s="20" t="s">
        <v>156</v>
      </c>
      <c r="AU154" s="20" t="s">
        <v>155</v>
      </c>
    </row>
    <row r="155" spans="1:65" s="2" customFormat="1" ht="107.25">
      <c r="A155" s="37"/>
      <c r="B155" s="38"/>
      <c r="C155" s="39"/>
      <c r="D155" s="202" t="s">
        <v>196</v>
      </c>
      <c r="E155" s="39"/>
      <c r="F155" s="233" t="s">
        <v>197</v>
      </c>
      <c r="G155" s="39"/>
      <c r="H155" s="39"/>
      <c r="I155" s="197"/>
      <c r="J155" s="39"/>
      <c r="K155" s="39"/>
      <c r="L155" s="42"/>
      <c r="M155" s="198"/>
      <c r="N155" s="199"/>
      <c r="O155" s="68"/>
      <c r="P155" s="68"/>
      <c r="Q155" s="68"/>
      <c r="R155" s="68"/>
      <c r="S155" s="68"/>
      <c r="T155" s="69"/>
      <c r="U155" s="37"/>
      <c r="V155" s="37"/>
      <c r="W155" s="37"/>
      <c r="X155" s="37"/>
      <c r="Y155" s="37"/>
      <c r="Z155" s="37"/>
      <c r="AA155" s="37"/>
      <c r="AB155" s="37"/>
      <c r="AC155" s="37"/>
      <c r="AD155" s="37"/>
      <c r="AE155" s="37"/>
      <c r="AT155" s="20" t="s">
        <v>196</v>
      </c>
      <c r="AU155" s="20" t="s">
        <v>155</v>
      </c>
    </row>
    <row r="156" spans="1:65" s="13" customFormat="1">
      <c r="B156" s="200"/>
      <c r="C156" s="201"/>
      <c r="D156" s="202" t="s">
        <v>158</v>
      </c>
      <c r="E156" s="203" t="s">
        <v>19</v>
      </c>
      <c r="F156" s="204" t="s">
        <v>159</v>
      </c>
      <c r="G156" s="201"/>
      <c r="H156" s="203" t="s">
        <v>19</v>
      </c>
      <c r="I156" s="205"/>
      <c r="J156" s="201"/>
      <c r="K156" s="201"/>
      <c r="L156" s="206"/>
      <c r="M156" s="207"/>
      <c r="N156" s="208"/>
      <c r="O156" s="208"/>
      <c r="P156" s="208"/>
      <c r="Q156" s="208"/>
      <c r="R156" s="208"/>
      <c r="S156" s="208"/>
      <c r="T156" s="209"/>
      <c r="AT156" s="210" t="s">
        <v>158</v>
      </c>
      <c r="AU156" s="210" t="s">
        <v>155</v>
      </c>
      <c r="AV156" s="13" t="s">
        <v>84</v>
      </c>
      <c r="AW156" s="13" t="s">
        <v>37</v>
      </c>
      <c r="AX156" s="13" t="s">
        <v>76</v>
      </c>
      <c r="AY156" s="210" t="s">
        <v>145</v>
      </c>
    </row>
    <row r="157" spans="1:65" s="13" customFormat="1">
      <c r="B157" s="200"/>
      <c r="C157" s="201"/>
      <c r="D157" s="202" t="s">
        <v>158</v>
      </c>
      <c r="E157" s="203" t="s">
        <v>19</v>
      </c>
      <c r="F157" s="204" t="s">
        <v>160</v>
      </c>
      <c r="G157" s="201"/>
      <c r="H157" s="203" t="s">
        <v>19</v>
      </c>
      <c r="I157" s="205"/>
      <c r="J157" s="201"/>
      <c r="K157" s="201"/>
      <c r="L157" s="206"/>
      <c r="M157" s="207"/>
      <c r="N157" s="208"/>
      <c r="O157" s="208"/>
      <c r="P157" s="208"/>
      <c r="Q157" s="208"/>
      <c r="R157" s="208"/>
      <c r="S157" s="208"/>
      <c r="T157" s="209"/>
      <c r="AT157" s="210" t="s">
        <v>158</v>
      </c>
      <c r="AU157" s="210" t="s">
        <v>155</v>
      </c>
      <c r="AV157" s="13" t="s">
        <v>84</v>
      </c>
      <c r="AW157" s="13" t="s">
        <v>37</v>
      </c>
      <c r="AX157" s="13" t="s">
        <v>76</v>
      </c>
      <c r="AY157" s="210" t="s">
        <v>145</v>
      </c>
    </row>
    <row r="158" spans="1:65" s="13" customFormat="1">
      <c r="B158" s="200"/>
      <c r="C158" s="201"/>
      <c r="D158" s="202" t="s">
        <v>158</v>
      </c>
      <c r="E158" s="203" t="s">
        <v>19</v>
      </c>
      <c r="F158" s="204" t="s">
        <v>161</v>
      </c>
      <c r="G158" s="201"/>
      <c r="H158" s="203" t="s">
        <v>19</v>
      </c>
      <c r="I158" s="205"/>
      <c r="J158" s="201"/>
      <c r="K158" s="201"/>
      <c r="L158" s="206"/>
      <c r="M158" s="207"/>
      <c r="N158" s="208"/>
      <c r="O158" s="208"/>
      <c r="P158" s="208"/>
      <c r="Q158" s="208"/>
      <c r="R158" s="208"/>
      <c r="S158" s="208"/>
      <c r="T158" s="209"/>
      <c r="AT158" s="210" t="s">
        <v>158</v>
      </c>
      <c r="AU158" s="210" t="s">
        <v>155</v>
      </c>
      <c r="AV158" s="13" t="s">
        <v>84</v>
      </c>
      <c r="AW158" s="13" t="s">
        <v>37</v>
      </c>
      <c r="AX158" s="13" t="s">
        <v>76</v>
      </c>
      <c r="AY158" s="210" t="s">
        <v>145</v>
      </c>
    </row>
    <row r="159" spans="1:65" s="14" customFormat="1">
      <c r="B159" s="211"/>
      <c r="C159" s="212"/>
      <c r="D159" s="202" t="s">
        <v>158</v>
      </c>
      <c r="E159" s="213" t="s">
        <v>19</v>
      </c>
      <c r="F159" s="214" t="s">
        <v>215</v>
      </c>
      <c r="G159" s="212"/>
      <c r="H159" s="215">
        <v>6162.75</v>
      </c>
      <c r="I159" s="216"/>
      <c r="J159" s="212"/>
      <c r="K159" s="212"/>
      <c r="L159" s="217"/>
      <c r="M159" s="218"/>
      <c r="N159" s="219"/>
      <c r="O159" s="219"/>
      <c r="P159" s="219"/>
      <c r="Q159" s="219"/>
      <c r="R159" s="219"/>
      <c r="S159" s="219"/>
      <c r="T159" s="220"/>
      <c r="AT159" s="221" t="s">
        <v>158</v>
      </c>
      <c r="AU159" s="221" t="s">
        <v>155</v>
      </c>
      <c r="AV159" s="14" t="s">
        <v>14</v>
      </c>
      <c r="AW159" s="14" t="s">
        <v>37</v>
      </c>
      <c r="AX159" s="14" t="s">
        <v>76</v>
      </c>
      <c r="AY159" s="221" t="s">
        <v>145</v>
      </c>
    </row>
    <row r="160" spans="1:65" s="15" customFormat="1">
      <c r="B160" s="222"/>
      <c r="C160" s="223"/>
      <c r="D160" s="202" t="s">
        <v>158</v>
      </c>
      <c r="E160" s="224" t="s">
        <v>19</v>
      </c>
      <c r="F160" s="225" t="s">
        <v>163</v>
      </c>
      <c r="G160" s="223"/>
      <c r="H160" s="226">
        <v>6162.75</v>
      </c>
      <c r="I160" s="227"/>
      <c r="J160" s="223"/>
      <c r="K160" s="223"/>
      <c r="L160" s="228"/>
      <c r="M160" s="229"/>
      <c r="N160" s="230"/>
      <c r="O160" s="230"/>
      <c r="P160" s="230"/>
      <c r="Q160" s="230"/>
      <c r="R160" s="230"/>
      <c r="S160" s="230"/>
      <c r="T160" s="231"/>
      <c r="AT160" s="232" t="s">
        <v>158</v>
      </c>
      <c r="AU160" s="232" t="s">
        <v>155</v>
      </c>
      <c r="AV160" s="15" t="s">
        <v>154</v>
      </c>
      <c r="AW160" s="15" t="s">
        <v>37</v>
      </c>
      <c r="AX160" s="15" t="s">
        <v>84</v>
      </c>
      <c r="AY160" s="232" t="s">
        <v>145</v>
      </c>
    </row>
    <row r="161" spans="1:65" s="2" customFormat="1" ht="33" customHeight="1">
      <c r="A161" s="37"/>
      <c r="B161" s="38"/>
      <c r="C161" s="182" t="s">
        <v>181</v>
      </c>
      <c r="D161" s="182" t="s">
        <v>149</v>
      </c>
      <c r="E161" s="183" t="s">
        <v>216</v>
      </c>
      <c r="F161" s="184" t="s">
        <v>217</v>
      </c>
      <c r="G161" s="185" t="s">
        <v>169</v>
      </c>
      <c r="H161" s="186">
        <v>2465.1</v>
      </c>
      <c r="I161" s="187"/>
      <c r="J161" s="188">
        <f>ROUND(I161*H161,2)</f>
        <v>0</v>
      </c>
      <c r="K161" s="184" t="s">
        <v>153</v>
      </c>
      <c r="L161" s="42"/>
      <c r="M161" s="189" t="s">
        <v>19</v>
      </c>
      <c r="N161" s="190" t="s">
        <v>49</v>
      </c>
      <c r="O161" s="68"/>
      <c r="P161" s="191">
        <f>O161*H161</f>
        <v>0</v>
      </c>
      <c r="Q161" s="191">
        <v>0</v>
      </c>
      <c r="R161" s="191">
        <f>Q161*H161</f>
        <v>0</v>
      </c>
      <c r="S161" s="191">
        <v>0.65</v>
      </c>
      <c r="T161" s="192">
        <f>S161*H161</f>
        <v>1602.3150000000001</v>
      </c>
      <c r="U161" s="37"/>
      <c r="V161" s="37"/>
      <c r="W161" s="37"/>
      <c r="X161" s="37"/>
      <c r="Y161" s="37"/>
      <c r="Z161" s="37"/>
      <c r="AA161" s="37"/>
      <c r="AB161" s="37"/>
      <c r="AC161" s="37"/>
      <c r="AD161" s="37"/>
      <c r="AE161" s="37"/>
      <c r="AR161" s="193" t="s">
        <v>154</v>
      </c>
      <c r="AT161" s="193" t="s">
        <v>149</v>
      </c>
      <c r="AU161" s="193" t="s">
        <v>155</v>
      </c>
      <c r="AY161" s="20" t="s">
        <v>145</v>
      </c>
      <c r="BE161" s="194">
        <f>IF(N161="základní",J161,0)</f>
        <v>0</v>
      </c>
      <c r="BF161" s="194">
        <f>IF(N161="snížená",J161,0)</f>
        <v>0</v>
      </c>
      <c r="BG161" s="194">
        <f>IF(N161="zákl. přenesená",J161,0)</f>
        <v>0</v>
      </c>
      <c r="BH161" s="194">
        <f>IF(N161="sníž. přenesená",J161,0)</f>
        <v>0</v>
      </c>
      <c r="BI161" s="194">
        <f>IF(N161="nulová",J161,0)</f>
        <v>0</v>
      </c>
      <c r="BJ161" s="20" t="s">
        <v>154</v>
      </c>
      <c r="BK161" s="194">
        <f>ROUND(I161*H161,2)</f>
        <v>0</v>
      </c>
      <c r="BL161" s="20" t="s">
        <v>154</v>
      </c>
      <c r="BM161" s="193" t="s">
        <v>218</v>
      </c>
    </row>
    <row r="162" spans="1:65" s="2" customFormat="1">
      <c r="A162" s="37"/>
      <c r="B162" s="38"/>
      <c r="C162" s="39"/>
      <c r="D162" s="195" t="s">
        <v>156</v>
      </c>
      <c r="E162" s="39"/>
      <c r="F162" s="196" t="s">
        <v>219</v>
      </c>
      <c r="G162" s="39"/>
      <c r="H162" s="39"/>
      <c r="I162" s="197"/>
      <c r="J162" s="39"/>
      <c r="K162" s="39"/>
      <c r="L162" s="42"/>
      <c r="M162" s="198"/>
      <c r="N162" s="199"/>
      <c r="O162" s="68"/>
      <c r="P162" s="68"/>
      <c r="Q162" s="68"/>
      <c r="R162" s="68"/>
      <c r="S162" s="68"/>
      <c r="T162" s="69"/>
      <c r="U162" s="37"/>
      <c r="V162" s="37"/>
      <c r="W162" s="37"/>
      <c r="X162" s="37"/>
      <c r="Y162" s="37"/>
      <c r="Z162" s="37"/>
      <c r="AA162" s="37"/>
      <c r="AB162" s="37"/>
      <c r="AC162" s="37"/>
      <c r="AD162" s="37"/>
      <c r="AE162" s="37"/>
      <c r="AT162" s="20" t="s">
        <v>156</v>
      </c>
      <c r="AU162" s="20" t="s">
        <v>155</v>
      </c>
    </row>
    <row r="163" spans="1:65" s="2" customFormat="1" ht="107.25">
      <c r="A163" s="37"/>
      <c r="B163" s="38"/>
      <c r="C163" s="39"/>
      <c r="D163" s="202" t="s">
        <v>196</v>
      </c>
      <c r="E163" s="39"/>
      <c r="F163" s="233" t="s">
        <v>197</v>
      </c>
      <c r="G163" s="39"/>
      <c r="H163" s="39"/>
      <c r="I163" s="197"/>
      <c r="J163" s="39"/>
      <c r="K163" s="39"/>
      <c r="L163" s="42"/>
      <c r="M163" s="198"/>
      <c r="N163" s="199"/>
      <c r="O163" s="68"/>
      <c r="P163" s="68"/>
      <c r="Q163" s="68"/>
      <c r="R163" s="68"/>
      <c r="S163" s="68"/>
      <c r="T163" s="69"/>
      <c r="U163" s="37"/>
      <c r="V163" s="37"/>
      <c r="W163" s="37"/>
      <c r="X163" s="37"/>
      <c r="Y163" s="37"/>
      <c r="Z163" s="37"/>
      <c r="AA163" s="37"/>
      <c r="AB163" s="37"/>
      <c r="AC163" s="37"/>
      <c r="AD163" s="37"/>
      <c r="AE163" s="37"/>
      <c r="AT163" s="20" t="s">
        <v>196</v>
      </c>
      <c r="AU163" s="20" t="s">
        <v>155</v>
      </c>
    </row>
    <row r="164" spans="1:65" s="13" customFormat="1">
      <c r="B164" s="200"/>
      <c r="C164" s="201"/>
      <c r="D164" s="202" t="s">
        <v>158</v>
      </c>
      <c r="E164" s="203" t="s">
        <v>19</v>
      </c>
      <c r="F164" s="204" t="s">
        <v>159</v>
      </c>
      <c r="G164" s="201"/>
      <c r="H164" s="203" t="s">
        <v>19</v>
      </c>
      <c r="I164" s="205"/>
      <c r="J164" s="201"/>
      <c r="K164" s="201"/>
      <c r="L164" s="206"/>
      <c r="M164" s="207"/>
      <c r="N164" s="208"/>
      <c r="O164" s="208"/>
      <c r="P164" s="208"/>
      <c r="Q164" s="208"/>
      <c r="R164" s="208"/>
      <c r="S164" s="208"/>
      <c r="T164" s="209"/>
      <c r="AT164" s="210" t="s">
        <v>158</v>
      </c>
      <c r="AU164" s="210" t="s">
        <v>155</v>
      </c>
      <c r="AV164" s="13" t="s">
        <v>84</v>
      </c>
      <c r="AW164" s="13" t="s">
        <v>37</v>
      </c>
      <c r="AX164" s="13" t="s">
        <v>76</v>
      </c>
      <c r="AY164" s="210" t="s">
        <v>145</v>
      </c>
    </row>
    <row r="165" spans="1:65" s="13" customFormat="1">
      <c r="B165" s="200"/>
      <c r="C165" s="201"/>
      <c r="D165" s="202" t="s">
        <v>158</v>
      </c>
      <c r="E165" s="203" t="s">
        <v>19</v>
      </c>
      <c r="F165" s="204" t="s">
        <v>160</v>
      </c>
      <c r="G165" s="201"/>
      <c r="H165" s="203" t="s">
        <v>19</v>
      </c>
      <c r="I165" s="205"/>
      <c r="J165" s="201"/>
      <c r="K165" s="201"/>
      <c r="L165" s="206"/>
      <c r="M165" s="207"/>
      <c r="N165" s="208"/>
      <c r="O165" s="208"/>
      <c r="P165" s="208"/>
      <c r="Q165" s="208"/>
      <c r="R165" s="208"/>
      <c r="S165" s="208"/>
      <c r="T165" s="209"/>
      <c r="AT165" s="210" t="s">
        <v>158</v>
      </c>
      <c r="AU165" s="210" t="s">
        <v>155</v>
      </c>
      <c r="AV165" s="13" t="s">
        <v>84</v>
      </c>
      <c r="AW165" s="13" t="s">
        <v>37</v>
      </c>
      <c r="AX165" s="13" t="s">
        <v>76</v>
      </c>
      <c r="AY165" s="210" t="s">
        <v>145</v>
      </c>
    </row>
    <row r="166" spans="1:65" s="13" customFormat="1">
      <c r="B166" s="200"/>
      <c r="C166" s="201"/>
      <c r="D166" s="202" t="s">
        <v>158</v>
      </c>
      <c r="E166" s="203" t="s">
        <v>19</v>
      </c>
      <c r="F166" s="204" t="s">
        <v>161</v>
      </c>
      <c r="G166" s="201"/>
      <c r="H166" s="203" t="s">
        <v>19</v>
      </c>
      <c r="I166" s="205"/>
      <c r="J166" s="201"/>
      <c r="K166" s="201"/>
      <c r="L166" s="206"/>
      <c r="M166" s="207"/>
      <c r="N166" s="208"/>
      <c r="O166" s="208"/>
      <c r="P166" s="208"/>
      <c r="Q166" s="208"/>
      <c r="R166" s="208"/>
      <c r="S166" s="208"/>
      <c r="T166" s="209"/>
      <c r="AT166" s="210" t="s">
        <v>158</v>
      </c>
      <c r="AU166" s="210" t="s">
        <v>155</v>
      </c>
      <c r="AV166" s="13" t="s">
        <v>84</v>
      </c>
      <c r="AW166" s="13" t="s">
        <v>37</v>
      </c>
      <c r="AX166" s="13" t="s">
        <v>76</v>
      </c>
      <c r="AY166" s="210" t="s">
        <v>145</v>
      </c>
    </row>
    <row r="167" spans="1:65" s="14" customFormat="1">
      <c r="B167" s="211"/>
      <c r="C167" s="212"/>
      <c r="D167" s="202" t="s">
        <v>158</v>
      </c>
      <c r="E167" s="213" t="s">
        <v>19</v>
      </c>
      <c r="F167" s="214" t="s">
        <v>203</v>
      </c>
      <c r="G167" s="212"/>
      <c r="H167" s="215">
        <v>2465.1</v>
      </c>
      <c r="I167" s="216"/>
      <c r="J167" s="212"/>
      <c r="K167" s="212"/>
      <c r="L167" s="217"/>
      <c r="M167" s="218"/>
      <c r="N167" s="219"/>
      <c r="O167" s="219"/>
      <c r="P167" s="219"/>
      <c r="Q167" s="219"/>
      <c r="R167" s="219"/>
      <c r="S167" s="219"/>
      <c r="T167" s="220"/>
      <c r="AT167" s="221" t="s">
        <v>158</v>
      </c>
      <c r="AU167" s="221" t="s">
        <v>155</v>
      </c>
      <c r="AV167" s="14" t="s">
        <v>14</v>
      </c>
      <c r="AW167" s="14" t="s">
        <v>37</v>
      </c>
      <c r="AX167" s="14" t="s">
        <v>76</v>
      </c>
      <c r="AY167" s="221" t="s">
        <v>145</v>
      </c>
    </row>
    <row r="168" spans="1:65" s="15" customFormat="1">
      <c r="B168" s="222"/>
      <c r="C168" s="223"/>
      <c r="D168" s="202" t="s">
        <v>158</v>
      </c>
      <c r="E168" s="224" t="s">
        <v>19</v>
      </c>
      <c r="F168" s="225" t="s">
        <v>163</v>
      </c>
      <c r="G168" s="223"/>
      <c r="H168" s="226">
        <v>2465.1</v>
      </c>
      <c r="I168" s="227"/>
      <c r="J168" s="223"/>
      <c r="K168" s="223"/>
      <c r="L168" s="228"/>
      <c r="M168" s="229"/>
      <c r="N168" s="230"/>
      <c r="O168" s="230"/>
      <c r="P168" s="230"/>
      <c r="Q168" s="230"/>
      <c r="R168" s="230"/>
      <c r="S168" s="230"/>
      <c r="T168" s="231"/>
      <c r="AT168" s="232" t="s">
        <v>158</v>
      </c>
      <c r="AU168" s="232" t="s">
        <v>155</v>
      </c>
      <c r="AV168" s="15" t="s">
        <v>154</v>
      </c>
      <c r="AW168" s="15" t="s">
        <v>37</v>
      </c>
      <c r="AX168" s="15" t="s">
        <v>84</v>
      </c>
      <c r="AY168" s="232" t="s">
        <v>145</v>
      </c>
    </row>
    <row r="169" spans="1:65" s="2" customFormat="1" ht="16.5" customHeight="1">
      <c r="A169" s="37"/>
      <c r="B169" s="38"/>
      <c r="C169" s="182" t="s">
        <v>189</v>
      </c>
      <c r="D169" s="182" t="s">
        <v>149</v>
      </c>
      <c r="E169" s="183" t="s">
        <v>220</v>
      </c>
      <c r="F169" s="184" t="s">
        <v>221</v>
      </c>
      <c r="G169" s="185" t="s">
        <v>222</v>
      </c>
      <c r="H169" s="186">
        <v>2.8</v>
      </c>
      <c r="I169" s="187"/>
      <c r="J169" s="188">
        <f>ROUND(I169*H169,2)</f>
        <v>0</v>
      </c>
      <c r="K169" s="184" t="s">
        <v>153</v>
      </c>
      <c r="L169" s="42"/>
      <c r="M169" s="189" t="s">
        <v>19</v>
      </c>
      <c r="N169" s="190" t="s">
        <v>49</v>
      </c>
      <c r="O169" s="68"/>
      <c r="P169" s="191">
        <f>O169*H169</f>
        <v>0</v>
      </c>
      <c r="Q169" s="191">
        <v>0</v>
      </c>
      <c r="R169" s="191">
        <f>Q169*H169</f>
        <v>0</v>
      </c>
      <c r="S169" s="191">
        <v>1</v>
      </c>
      <c r="T169" s="192">
        <f>S169*H169</f>
        <v>2.8</v>
      </c>
      <c r="U169" s="37"/>
      <c r="V169" s="37"/>
      <c r="W169" s="37"/>
      <c r="X169" s="37"/>
      <c r="Y169" s="37"/>
      <c r="Z169" s="37"/>
      <c r="AA169" s="37"/>
      <c r="AB169" s="37"/>
      <c r="AC169" s="37"/>
      <c r="AD169" s="37"/>
      <c r="AE169" s="37"/>
      <c r="AR169" s="193" t="s">
        <v>154</v>
      </c>
      <c r="AT169" s="193" t="s">
        <v>149</v>
      </c>
      <c r="AU169" s="193" t="s">
        <v>155</v>
      </c>
      <c r="AY169" s="20" t="s">
        <v>145</v>
      </c>
      <c r="BE169" s="194">
        <f>IF(N169="základní",J169,0)</f>
        <v>0</v>
      </c>
      <c r="BF169" s="194">
        <f>IF(N169="snížená",J169,0)</f>
        <v>0</v>
      </c>
      <c r="BG169" s="194">
        <f>IF(N169="zákl. přenesená",J169,0)</f>
        <v>0</v>
      </c>
      <c r="BH169" s="194">
        <f>IF(N169="sníž. přenesená",J169,0)</f>
        <v>0</v>
      </c>
      <c r="BI169" s="194">
        <f>IF(N169="nulová",J169,0)</f>
        <v>0</v>
      </c>
      <c r="BJ169" s="20" t="s">
        <v>154</v>
      </c>
      <c r="BK169" s="194">
        <f>ROUND(I169*H169,2)</f>
        <v>0</v>
      </c>
      <c r="BL169" s="20" t="s">
        <v>154</v>
      </c>
      <c r="BM169" s="193" t="s">
        <v>223</v>
      </c>
    </row>
    <row r="170" spans="1:65" s="2" customFormat="1">
      <c r="A170" s="37"/>
      <c r="B170" s="38"/>
      <c r="C170" s="39"/>
      <c r="D170" s="195" t="s">
        <v>156</v>
      </c>
      <c r="E170" s="39"/>
      <c r="F170" s="196" t="s">
        <v>224</v>
      </c>
      <c r="G170" s="39"/>
      <c r="H170" s="39"/>
      <c r="I170" s="197"/>
      <c r="J170" s="39"/>
      <c r="K170" s="39"/>
      <c r="L170" s="42"/>
      <c r="M170" s="198"/>
      <c r="N170" s="199"/>
      <c r="O170" s="68"/>
      <c r="P170" s="68"/>
      <c r="Q170" s="68"/>
      <c r="R170" s="68"/>
      <c r="S170" s="68"/>
      <c r="T170" s="69"/>
      <c r="U170" s="37"/>
      <c r="V170" s="37"/>
      <c r="W170" s="37"/>
      <c r="X170" s="37"/>
      <c r="Y170" s="37"/>
      <c r="Z170" s="37"/>
      <c r="AA170" s="37"/>
      <c r="AB170" s="37"/>
      <c r="AC170" s="37"/>
      <c r="AD170" s="37"/>
      <c r="AE170" s="37"/>
      <c r="AT170" s="20" t="s">
        <v>156</v>
      </c>
      <c r="AU170" s="20" t="s">
        <v>155</v>
      </c>
    </row>
    <row r="171" spans="1:65" s="13" customFormat="1">
      <c r="B171" s="200"/>
      <c r="C171" s="201"/>
      <c r="D171" s="202" t="s">
        <v>158</v>
      </c>
      <c r="E171" s="203" t="s">
        <v>19</v>
      </c>
      <c r="F171" s="204" t="s">
        <v>159</v>
      </c>
      <c r="G171" s="201"/>
      <c r="H171" s="203" t="s">
        <v>19</v>
      </c>
      <c r="I171" s="205"/>
      <c r="J171" s="201"/>
      <c r="K171" s="201"/>
      <c r="L171" s="206"/>
      <c r="M171" s="207"/>
      <c r="N171" s="208"/>
      <c r="O171" s="208"/>
      <c r="P171" s="208"/>
      <c r="Q171" s="208"/>
      <c r="R171" s="208"/>
      <c r="S171" s="208"/>
      <c r="T171" s="209"/>
      <c r="AT171" s="210" t="s">
        <v>158</v>
      </c>
      <c r="AU171" s="210" t="s">
        <v>155</v>
      </c>
      <c r="AV171" s="13" t="s">
        <v>84</v>
      </c>
      <c r="AW171" s="13" t="s">
        <v>37</v>
      </c>
      <c r="AX171" s="13" t="s">
        <v>76</v>
      </c>
      <c r="AY171" s="210" t="s">
        <v>145</v>
      </c>
    </row>
    <row r="172" spans="1:65" s="13" customFormat="1">
      <c r="B172" s="200"/>
      <c r="C172" s="201"/>
      <c r="D172" s="202" t="s">
        <v>158</v>
      </c>
      <c r="E172" s="203" t="s">
        <v>19</v>
      </c>
      <c r="F172" s="204" t="s">
        <v>160</v>
      </c>
      <c r="G172" s="201"/>
      <c r="H172" s="203" t="s">
        <v>19</v>
      </c>
      <c r="I172" s="205"/>
      <c r="J172" s="201"/>
      <c r="K172" s="201"/>
      <c r="L172" s="206"/>
      <c r="M172" s="207"/>
      <c r="N172" s="208"/>
      <c r="O172" s="208"/>
      <c r="P172" s="208"/>
      <c r="Q172" s="208"/>
      <c r="R172" s="208"/>
      <c r="S172" s="208"/>
      <c r="T172" s="209"/>
      <c r="AT172" s="210" t="s">
        <v>158</v>
      </c>
      <c r="AU172" s="210" t="s">
        <v>155</v>
      </c>
      <c r="AV172" s="13" t="s">
        <v>84</v>
      </c>
      <c r="AW172" s="13" t="s">
        <v>37</v>
      </c>
      <c r="AX172" s="13" t="s">
        <v>76</v>
      </c>
      <c r="AY172" s="210" t="s">
        <v>145</v>
      </c>
    </row>
    <row r="173" spans="1:65" s="13" customFormat="1">
      <c r="B173" s="200"/>
      <c r="C173" s="201"/>
      <c r="D173" s="202" t="s">
        <v>158</v>
      </c>
      <c r="E173" s="203" t="s">
        <v>19</v>
      </c>
      <c r="F173" s="204" t="s">
        <v>161</v>
      </c>
      <c r="G173" s="201"/>
      <c r="H173" s="203" t="s">
        <v>19</v>
      </c>
      <c r="I173" s="205"/>
      <c r="J173" s="201"/>
      <c r="K173" s="201"/>
      <c r="L173" s="206"/>
      <c r="M173" s="207"/>
      <c r="N173" s="208"/>
      <c r="O173" s="208"/>
      <c r="P173" s="208"/>
      <c r="Q173" s="208"/>
      <c r="R173" s="208"/>
      <c r="S173" s="208"/>
      <c r="T173" s="209"/>
      <c r="AT173" s="210" t="s">
        <v>158</v>
      </c>
      <c r="AU173" s="210" t="s">
        <v>155</v>
      </c>
      <c r="AV173" s="13" t="s">
        <v>84</v>
      </c>
      <c r="AW173" s="13" t="s">
        <v>37</v>
      </c>
      <c r="AX173" s="13" t="s">
        <v>76</v>
      </c>
      <c r="AY173" s="210" t="s">
        <v>145</v>
      </c>
    </row>
    <row r="174" spans="1:65" s="13" customFormat="1">
      <c r="B174" s="200"/>
      <c r="C174" s="201"/>
      <c r="D174" s="202" t="s">
        <v>158</v>
      </c>
      <c r="E174" s="203" t="s">
        <v>19</v>
      </c>
      <c r="F174" s="204" t="s">
        <v>225</v>
      </c>
      <c r="G174" s="201"/>
      <c r="H174" s="203" t="s">
        <v>19</v>
      </c>
      <c r="I174" s="205"/>
      <c r="J174" s="201"/>
      <c r="K174" s="201"/>
      <c r="L174" s="206"/>
      <c r="M174" s="207"/>
      <c r="N174" s="208"/>
      <c r="O174" s="208"/>
      <c r="P174" s="208"/>
      <c r="Q174" s="208"/>
      <c r="R174" s="208"/>
      <c r="S174" s="208"/>
      <c r="T174" s="209"/>
      <c r="AT174" s="210" t="s">
        <v>158</v>
      </c>
      <c r="AU174" s="210" t="s">
        <v>155</v>
      </c>
      <c r="AV174" s="13" t="s">
        <v>84</v>
      </c>
      <c r="AW174" s="13" t="s">
        <v>37</v>
      </c>
      <c r="AX174" s="13" t="s">
        <v>76</v>
      </c>
      <c r="AY174" s="210" t="s">
        <v>145</v>
      </c>
    </row>
    <row r="175" spans="1:65" s="14" customFormat="1">
      <c r="B175" s="211"/>
      <c r="C175" s="212"/>
      <c r="D175" s="202" t="s">
        <v>158</v>
      </c>
      <c r="E175" s="213" t="s">
        <v>19</v>
      </c>
      <c r="F175" s="214" t="s">
        <v>226</v>
      </c>
      <c r="G175" s="212"/>
      <c r="H175" s="215">
        <v>2</v>
      </c>
      <c r="I175" s="216"/>
      <c r="J175" s="212"/>
      <c r="K175" s="212"/>
      <c r="L175" s="217"/>
      <c r="M175" s="218"/>
      <c r="N175" s="219"/>
      <c r="O175" s="219"/>
      <c r="P175" s="219"/>
      <c r="Q175" s="219"/>
      <c r="R175" s="219"/>
      <c r="S175" s="219"/>
      <c r="T175" s="220"/>
      <c r="AT175" s="221" t="s">
        <v>158</v>
      </c>
      <c r="AU175" s="221" t="s">
        <v>155</v>
      </c>
      <c r="AV175" s="14" t="s">
        <v>14</v>
      </c>
      <c r="AW175" s="14" t="s">
        <v>37</v>
      </c>
      <c r="AX175" s="14" t="s">
        <v>76</v>
      </c>
      <c r="AY175" s="221" t="s">
        <v>145</v>
      </c>
    </row>
    <row r="176" spans="1:65" s="14" customFormat="1">
      <c r="B176" s="211"/>
      <c r="C176" s="212"/>
      <c r="D176" s="202" t="s">
        <v>158</v>
      </c>
      <c r="E176" s="213" t="s">
        <v>19</v>
      </c>
      <c r="F176" s="214" t="s">
        <v>227</v>
      </c>
      <c r="G176" s="212"/>
      <c r="H176" s="215">
        <v>0.8</v>
      </c>
      <c r="I176" s="216"/>
      <c r="J176" s="212"/>
      <c r="K176" s="212"/>
      <c r="L176" s="217"/>
      <c r="M176" s="218"/>
      <c r="N176" s="219"/>
      <c r="O176" s="219"/>
      <c r="P176" s="219"/>
      <c r="Q176" s="219"/>
      <c r="R176" s="219"/>
      <c r="S176" s="219"/>
      <c r="T176" s="220"/>
      <c r="AT176" s="221" t="s">
        <v>158</v>
      </c>
      <c r="AU176" s="221" t="s">
        <v>155</v>
      </c>
      <c r="AV176" s="14" t="s">
        <v>14</v>
      </c>
      <c r="AW176" s="14" t="s">
        <v>37</v>
      </c>
      <c r="AX176" s="14" t="s">
        <v>76</v>
      </c>
      <c r="AY176" s="221" t="s">
        <v>145</v>
      </c>
    </row>
    <row r="177" spans="1:65" s="15" customFormat="1">
      <c r="B177" s="222"/>
      <c r="C177" s="223"/>
      <c r="D177" s="202" t="s">
        <v>158</v>
      </c>
      <c r="E177" s="224" t="s">
        <v>19</v>
      </c>
      <c r="F177" s="225" t="s">
        <v>163</v>
      </c>
      <c r="G177" s="223"/>
      <c r="H177" s="226">
        <v>2.8</v>
      </c>
      <c r="I177" s="227"/>
      <c r="J177" s="223"/>
      <c r="K177" s="223"/>
      <c r="L177" s="228"/>
      <c r="M177" s="229"/>
      <c r="N177" s="230"/>
      <c r="O177" s="230"/>
      <c r="P177" s="230"/>
      <c r="Q177" s="230"/>
      <c r="R177" s="230"/>
      <c r="S177" s="230"/>
      <c r="T177" s="231"/>
      <c r="AT177" s="232" t="s">
        <v>158</v>
      </c>
      <c r="AU177" s="232" t="s">
        <v>155</v>
      </c>
      <c r="AV177" s="15" t="s">
        <v>154</v>
      </c>
      <c r="AW177" s="15" t="s">
        <v>37</v>
      </c>
      <c r="AX177" s="15" t="s">
        <v>84</v>
      </c>
      <c r="AY177" s="232" t="s">
        <v>145</v>
      </c>
    </row>
    <row r="178" spans="1:65" s="2" customFormat="1" ht="16.5" customHeight="1">
      <c r="A178" s="37"/>
      <c r="B178" s="38"/>
      <c r="C178" s="182" t="s">
        <v>228</v>
      </c>
      <c r="D178" s="182" t="s">
        <v>149</v>
      </c>
      <c r="E178" s="183" t="s">
        <v>229</v>
      </c>
      <c r="F178" s="184" t="s">
        <v>230</v>
      </c>
      <c r="G178" s="185" t="s">
        <v>169</v>
      </c>
      <c r="H178" s="186">
        <v>288.16500000000002</v>
      </c>
      <c r="I178" s="187"/>
      <c r="J178" s="188">
        <f>ROUND(I178*H178,2)</f>
        <v>0</v>
      </c>
      <c r="K178" s="184" t="s">
        <v>153</v>
      </c>
      <c r="L178" s="42"/>
      <c r="M178" s="189" t="s">
        <v>19</v>
      </c>
      <c r="N178" s="190" t="s">
        <v>49</v>
      </c>
      <c r="O178" s="68"/>
      <c r="P178" s="191">
        <f>O178*H178</f>
        <v>0</v>
      </c>
      <c r="Q178" s="191">
        <v>0</v>
      </c>
      <c r="R178" s="191">
        <f>Q178*H178</f>
        <v>0</v>
      </c>
      <c r="S178" s="191">
        <v>2.2000000000000002</v>
      </c>
      <c r="T178" s="192">
        <f>S178*H178</f>
        <v>633.96300000000008</v>
      </c>
      <c r="U178" s="37"/>
      <c r="V178" s="37"/>
      <c r="W178" s="37"/>
      <c r="X178" s="37"/>
      <c r="Y178" s="37"/>
      <c r="Z178" s="37"/>
      <c r="AA178" s="37"/>
      <c r="AB178" s="37"/>
      <c r="AC178" s="37"/>
      <c r="AD178" s="37"/>
      <c r="AE178" s="37"/>
      <c r="AR178" s="193" t="s">
        <v>154</v>
      </c>
      <c r="AT178" s="193" t="s">
        <v>149</v>
      </c>
      <c r="AU178" s="193" t="s">
        <v>155</v>
      </c>
      <c r="AY178" s="20" t="s">
        <v>145</v>
      </c>
      <c r="BE178" s="194">
        <f>IF(N178="základní",J178,0)</f>
        <v>0</v>
      </c>
      <c r="BF178" s="194">
        <f>IF(N178="snížená",J178,0)</f>
        <v>0</v>
      </c>
      <c r="BG178" s="194">
        <f>IF(N178="zákl. přenesená",J178,0)</f>
        <v>0</v>
      </c>
      <c r="BH178" s="194">
        <f>IF(N178="sníž. přenesená",J178,0)</f>
        <v>0</v>
      </c>
      <c r="BI178" s="194">
        <f>IF(N178="nulová",J178,0)</f>
        <v>0</v>
      </c>
      <c r="BJ178" s="20" t="s">
        <v>154</v>
      </c>
      <c r="BK178" s="194">
        <f>ROUND(I178*H178,2)</f>
        <v>0</v>
      </c>
      <c r="BL178" s="20" t="s">
        <v>154</v>
      </c>
      <c r="BM178" s="193" t="s">
        <v>231</v>
      </c>
    </row>
    <row r="179" spans="1:65" s="2" customFormat="1">
      <c r="A179" s="37"/>
      <c r="B179" s="38"/>
      <c r="C179" s="39"/>
      <c r="D179" s="195" t="s">
        <v>156</v>
      </c>
      <c r="E179" s="39"/>
      <c r="F179" s="196" t="s">
        <v>232</v>
      </c>
      <c r="G179" s="39"/>
      <c r="H179" s="39"/>
      <c r="I179" s="197"/>
      <c r="J179" s="39"/>
      <c r="K179" s="39"/>
      <c r="L179" s="42"/>
      <c r="M179" s="198"/>
      <c r="N179" s="199"/>
      <c r="O179" s="68"/>
      <c r="P179" s="68"/>
      <c r="Q179" s="68"/>
      <c r="R179" s="68"/>
      <c r="S179" s="68"/>
      <c r="T179" s="69"/>
      <c r="U179" s="37"/>
      <c r="V179" s="37"/>
      <c r="W179" s="37"/>
      <c r="X179" s="37"/>
      <c r="Y179" s="37"/>
      <c r="Z179" s="37"/>
      <c r="AA179" s="37"/>
      <c r="AB179" s="37"/>
      <c r="AC179" s="37"/>
      <c r="AD179" s="37"/>
      <c r="AE179" s="37"/>
      <c r="AT179" s="20" t="s">
        <v>156</v>
      </c>
      <c r="AU179" s="20" t="s">
        <v>155</v>
      </c>
    </row>
    <row r="180" spans="1:65" s="13" customFormat="1">
      <c r="B180" s="200"/>
      <c r="C180" s="201"/>
      <c r="D180" s="202" t="s">
        <v>158</v>
      </c>
      <c r="E180" s="203" t="s">
        <v>19</v>
      </c>
      <c r="F180" s="204" t="s">
        <v>159</v>
      </c>
      <c r="G180" s="201"/>
      <c r="H180" s="203" t="s">
        <v>19</v>
      </c>
      <c r="I180" s="205"/>
      <c r="J180" s="201"/>
      <c r="K180" s="201"/>
      <c r="L180" s="206"/>
      <c r="M180" s="207"/>
      <c r="N180" s="208"/>
      <c r="O180" s="208"/>
      <c r="P180" s="208"/>
      <c r="Q180" s="208"/>
      <c r="R180" s="208"/>
      <c r="S180" s="208"/>
      <c r="T180" s="209"/>
      <c r="AT180" s="210" t="s">
        <v>158</v>
      </c>
      <c r="AU180" s="210" t="s">
        <v>155</v>
      </c>
      <c r="AV180" s="13" t="s">
        <v>84</v>
      </c>
      <c r="AW180" s="13" t="s">
        <v>37</v>
      </c>
      <c r="AX180" s="13" t="s">
        <v>76</v>
      </c>
      <c r="AY180" s="210" t="s">
        <v>145</v>
      </c>
    </row>
    <row r="181" spans="1:65" s="13" customFormat="1">
      <c r="B181" s="200"/>
      <c r="C181" s="201"/>
      <c r="D181" s="202" t="s">
        <v>158</v>
      </c>
      <c r="E181" s="203" t="s">
        <v>19</v>
      </c>
      <c r="F181" s="204" t="s">
        <v>160</v>
      </c>
      <c r="G181" s="201"/>
      <c r="H181" s="203" t="s">
        <v>19</v>
      </c>
      <c r="I181" s="205"/>
      <c r="J181" s="201"/>
      <c r="K181" s="201"/>
      <c r="L181" s="206"/>
      <c r="M181" s="207"/>
      <c r="N181" s="208"/>
      <c r="O181" s="208"/>
      <c r="P181" s="208"/>
      <c r="Q181" s="208"/>
      <c r="R181" s="208"/>
      <c r="S181" s="208"/>
      <c r="T181" s="209"/>
      <c r="AT181" s="210" t="s">
        <v>158</v>
      </c>
      <c r="AU181" s="210" t="s">
        <v>155</v>
      </c>
      <c r="AV181" s="13" t="s">
        <v>84</v>
      </c>
      <c r="AW181" s="13" t="s">
        <v>37</v>
      </c>
      <c r="AX181" s="13" t="s">
        <v>76</v>
      </c>
      <c r="AY181" s="210" t="s">
        <v>145</v>
      </c>
    </row>
    <row r="182" spans="1:65" s="13" customFormat="1">
      <c r="B182" s="200"/>
      <c r="C182" s="201"/>
      <c r="D182" s="202" t="s">
        <v>158</v>
      </c>
      <c r="E182" s="203" t="s">
        <v>19</v>
      </c>
      <c r="F182" s="204" t="s">
        <v>161</v>
      </c>
      <c r="G182" s="201"/>
      <c r="H182" s="203" t="s">
        <v>19</v>
      </c>
      <c r="I182" s="205"/>
      <c r="J182" s="201"/>
      <c r="K182" s="201"/>
      <c r="L182" s="206"/>
      <c r="M182" s="207"/>
      <c r="N182" s="208"/>
      <c r="O182" s="208"/>
      <c r="P182" s="208"/>
      <c r="Q182" s="208"/>
      <c r="R182" s="208"/>
      <c r="S182" s="208"/>
      <c r="T182" s="209"/>
      <c r="AT182" s="210" t="s">
        <v>158</v>
      </c>
      <c r="AU182" s="210" t="s">
        <v>155</v>
      </c>
      <c r="AV182" s="13" t="s">
        <v>84</v>
      </c>
      <c r="AW182" s="13" t="s">
        <v>37</v>
      </c>
      <c r="AX182" s="13" t="s">
        <v>76</v>
      </c>
      <c r="AY182" s="210" t="s">
        <v>145</v>
      </c>
    </row>
    <row r="183" spans="1:65" s="13" customFormat="1">
      <c r="B183" s="200"/>
      <c r="C183" s="201"/>
      <c r="D183" s="202" t="s">
        <v>158</v>
      </c>
      <c r="E183" s="203" t="s">
        <v>19</v>
      </c>
      <c r="F183" s="204" t="s">
        <v>233</v>
      </c>
      <c r="G183" s="201"/>
      <c r="H183" s="203" t="s">
        <v>19</v>
      </c>
      <c r="I183" s="205"/>
      <c r="J183" s="201"/>
      <c r="K183" s="201"/>
      <c r="L183" s="206"/>
      <c r="M183" s="207"/>
      <c r="N183" s="208"/>
      <c r="O183" s="208"/>
      <c r="P183" s="208"/>
      <c r="Q183" s="208"/>
      <c r="R183" s="208"/>
      <c r="S183" s="208"/>
      <c r="T183" s="209"/>
      <c r="AT183" s="210" t="s">
        <v>158</v>
      </c>
      <c r="AU183" s="210" t="s">
        <v>155</v>
      </c>
      <c r="AV183" s="13" t="s">
        <v>84</v>
      </c>
      <c r="AW183" s="13" t="s">
        <v>37</v>
      </c>
      <c r="AX183" s="13" t="s">
        <v>76</v>
      </c>
      <c r="AY183" s="210" t="s">
        <v>145</v>
      </c>
    </row>
    <row r="184" spans="1:65" s="14" customFormat="1">
      <c r="B184" s="211"/>
      <c r="C184" s="212"/>
      <c r="D184" s="202" t="s">
        <v>158</v>
      </c>
      <c r="E184" s="213" t="s">
        <v>19</v>
      </c>
      <c r="F184" s="214" t="s">
        <v>234</v>
      </c>
      <c r="G184" s="212"/>
      <c r="H184" s="215">
        <v>288.16500000000002</v>
      </c>
      <c r="I184" s="216"/>
      <c r="J184" s="212"/>
      <c r="K184" s="212"/>
      <c r="L184" s="217"/>
      <c r="M184" s="218"/>
      <c r="N184" s="219"/>
      <c r="O184" s="219"/>
      <c r="P184" s="219"/>
      <c r="Q184" s="219"/>
      <c r="R184" s="219"/>
      <c r="S184" s="219"/>
      <c r="T184" s="220"/>
      <c r="AT184" s="221" t="s">
        <v>158</v>
      </c>
      <c r="AU184" s="221" t="s">
        <v>155</v>
      </c>
      <c r="AV184" s="14" t="s">
        <v>14</v>
      </c>
      <c r="AW184" s="14" t="s">
        <v>37</v>
      </c>
      <c r="AX184" s="14" t="s">
        <v>76</v>
      </c>
      <c r="AY184" s="221" t="s">
        <v>145</v>
      </c>
    </row>
    <row r="185" spans="1:65" s="15" customFormat="1">
      <c r="B185" s="222"/>
      <c r="C185" s="223"/>
      <c r="D185" s="202" t="s">
        <v>158</v>
      </c>
      <c r="E185" s="224" t="s">
        <v>19</v>
      </c>
      <c r="F185" s="225" t="s">
        <v>163</v>
      </c>
      <c r="G185" s="223"/>
      <c r="H185" s="226">
        <v>288.16500000000002</v>
      </c>
      <c r="I185" s="227"/>
      <c r="J185" s="223"/>
      <c r="K185" s="223"/>
      <c r="L185" s="228"/>
      <c r="M185" s="229"/>
      <c r="N185" s="230"/>
      <c r="O185" s="230"/>
      <c r="P185" s="230"/>
      <c r="Q185" s="230"/>
      <c r="R185" s="230"/>
      <c r="S185" s="230"/>
      <c r="T185" s="231"/>
      <c r="AT185" s="232" t="s">
        <v>158</v>
      </c>
      <c r="AU185" s="232" t="s">
        <v>155</v>
      </c>
      <c r="AV185" s="15" t="s">
        <v>154</v>
      </c>
      <c r="AW185" s="15" t="s">
        <v>37</v>
      </c>
      <c r="AX185" s="15" t="s">
        <v>84</v>
      </c>
      <c r="AY185" s="232" t="s">
        <v>145</v>
      </c>
    </row>
    <row r="186" spans="1:65" s="12" customFormat="1" ht="20.85" customHeight="1">
      <c r="B186" s="166"/>
      <c r="C186" s="167"/>
      <c r="D186" s="168" t="s">
        <v>75</v>
      </c>
      <c r="E186" s="180" t="s">
        <v>235</v>
      </c>
      <c r="F186" s="180" t="s">
        <v>236</v>
      </c>
      <c r="G186" s="167"/>
      <c r="H186" s="167"/>
      <c r="I186" s="170"/>
      <c r="J186" s="181">
        <f>BK186</f>
        <v>0</v>
      </c>
      <c r="K186" s="167"/>
      <c r="L186" s="172"/>
      <c r="M186" s="173"/>
      <c r="N186" s="174"/>
      <c r="O186" s="174"/>
      <c r="P186" s="175">
        <f>P187+P246+P249</f>
        <v>0</v>
      </c>
      <c r="Q186" s="174"/>
      <c r="R186" s="175">
        <f>R187+R246+R249</f>
        <v>0</v>
      </c>
      <c r="S186" s="174"/>
      <c r="T186" s="176">
        <f>T187+T246+T249</f>
        <v>0</v>
      </c>
      <c r="AR186" s="177" t="s">
        <v>84</v>
      </c>
      <c r="AT186" s="178" t="s">
        <v>75</v>
      </c>
      <c r="AU186" s="178" t="s">
        <v>14</v>
      </c>
      <c r="AY186" s="177" t="s">
        <v>145</v>
      </c>
      <c r="BK186" s="179">
        <f>BK187+BK246+BK249</f>
        <v>0</v>
      </c>
    </row>
    <row r="187" spans="1:65" s="16" customFormat="1" ht="20.85" customHeight="1">
      <c r="B187" s="234"/>
      <c r="C187" s="235"/>
      <c r="D187" s="236" t="s">
        <v>75</v>
      </c>
      <c r="E187" s="236" t="s">
        <v>237</v>
      </c>
      <c r="F187" s="236" t="s">
        <v>238</v>
      </c>
      <c r="G187" s="235"/>
      <c r="H187" s="235"/>
      <c r="I187" s="237"/>
      <c r="J187" s="238">
        <f>BK187</f>
        <v>0</v>
      </c>
      <c r="K187" s="235"/>
      <c r="L187" s="239"/>
      <c r="M187" s="240"/>
      <c r="N187" s="241"/>
      <c r="O187" s="241"/>
      <c r="P187" s="242">
        <f>SUM(P188:P245)</f>
        <v>0</v>
      </c>
      <c r="Q187" s="241"/>
      <c r="R187" s="242">
        <f>SUM(R188:R245)</f>
        <v>0</v>
      </c>
      <c r="S187" s="241"/>
      <c r="T187" s="243">
        <f>SUM(T188:T245)</f>
        <v>0</v>
      </c>
      <c r="AR187" s="244" t="s">
        <v>84</v>
      </c>
      <c r="AT187" s="245" t="s">
        <v>75</v>
      </c>
      <c r="AU187" s="245" t="s">
        <v>155</v>
      </c>
      <c r="AY187" s="244" t="s">
        <v>145</v>
      </c>
      <c r="BK187" s="246">
        <f>SUM(BK188:BK245)</f>
        <v>0</v>
      </c>
    </row>
    <row r="188" spans="1:65" s="2" customFormat="1" ht="21.75" customHeight="1">
      <c r="A188" s="37"/>
      <c r="B188" s="38"/>
      <c r="C188" s="182" t="s">
        <v>8</v>
      </c>
      <c r="D188" s="182" t="s">
        <v>149</v>
      </c>
      <c r="E188" s="183" t="s">
        <v>239</v>
      </c>
      <c r="F188" s="184" t="s">
        <v>240</v>
      </c>
      <c r="G188" s="185" t="s">
        <v>222</v>
      </c>
      <c r="H188" s="186">
        <v>10004.143</v>
      </c>
      <c r="I188" s="187"/>
      <c r="J188" s="188">
        <f>ROUND(I188*H188,2)</f>
        <v>0</v>
      </c>
      <c r="K188" s="184" t="s">
        <v>153</v>
      </c>
      <c r="L188" s="42"/>
      <c r="M188" s="189" t="s">
        <v>19</v>
      </c>
      <c r="N188" s="190" t="s">
        <v>49</v>
      </c>
      <c r="O188" s="68"/>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154</v>
      </c>
      <c r="AT188" s="193" t="s">
        <v>149</v>
      </c>
      <c r="AU188" s="193" t="s">
        <v>154</v>
      </c>
      <c r="AY188" s="20" t="s">
        <v>145</v>
      </c>
      <c r="BE188" s="194">
        <f>IF(N188="základní",J188,0)</f>
        <v>0</v>
      </c>
      <c r="BF188" s="194">
        <f>IF(N188="snížená",J188,0)</f>
        <v>0</v>
      </c>
      <c r="BG188" s="194">
        <f>IF(N188="zákl. přenesená",J188,0)</f>
        <v>0</v>
      </c>
      <c r="BH188" s="194">
        <f>IF(N188="sníž. přenesená",J188,0)</f>
        <v>0</v>
      </c>
      <c r="BI188" s="194">
        <f>IF(N188="nulová",J188,0)</f>
        <v>0</v>
      </c>
      <c r="BJ188" s="20" t="s">
        <v>154</v>
      </c>
      <c r="BK188" s="194">
        <f>ROUND(I188*H188,2)</f>
        <v>0</v>
      </c>
      <c r="BL188" s="20" t="s">
        <v>154</v>
      </c>
      <c r="BM188" s="193" t="s">
        <v>241</v>
      </c>
    </row>
    <row r="189" spans="1:65" s="2" customFormat="1">
      <c r="A189" s="37"/>
      <c r="B189" s="38"/>
      <c r="C189" s="39"/>
      <c r="D189" s="195" t="s">
        <v>156</v>
      </c>
      <c r="E189" s="39"/>
      <c r="F189" s="196" t="s">
        <v>242</v>
      </c>
      <c r="G189" s="39"/>
      <c r="H189" s="39"/>
      <c r="I189" s="197"/>
      <c r="J189" s="39"/>
      <c r="K189" s="39"/>
      <c r="L189" s="42"/>
      <c r="M189" s="198"/>
      <c r="N189" s="199"/>
      <c r="O189" s="68"/>
      <c r="P189" s="68"/>
      <c r="Q189" s="68"/>
      <c r="R189" s="68"/>
      <c r="S189" s="68"/>
      <c r="T189" s="69"/>
      <c r="U189" s="37"/>
      <c r="V189" s="37"/>
      <c r="W189" s="37"/>
      <c r="X189" s="37"/>
      <c r="Y189" s="37"/>
      <c r="Z189" s="37"/>
      <c r="AA189" s="37"/>
      <c r="AB189" s="37"/>
      <c r="AC189" s="37"/>
      <c r="AD189" s="37"/>
      <c r="AE189" s="37"/>
      <c r="AT189" s="20" t="s">
        <v>156</v>
      </c>
      <c r="AU189" s="20" t="s">
        <v>154</v>
      </c>
    </row>
    <row r="190" spans="1:65" s="2" customFormat="1" ht="16.5" customHeight="1">
      <c r="A190" s="37"/>
      <c r="B190" s="38"/>
      <c r="C190" s="182" t="s">
        <v>243</v>
      </c>
      <c r="D190" s="182" t="s">
        <v>149</v>
      </c>
      <c r="E190" s="183" t="s">
        <v>244</v>
      </c>
      <c r="F190" s="184" t="s">
        <v>245</v>
      </c>
      <c r="G190" s="185" t="s">
        <v>222</v>
      </c>
      <c r="H190" s="186">
        <v>130572.359</v>
      </c>
      <c r="I190" s="187"/>
      <c r="J190" s="188">
        <f>ROUND(I190*H190,2)</f>
        <v>0</v>
      </c>
      <c r="K190" s="184" t="s">
        <v>153</v>
      </c>
      <c r="L190" s="42"/>
      <c r="M190" s="189" t="s">
        <v>19</v>
      </c>
      <c r="N190" s="190" t="s">
        <v>49</v>
      </c>
      <c r="O190" s="68"/>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154</v>
      </c>
      <c r="AT190" s="193" t="s">
        <v>149</v>
      </c>
      <c r="AU190" s="193" t="s">
        <v>154</v>
      </c>
      <c r="AY190" s="20" t="s">
        <v>145</v>
      </c>
      <c r="BE190" s="194">
        <f>IF(N190="základní",J190,0)</f>
        <v>0</v>
      </c>
      <c r="BF190" s="194">
        <f>IF(N190="snížená",J190,0)</f>
        <v>0</v>
      </c>
      <c r="BG190" s="194">
        <f>IF(N190="zákl. přenesená",J190,0)</f>
        <v>0</v>
      </c>
      <c r="BH190" s="194">
        <f>IF(N190="sníž. přenesená",J190,0)</f>
        <v>0</v>
      </c>
      <c r="BI190" s="194">
        <f>IF(N190="nulová",J190,0)</f>
        <v>0</v>
      </c>
      <c r="BJ190" s="20" t="s">
        <v>154</v>
      </c>
      <c r="BK190" s="194">
        <f>ROUND(I190*H190,2)</f>
        <v>0</v>
      </c>
      <c r="BL190" s="20" t="s">
        <v>154</v>
      </c>
      <c r="BM190" s="193" t="s">
        <v>246</v>
      </c>
    </row>
    <row r="191" spans="1:65" s="2" customFormat="1">
      <c r="A191" s="37"/>
      <c r="B191" s="38"/>
      <c r="C191" s="39"/>
      <c r="D191" s="195" t="s">
        <v>156</v>
      </c>
      <c r="E191" s="39"/>
      <c r="F191" s="196" t="s">
        <v>247</v>
      </c>
      <c r="G191" s="39"/>
      <c r="H191" s="39"/>
      <c r="I191" s="197"/>
      <c r="J191" s="39"/>
      <c r="K191" s="39"/>
      <c r="L191" s="42"/>
      <c r="M191" s="198"/>
      <c r="N191" s="199"/>
      <c r="O191" s="68"/>
      <c r="P191" s="68"/>
      <c r="Q191" s="68"/>
      <c r="R191" s="68"/>
      <c r="S191" s="68"/>
      <c r="T191" s="69"/>
      <c r="U191" s="37"/>
      <c r="V191" s="37"/>
      <c r="W191" s="37"/>
      <c r="X191" s="37"/>
      <c r="Y191" s="37"/>
      <c r="Z191" s="37"/>
      <c r="AA191" s="37"/>
      <c r="AB191" s="37"/>
      <c r="AC191" s="37"/>
      <c r="AD191" s="37"/>
      <c r="AE191" s="37"/>
      <c r="AT191" s="20" t="s">
        <v>156</v>
      </c>
      <c r="AU191" s="20" t="s">
        <v>154</v>
      </c>
    </row>
    <row r="192" spans="1:65" s="13" customFormat="1">
      <c r="B192" s="200"/>
      <c r="C192" s="201"/>
      <c r="D192" s="202" t="s">
        <v>158</v>
      </c>
      <c r="E192" s="203" t="s">
        <v>19</v>
      </c>
      <c r="F192" s="204" t="s">
        <v>248</v>
      </c>
      <c r="G192" s="201"/>
      <c r="H192" s="203" t="s">
        <v>19</v>
      </c>
      <c r="I192" s="205"/>
      <c r="J192" s="201"/>
      <c r="K192" s="201"/>
      <c r="L192" s="206"/>
      <c r="M192" s="207"/>
      <c r="N192" s="208"/>
      <c r="O192" s="208"/>
      <c r="P192" s="208"/>
      <c r="Q192" s="208"/>
      <c r="R192" s="208"/>
      <c r="S192" s="208"/>
      <c r="T192" s="209"/>
      <c r="AT192" s="210" t="s">
        <v>158</v>
      </c>
      <c r="AU192" s="210" t="s">
        <v>154</v>
      </c>
      <c r="AV192" s="13" t="s">
        <v>84</v>
      </c>
      <c r="AW192" s="13" t="s">
        <v>37</v>
      </c>
      <c r="AX192" s="13" t="s">
        <v>76</v>
      </c>
      <c r="AY192" s="210" t="s">
        <v>145</v>
      </c>
    </row>
    <row r="193" spans="1:65" s="14" customFormat="1">
      <c r="B193" s="211"/>
      <c r="C193" s="212"/>
      <c r="D193" s="202" t="s">
        <v>158</v>
      </c>
      <c r="E193" s="213" t="s">
        <v>19</v>
      </c>
      <c r="F193" s="214" t="s">
        <v>249</v>
      </c>
      <c r="G193" s="212"/>
      <c r="H193" s="215">
        <v>3549</v>
      </c>
      <c r="I193" s="216"/>
      <c r="J193" s="212"/>
      <c r="K193" s="212"/>
      <c r="L193" s="217"/>
      <c r="M193" s="218"/>
      <c r="N193" s="219"/>
      <c r="O193" s="219"/>
      <c r="P193" s="219"/>
      <c r="Q193" s="219"/>
      <c r="R193" s="219"/>
      <c r="S193" s="219"/>
      <c r="T193" s="220"/>
      <c r="AT193" s="221" t="s">
        <v>158</v>
      </c>
      <c r="AU193" s="221" t="s">
        <v>154</v>
      </c>
      <c r="AV193" s="14" t="s">
        <v>14</v>
      </c>
      <c r="AW193" s="14" t="s">
        <v>37</v>
      </c>
      <c r="AX193" s="14" t="s">
        <v>76</v>
      </c>
      <c r="AY193" s="221" t="s">
        <v>145</v>
      </c>
    </row>
    <row r="194" spans="1:65" s="13" customFormat="1">
      <c r="B194" s="200"/>
      <c r="C194" s="201"/>
      <c r="D194" s="202" t="s">
        <v>158</v>
      </c>
      <c r="E194" s="203" t="s">
        <v>19</v>
      </c>
      <c r="F194" s="204" t="s">
        <v>250</v>
      </c>
      <c r="G194" s="201"/>
      <c r="H194" s="203" t="s">
        <v>19</v>
      </c>
      <c r="I194" s="205"/>
      <c r="J194" s="201"/>
      <c r="K194" s="201"/>
      <c r="L194" s="206"/>
      <c r="M194" s="207"/>
      <c r="N194" s="208"/>
      <c r="O194" s="208"/>
      <c r="P194" s="208"/>
      <c r="Q194" s="208"/>
      <c r="R194" s="208"/>
      <c r="S194" s="208"/>
      <c r="T194" s="209"/>
      <c r="AT194" s="210" t="s">
        <v>158</v>
      </c>
      <c r="AU194" s="210" t="s">
        <v>154</v>
      </c>
      <c r="AV194" s="13" t="s">
        <v>84</v>
      </c>
      <c r="AW194" s="13" t="s">
        <v>37</v>
      </c>
      <c r="AX194" s="13" t="s">
        <v>76</v>
      </c>
      <c r="AY194" s="210" t="s">
        <v>145</v>
      </c>
    </row>
    <row r="195" spans="1:65" s="14" customFormat="1">
      <c r="B195" s="211"/>
      <c r="C195" s="212"/>
      <c r="D195" s="202" t="s">
        <v>158</v>
      </c>
      <c r="E195" s="213" t="s">
        <v>19</v>
      </c>
      <c r="F195" s="214" t="s">
        <v>251</v>
      </c>
      <c r="G195" s="212"/>
      <c r="H195" s="215">
        <v>2145</v>
      </c>
      <c r="I195" s="216"/>
      <c r="J195" s="212"/>
      <c r="K195" s="212"/>
      <c r="L195" s="217"/>
      <c r="M195" s="218"/>
      <c r="N195" s="219"/>
      <c r="O195" s="219"/>
      <c r="P195" s="219"/>
      <c r="Q195" s="219"/>
      <c r="R195" s="219"/>
      <c r="S195" s="219"/>
      <c r="T195" s="220"/>
      <c r="AT195" s="221" t="s">
        <v>158</v>
      </c>
      <c r="AU195" s="221" t="s">
        <v>154</v>
      </c>
      <c r="AV195" s="14" t="s">
        <v>14</v>
      </c>
      <c r="AW195" s="14" t="s">
        <v>37</v>
      </c>
      <c r="AX195" s="14" t="s">
        <v>76</v>
      </c>
      <c r="AY195" s="221" t="s">
        <v>145</v>
      </c>
    </row>
    <row r="196" spans="1:65" s="13" customFormat="1">
      <c r="B196" s="200"/>
      <c r="C196" s="201"/>
      <c r="D196" s="202" t="s">
        <v>158</v>
      </c>
      <c r="E196" s="203" t="s">
        <v>19</v>
      </c>
      <c r="F196" s="204" t="s">
        <v>252</v>
      </c>
      <c r="G196" s="201"/>
      <c r="H196" s="203" t="s">
        <v>19</v>
      </c>
      <c r="I196" s="205"/>
      <c r="J196" s="201"/>
      <c r="K196" s="201"/>
      <c r="L196" s="206"/>
      <c r="M196" s="207"/>
      <c r="N196" s="208"/>
      <c r="O196" s="208"/>
      <c r="P196" s="208"/>
      <c r="Q196" s="208"/>
      <c r="R196" s="208"/>
      <c r="S196" s="208"/>
      <c r="T196" s="209"/>
      <c r="AT196" s="210" t="s">
        <v>158</v>
      </c>
      <c r="AU196" s="210" t="s">
        <v>154</v>
      </c>
      <c r="AV196" s="13" t="s">
        <v>84</v>
      </c>
      <c r="AW196" s="13" t="s">
        <v>37</v>
      </c>
      <c r="AX196" s="13" t="s">
        <v>76</v>
      </c>
      <c r="AY196" s="210" t="s">
        <v>145</v>
      </c>
    </row>
    <row r="197" spans="1:65" s="14" customFormat="1">
      <c r="B197" s="211"/>
      <c r="C197" s="212"/>
      <c r="D197" s="202" t="s">
        <v>158</v>
      </c>
      <c r="E197" s="213" t="s">
        <v>19</v>
      </c>
      <c r="F197" s="214" t="s">
        <v>253</v>
      </c>
      <c r="G197" s="212"/>
      <c r="H197" s="215">
        <v>124580.859</v>
      </c>
      <c r="I197" s="216"/>
      <c r="J197" s="212"/>
      <c r="K197" s="212"/>
      <c r="L197" s="217"/>
      <c r="M197" s="218"/>
      <c r="N197" s="219"/>
      <c r="O197" s="219"/>
      <c r="P197" s="219"/>
      <c r="Q197" s="219"/>
      <c r="R197" s="219"/>
      <c r="S197" s="219"/>
      <c r="T197" s="220"/>
      <c r="AT197" s="221" t="s">
        <v>158</v>
      </c>
      <c r="AU197" s="221" t="s">
        <v>154</v>
      </c>
      <c r="AV197" s="14" t="s">
        <v>14</v>
      </c>
      <c r="AW197" s="14" t="s">
        <v>37</v>
      </c>
      <c r="AX197" s="14" t="s">
        <v>76</v>
      </c>
      <c r="AY197" s="221" t="s">
        <v>145</v>
      </c>
    </row>
    <row r="198" spans="1:65" s="13" customFormat="1">
      <c r="B198" s="200"/>
      <c r="C198" s="201"/>
      <c r="D198" s="202" t="s">
        <v>158</v>
      </c>
      <c r="E198" s="203" t="s">
        <v>19</v>
      </c>
      <c r="F198" s="204" t="s">
        <v>254</v>
      </c>
      <c r="G198" s="201"/>
      <c r="H198" s="203" t="s">
        <v>19</v>
      </c>
      <c r="I198" s="205"/>
      <c r="J198" s="201"/>
      <c r="K198" s="201"/>
      <c r="L198" s="206"/>
      <c r="M198" s="207"/>
      <c r="N198" s="208"/>
      <c r="O198" s="208"/>
      <c r="P198" s="208"/>
      <c r="Q198" s="208"/>
      <c r="R198" s="208"/>
      <c r="S198" s="208"/>
      <c r="T198" s="209"/>
      <c r="AT198" s="210" t="s">
        <v>158</v>
      </c>
      <c r="AU198" s="210" t="s">
        <v>154</v>
      </c>
      <c r="AV198" s="13" t="s">
        <v>84</v>
      </c>
      <c r="AW198" s="13" t="s">
        <v>37</v>
      </c>
      <c r="AX198" s="13" t="s">
        <v>76</v>
      </c>
      <c r="AY198" s="210" t="s">
        <v>145</v>
      </c>
    </row>
    <row r="199" spans="1:65" s="14" customFormat="1">
      <c r="B199" s="211"/>
      <c r="C199" s="212"/>
      <c r="D199" s="202" t="s">
        <v>158</v>
      </c>
      <c r="E199" s="213" t="s">
        <v>19</v>
      </c>
      <c r="F199" s="214" t="s">
        <v>255</v>
      </c>
      <c r="G199" s="212"/>
      <c r="H199" s="215">
        <v>297.5</v>
      </c>
      <c r="I199" s="216"/>
      <c r="J199" s="212"/>
      <c r="K199" s="212"/>
      <c r="L199" s="217"/>
      <c r="M199" s="218"/>
      <c r="N199" s="219"/>
      <c r="O199" s="219"/>
      <c r="P199" s="219"/>
      <c r="Q199" s="219"/>
      <c r="R199" s="219"/>
      <c r="S199" s="219"/>
      <c r="T199" s="220"/>
      <c r="AT199" s="221" t="s">
        <v>158</v>
      </c>
      <c r="AU199" s="221" t="s">
        <v>154</v>
      </c>
      <c r="AV199" s="14" t="s">
        <v>14</v>
      </c>
      <c r="AW199" s="14" t="s">
        <v>37</v>
      </c>
      <c r="AX199" s="14" t="s">
        <v>76</v>
      </c>
      <c r="AY199" s="221" t="s">
        <v>145</v>
      </c>
    </row>
    <row r="200" spans="1:65" s="15" customFormat="1">
      <c r="B200" s="222"/>
      <c r="C200" s="223"/>
      <c r="D200" s="202" t="s">
        <v>158</v>
      </c>
      <c r="E200" s="224" t="s">
        <v>19</v>
      </c>
      <c r="F200" s="225" t="s">
        <v>163</v>
      </c>
      <c r="G200" s="223"/>
      <c r="H200" s="226">
        <v>130572.359</v>
      </c>
      <c r="I200" s="227"/>
      <c r="J200" s="223"/>
      <c r="K200" s="223"/>
      <c r="L200" s="228"/>
      <c r="M200" s="229"/>
      <c r="N200" s="230"/>
      <c r="O200" s="230"/>
      <c r="P200" s="230"/>
      <c r="Q200" s="230"/>
      <c r="R200" s="230"/>
      <c r="S200" s="230"/>
      <c r="T200" s="231"/>
      <c r="AT200" s="232" t="s">
        <v>158</v>
      </c>
      <c r="AU200" s="232" t="s">
        <v>154</v>
      </c>
      <c r="AV200" s="15" t="s">
        <v>154</v>
      </c>
      <c r="AW200" s="15" t="s">
        <v>37</v>
      </c>
      <c r="AX200" s="15" t="s">
        <v>84</v>
      </c>
      <c r="AY200" s="232" t="s">
        <v>145</v>
      </c>
    </row>
    <row r="201" spans="1:65" s="2" customFormat="1" ht="24.2" customHeight="1">
      <c r="A201" s="37"/>
      <c r="B201" s="38"/>
      <c r="C201" s="182" t="s">
        <v>218</v>
      </c>
      <c r="D201" s="182" t="s">
        <v>149</v>
      </c>
      <c r="E201" s="183" t="s">
        <v>256</v>
      </c>
      <c r="F201" s="184" t="s">
        <v>257</v>
      </c>
      <c r="G201" s="185" t="s">
        <v>222</v>
      </c>
      <c r="H201" s="186">
        <v>215</v>
      </c>
      <c r="I201" s="187"/>
      <c r="J201" s="188">
        <f>ROUND(I201*H201,2)</f>
        <v>0</v>
      </c>
      <c r="K201" s="184" t="s">
        <v>153</v>
      </c>
      <c r="L201" s="42"/>
      <c r="M201" s="189" t="s">
        <v>19</v>
      </c>
      <c r="N201" s="190" t="s">
        <v>49</v>
      </c>
      <c r="O201" s="68"/>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154</v>
      </c>
      <c r="AT201" s="193" t="s">
        <v>149</v>
      </c>
      <c r="AU201" s="193" t="s">
        <v>154</v>
      </c>
      <c r="AY201" s="20" t="s">
        <v>145</v>
      </c>
      <c r="BE201" s="194">
        <f>IF(N201="základní",J201,0)</f>
        <v>0</v>
      </c>
      <c r="BF201" s="194">
        <f>IF(N201="snížená",J201,0)</f>
        <v>0</v>
      </c>
      <c r="BG201" s="194">
        <f>IF(N201="zákl. přenesená",J201,0)</f>
        <v>0</v>
      </c>
      <c r="BH201" s="194">
        <f>IF(N201="sníž. přenesená",J201,0)</f>
        <v>0</v>
      </c>
      <c r="BI201" s="194">
        <f>IF(N201="nulová",J201,0)</f>
        <v>0</v>
      </c>
      <c r="BJ201" s="20" t="s">
        <v>154</v>
      </c>
      <c r="BK201" s="194">
        <f>ROUND(I201*H201,2)</f>
        <v>0</v>
      </c>
      <c r="BL201" s="20" t="s">
        <v>154</v>
      </c>
      <c r="BM201" s="193" t="s">
        <v>258</v>
      </c>
    </row>
    <row r="202" spans="1:65" s="2" customFormat="1">
      <c r="A202" s="37"/>
      <c r="B202" s="38"/>
      <c r="C202" s="39"/>
      <c r="D202" s="195" t="s">
        <v>156</v>
      </c>
      <c r="E202" s="39"/>
      <c r="F202" s="196" t="s">
        <v>259</v>
      </c>
      <c r="G202" s="39"/>
      <c r="H202" s="39"/>
      <c r="I202" s="197"/>
      <c r="J202" s="39"/>
      <c r="K202" s="39"/>
      <c r="L202" s="42"/>
      <c r="M202" s="198"/>
      <c r="N202" s="199"/>
      <c r="O202" s="68"/>
      <c r="P202" s="68"/>
      <c r="Q202" s="68"/>
      <c r="R202" s="68"/>
      <c r="S202" s="68"/>
      <c r="T202" s="69"/>
      <c r="U202" s="37"/>
      <c r="V202" s="37"/>
      <c r="W202" s="37"/>
      <c r="X202" s="37"/>
      <c r="Y202" s="37"/>
      <c r="Z202" s="37"/>
      <c r="AA202" s="37"/>
      <c r="AB202" s="37"/>
      <c r="AC202" s="37"/>
      <c r="AD202" s="37"/>
      <c r="AE202" s="37"/>
      <c r="AT202" s="20" t="s">
        <v>156</v>
      </c>
      <c r="AU202" s="20" t="s">
        <v>154</v>
      </c>
    </row>
    <row r="203" spans="1:65" s="13" customFormat="1">
      <c r="B203" s="200"/>
      <c r="C203" s="201"/>
      <c r="D203" s="202" t="s">
        <v>158</v>
      </c>
      <c r="E203" s="203" t="s">
        <v>19</v>
      </c>
      <c r="F203" s="204" t="s">
        <v>260</v>
      </c>
      <c r="G203" s="201"/>
      <c r="H203" s="203" t="s">
        <v>19</v>
      </c>
      <c r="I203" s="205"/>
      <c r="J203" s="201"/>
      <c r="K203" s="201"/>
      <c r="L203" s="206"/>
      <c r="M203" s="207"/>
      <c r="N203" s="208"/>
      <c r="O203" s="208"/>
      <c r="P203" s="208"/>
      <c r="Q203" s="208"/>
      <c r="R203" s="208"/>
      <c r="S203" s="208"/>
      <c r="T203" s="209"/>
      <c r="AT203" s="210" t="s">
        <v>158</v>
      </c>
      <c r="AU203" s="210" t="s">
        <v>154</v>
      </c>
      <c r="AV203" s="13" t="s">
        <v>84</v>
      </c>
      <c r="AW203" s="13" t="s">
        <v>37</v>
      </c>
      <c r="AX203" s="13" t="s">
        <v>76</v>
      </c>
      <c r="AY203" s="210" t="s">
        <v>145</v>
      </c>
    </row>
    <row r="204" spans="1:65" s="14" customFormat="1">
      <c r="B204" s="211"/>
      <c r="C204" s="212"/>
      <c r="D204" s="202" t="s">
        <v>158</v>
      </c>
      <c r="E204" s="213" t="s">
        <v>19</v>
      </c>
      <c r="F204" s="214" t="s">
        <v>261</v>
      </c>
      <c r="G204" s="212"/>
      <c r="H204" s="215">
        <v>215</v>
      </c>
      <c r="I204" s="216"/>
      <c r="J204" s="212"/>
      <c r="K204" s="212"/>
      <c r="L204" s="217"/>
      <c r="M204" s="218"/>
      <c r="N204" s="219"/>
      <c r="O204" s="219"/>
      <c r="P204" s="219"/>
      <c r="Q204" s="219"/>
      <c r="R204" s="219"/>
      <c r="S204" s="219"/>
      <c r="T204" s="220"/>
      <c r="AT204" s="221" t="s">
        <v>158</v>
      </c>
      <c r="AU204" s="221" t="s">
        <v>154</v>
      </c>
      <c r="AV204" s="14" t="s">
        <v>14</v>
      </c>
      <c r="AW204" s="14" t="s">
        <v>37</v>
      </c>
      <c r="AX204" s="14" t="s">
        <v>76</v>
      </c>
      <c r="AY204" s="221" t="s">
        <v>145</v>
      </c>
    </row>
    <row r="205" spans="1:65" s="15" customFormat="1">
      <c r="B205" s="222"/>
      <c r="C205" s="223"/>
      <c r="D205" s="202" t="s">
        <v>158</v>
      </c>
      <c r="E205" s="224" t="s">
        <v>19</v>
      </c>
      <c r="F205" s="225" t="s">
        <v>163</v>
      </c>
      <c r="G205" s="223"/>
      <c r="H205" s="226">
        <v>215</v>
      </c>
      <c r="I205" s="227"/>
      <c r="J205" s="223"/>
      <c r="K205" s="223"/>
      <c r="L205" s="228"/>
      <c r="M205" s="229"/>
      <c r="N205" s="230"/>
      <c r="O205" s="230"/>
      <c r="P205" s="230"/>
      <c r="Q205" s="230"/>
      <c r="R205" s="230"/>
      <c r="S205" s="230"/>
      <c r="T205" s="231"/>
      <c r="AT205" s="232" t="s">
        <v>158</v>
      </c>
      <c r="AU205" s="232" t="s">
        <v>154</v>
      </c>
      <c r="AV205" s="15" t="s">
        <v>154</v>
      </c>
      <c r="AW205" s="15" t="s">
        <v>37</v>
      </c>
      <c r="AX205" s="15" t="s">
        <v>84</v>
      </c>
      <c r="AY205" s="232" t="s">
        <v>145</v>
      </c>
    </row>
    <row r="206" spans="1:65" s="2" customFormat="1" ht="24.2" customHeight="1">
      <c r="A206" s="37"/>
      <c r="B206" s="38"/>
      <c r="C206" s="182" t="s">
        <v>262</v>
      </c>
      <c r="D206" s="182" t="s">
        <v>149</v>
      </c>
      <c r="E206" s="183" t="s">
        <v>263</v>
      </c>
      <c r="F206" s="184" t="s">
        <v>264</v>
      </c>
      <c r="G206" s="185" t="s">
        <v>222</v>
      </c>
      <c r="H206" s="186">
        <v>6.5</v>
      </c>
      <c r="I206" s="187"/>
      <c r="J206" s="188">
        <f>ROUND(I206*H206,2)</f>
        <v>0</v>
      </c>
      <c r="K206" s="184" t="s">
        <v>153</v>
      </c>
      <c r="L206" s="42"/>
      <c r="M206" s="189" t="s">
        <v>19</v>
      </c>
      <c r="N206" s="190" t="s">
        <v>49</v>
      </c>
      <c r="O206" s="68"/>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154</v>
      </c>
      <c r="AT206" s="193" t="s">
        <v>149</v>
      </c>
      <c r="AU206" s="193" t="s">
        <v>154</v>
      </c>
      <c r="AY206" s="20" t="s">
        <v>145</v>
      </c>
      <c r="BE206" s="194">
        <f>IF(N206="základní",J206,0)</f>
        <v>0</v>
      </c>
      <c r="BF206" s="194">
        <f>IF(N206="snížená",J206,0)</f>
        <v>0</v>
      </c>
      <c r="BG206" s="194">
        <f>IF(N206="zákl. přenesená",J206,0)</f>
        <v>0</v>
      </c>
      <c r="BH206" s="194">
        <f>IF(N206="sníž. přenesená",J206,0)</f>
        <v>0</v>
      </c>
      <c r="BI206" s="194">
        <f>IF(N206="nulová",J206,0)</f>
        <v>0</v>
      </c>
      <c r="BJ206" s="20" t="s">
        <v>154</v>
      </c>
      <c r="BK206" s="194">
        <f>ROUND(I206*H206,2)</f>
        <v>0</v>
      </c>
      <c r="BL206" s="20" t="s">
        <v>154</v>
      </c>
      <c r="BM206" s="193" t="s">
        <v>265</v>
      </c>
    </row>
    <row r="207" spans="1:65" s="2" customFormat="1">
      <c r="A207" s="37"/>
      <c r="B207" s="38"/>
      <c r="C207" s="39"/>
      <c r="D207" s="195" t="s">
        <v>156</v>
      </c>
      <c r="E207" s="39"/>
      <c r="F207" s="196" t="s">
        <v>266</v>
      </c>
      <c r="G207" s="39"/>
      <c r="H207" s="39"/>
      <c r="I207" s="197"/>
      <c r="J207" s="39"/>
      <c r="K207" s="39"/>
      <c r="L207" s="42"/>
      <c r="M207" s="198"/>
      <c r="N207" s="199"/>
      <c r="O207" s="68"/>
      <c r="P207" s="68"/>
      <c r="Q207" s="68"/>
      <c r="R207" s="68"/>
      <c r="S207" s="68"/>
      <c r="T207" s="69"/>
      <c r="U207" s="37"/>
      <c r="V207" s="37"/>
      <c r="W207" s="37"/>
      <c r="X207" s="37"/>
      <c r="Y207" s="37"/>
      <c r="Z207" s="37"/>
      <c r="AA207" s="37"/>
      <c r="AB207" s="37"/>
      <c r="AC207" s="37"/>
      <c r="AD207" s="37"/>
      <c r="AE207" s="37"/>
      <c r="AT207" s="20" t="s">
        <v>156</v>
      </c>
      <c r="AU207" s="20" t="s">
        <v>154</v>
      </c>
    </row>
    <row r="208" spans="1:65" s="13" customFormat="1">
      <c r="B208" s="200"/>
      <c r="C208" s="201"/>
      <c r="D208" s="202" t="s">
        <v>158</v>
      </c>
      <c r="E208" s="203" t="s">
        <v>19</v>
      </c>
      <c r="F208" s="204" t="s">
        <v>260</v>
      </c>
      <c r="G208" s="201"/>
      <c r="H208" s="203" t="s">
        <v>19</v>
      </c>
      <c r="I208" s="205"/>
      <c r="J208" s="201"/>
      <c r="K208" s="201"/>
      <c r="L208" s="206"/>
      <c r="M208" s="207"/>
      <c r="N208" s="208"/>
      <c r="O208" s="208"/>
      <c r="P208" s="208"/>
      <c r="Q208" s="208"/>
      <c r="R208" s="208"/>
      <c r="S208" s="208"/>
      <c r="T208" s="209"/>
      <c r="AT208" s="210" t="s">
        <v>158</v>
      </c>
      <c r="AU208" s="210" t="s">
        <v>154</v>
      </c>
      <c r="AV208" s="13" t="s">
        <v>84</v>
      </c>
      <c r="AW208" s="13" t="s">
        <v>37</v>
      </c>
      <c r="AX208" s="13" t="s">
        <v>76</v>
      </c>
      <c r="AY208" s="210" t="s">
        <v>145</v>
      </c>
    </row>
    <row r="209" spans="1:65" s="14" customFormat="1">
      <c r="B209" s="211"/>
      <c r="C209" s="212"/>
      <c r="D209" s="202" t="s">
        <v>158</v>
      </c>
      <c r="E209" s="213" t="s">
        <v>19</v>
      </c>
      <c r="F209" s="214" t="s">
        <v>267</v>
      </c>
      <c r="G209" s="212"/>
      <c r="H209" s="215">
        <v>6.5</v>
      </c>
      <c r="I209" s="216"/>
      <c r="J209" s="212"/>
      <c r="K209" s="212"/>
      <c r="L209" s="217"/>
      <c r="M209" s="218"/>
      <c r="N209" s="219"/>
      <c r="O209" s="219"/>
      <c r="P209" s="219"/>
      <c r="Q209" s="219"/>
      <c r="R209" s="219"/>
      <c r="S209" s="219"/>
      <c r="T209" s="220"/>
      <c r="AT209" s="221" t="s">
        <v>158</v>
      </c>
      <c r="AU209" s="221" t="s">
        <v>154</v>
      </c>
      <c r="AV209" s="14" t="s">
        <v>14</v>
      </c>
      <c r="AW209" s="14" t="s">
        <v>37</v>
      </c>
      <c r="AX209" s="14" t="s">
        <v>76</v>
      </c>
      <c r="AY209" s="221" t="s">
        <v>145</v>
      </c>
    </row>
    <row r="210" spans="1:65" s="15" customFormat="1">
      <c r="B210" s="222"/>
      <c r="C210" s="223"/>
      <c r="D210" s="202" t="s">
        <v>158</v>
      </c>
      <c r="E210" s="224" t="s">
        <v>19</v>
      </c>
      <c r="F210" s="225" t="s">
        <v>163</v>
      </c>
      <c r="G210" s="223"/>
      <c r="H210" s="226">
        <v>6.5</v>
      </c>
      <c r="I210" s="227"/>
      <c r="J210" s="223"/>
      <c r="K210" s="223"/>
      <c r="L210" s="228"/>
      <c r="M210" s="229"/>
      <c r="N210" s="230"/>
      <c r="O210" s="230"/>
      <c r="P210" s="230"/>
      <c r="Q210" s="230"/>
      <c r="R210" s="230"/>
      <c r="S210" s="230"/>
      <c r="T210" s="231"/>
      <c r="AT210" s="232" t="s">
        <v>158</v>
      </c>
      <c r="AU210" s="232" t="s">
        <v>154</v>
      </c>
      <c r="AV210" s="15" t="s">
        <v>154</v>
      </c>
      <c r="AW210" s="15" t="s">
        <v>37</v>
      </c>
      <c r="AX210" s="15" t="s">
        <v>84</v>
      </c>
      <c r="AY210" s="232" t="s">
        <v>145</v>
      </c>
    </row>
    <row r="211" spans="1:65" s="2" customFormat="1" ht="24.2" customHeight="1">
      <c r="A211" s="37"/>
      <c r="B211" s="38"/>
      <c r="C211" s="182" t="s">
        <v>231</v>
      </c>
      <c r="D211" s="182" t="s">
        <v>149</v>
      </c>
      <c r="E211" s="183" t="s">
        <v>268</v>
      </c>
      <c r="F211" s="184" t="s">
        <v>269</v>
      </c>
      <c r="G211" s="185" t="s">
        <v>222</v>
      </c>
      <c r="H211" s="186">
        <v>25.5</v>
      </c>
      <c r="I211" s="187"/>
      <c r="J211" s="188">
        <f>ROUND(I211*H211,2)</f>
        <v>0</v>
      </c>
      <c r="K211" s="184" t="s">
        <v>153</v>
      </c>
      <c r="L211" s="42"/>
      <c r="M211" s="189" t="s">
        <v>19</v>
      </c>
      <c r="N211" s="190" t="s">
        <v>49</v>
      </c>
      <c r="O211" s="68"/>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154</v>
      </c>
      <c r="AT211" s="193" t="s">
        <v>149</v>
      </c>
      <c r="AU211" s="193" t="s">
        <v>154</v>
      </c>
      <c r="AY211" s="20" t="s">
        <v>145</v>
      </c>
      <c r="BE211" s="194">
        <f>IF(N211="základní",J211,0)</f>
        <v>0</v>
      </c>
      <c r="BF211" s="194">
        <f>IF(N211="snížená",J211,0)</f>
        <v>0</v>
      </c>
      <c r="BG211" s="194">
        <f>IF(N211="zákl. přenesená",J211,0)</f>
        <v>0</v>
      </c>
      <c r="BH211" s="194">
        <f>IF(N211="sníž. přenesená",J211,0)</f>
        <v>0</v>
      </c>
      <c r="BI211" s="194">
        <f>IF(N211="nulová",J211,0)</f>
        <v>0</v>
      </c>
      <c r="BJ211" s="20" t="s">
        <v>154</v>
      </c>
      <c r="BK211" s="194">
        <f>ROUND(I211*H211,2)</f>
        <v>0</v>
      </c>
      <c r="BL211" s="20" t="s">
        <v>154</v>
      </c>
      <c r="BM211" s="193" t="s">
        <v>270</v>
      </c>
    </row>
    <row r="212" spans="1:65" s="2" customFormat="1">
      <c r="A212" s="37"/>
      <c r="B212" s="38"/>
      <c r="C212" s="39"/>
      <c r="D212" s="195" t="s">
        <v>156</v>
      </c>
      <c r="E212" s="39"/>
      <c r="F212" s="196" t="s">
        <v>271</v>
      </c>
      <c r="G212" s="39"/>
      <c r="H212" s="39"/>
      <c r="I212" s="197"/>
      <c r="J212" s="39"/>
      <c r="K212" s="39"/>
      <c r="L212" s="42"/>
      <c r="M212" s="198"/>
      <c r="N212" s="199"/>
      <c r="O212" s="68"/>
      <c r="P212" s="68"/>
      <c r="Q212" s="68"/>
      <c r="R212" s="68"/>
      <c r="S212" s="68"/>
      <c r="T212" s="69"/>
      <c r="U212" s="37"/>
      <c r="V212" s="37"/>
      <c r="W212" s="37"/>
      <c r="X212" s="37"/>
      <c r="Y212" s="37"/>
      <c r="Z212" s="37"/>
      <c r="AA212" s="37"/>
      <c r="AB212" s="37"/>
      <c r="AC212" s="37"/>
      <c r="AD212" s="37"/>
      <c r="AE212" s="37"/>
      <c r="AT212" s="20" t="s">
        <v>156</v>
      </c>
      <c r="AU212" s="20" t="s">
        <v>154</v>
      </c>
    </row>
    <row r="213" spans="1:65" s="13" customFormat="1">
      <c r="B213" s="200"/>
      <c r="C213" s="201"/>
      <c r="D213" s="202" t="s">
        <v>158</v>
      </c>
      <c r="E213" s="203" t="s">
        <v>19</v>
      </c>
      <c r="F213" s="204" t="s">
        <v>260</v>
      </c>
      <c r="G213" s="201"/>
      <c r="H213" s="203" t="s">
        <v>19</v>
      </c>
      <c r="I213" s="205"/>
      <c r="J213" s="201"/>
      <c r="K213" s="201"/>
      <c r="L213" s="206"/>
      <c r="M213" s="207"/>
      <c r="N213" s="208"/>
      <c r="O213" s="208"/>
      <c r="P213" s="208"/>
      <c r="Q213" s="208"/>
      <c r="R213" s="208"/>
      <c r="S213" s="208"/>
      <c r="T213" s="209"/>
      <c r="AT213" s="210" t="s">
        <v>158</v>
      </c>
      <c r="AU213" s="210" t="s">
        <v>154</v>
      </c>
      <c r="AV213" s="13" t="s">
        <v>84</v>
      </c>
      <c r="AW213" s="13" t="s">
        <v>37</v>
      </c>
      <c r="AX213" s="13" t="s">
        <v>76</v>
      </c>
      <c r="AY213" s="210" t="s">
        <v>145</v>
      </c>
    </row>
    <row r="214" spans="1:65" s="14" customFormat="1">
      <c r="B214" s="211"/>
      <c r="C214" s="212"/>
      <c r="D214" s="202" t="s">
        <v>158</v>
      </c>
      <c r="E214" s="213" t="s">
        <v>19</v>
      </c>
      <c r="F214" s="214" t="s">
        <v>272</v>
      </c>
      <c r="G214" s="212"/>
      <c r="H214" s="215">
        <v>25.5</v>
      </c>
      <c r="I214" s="216"/>
      <c r="J214" s="212"/>
      <c r="K214" s="212"/>
      <c r="L214" s="217"/>
      <c r="M214" s="218"/>
      <c r="N214" s="219"/>
      <c r="O214" s="219"/>
      <c r="P214" s="219"/>
      <c r="Q214" s="219"/>
      <c r="R214" s="219"/>
      <c r="S214" s="219"/>
      <c r="T214" s="220"/>
      <c r="AT214" s="221" t="s">
        <v>158</v>
      </c>
      <c r="AU214" s="221" t="s">
        <v>154</v>
      </c>
      <c r="AV214" s="14" t="s">
        <v>14</v>
      </c>
      <c r="AW214" s="14" t="s">
        <v>37</v>
      </c>
      <c r="AX214" s="14" t="s">
        <v>76</v>
      </c>
      <c r="AY214" s="221" t="s">
        <v>145</v>
      </c>
    </row>
    <row r="215" spans="1:65" s="15" customFormat="1">
      <c r="B215" s="222"/>
      <c r="C215" s="223"/>
      <c r="D215" s="202" t="s">
        <v>158</v>
      </c>
      <c r="E215" s="224" t="s">
        <v>19</v>
      </c>
      <c r="F215" s="225" t="s">
        <v>163</v>
      </c>
      <c r="G215" s="223"/>
      <c r="H215" s="226">
        <v>25.5</v>
      </c>
      <c r="I215" s="227"/>
      <c r="J215" s="223"/>
      <c r="K215" s="223"/>
      <c r="L215" s="228"/>
      <c r="M215" s="229"/>
      <c r="N215" s="230"/>
      <c r="O215" s="230"/>
      <c r="P215" s="230"/>
      <c r="Q215" s="230"/>
      <c r="R215" s="230"/>
      <c r="S215" s="230"/>
      <c r="T215" s="231"/>
      <c r="AT215" s="232" t="s">
        <v>158</v>
      </c>
      <c r="AU215" s="232" t="s">
        <v>154</v>
      </c>
      <c r="AV215" s="15" t="s">
        <v>154</v>
      </c>
      <c r="AW215" s="15" t="s">
        <v>37</v>
      </c>
      <c r="AX215" s="15" t="s">
        <v>84</v>
      </c>
      <c r="AY215" s="232" t="s">
        <v>145</v>
      </c>
    </row>
    <row r="216" spans="1:65" s="2" customFormat="1" ht="24.2" customHeight="1">
      <c r="A216" s="37"/>
      <c r="B216" s="38"/>
      <c r="C216" s="182" t="s">
        <v>273</v>
      </c>
      <c r="D216" s="182" t="s">
        <v>149</v>
      </c>
      <c r="E216" s="183" t="s">
        <v>274</v>
      </c>
      <c r="F216" s="184" t="s">
        <v>275</v>
      </c>
      <c r="G216" s="185" t="s">
        <v>222</v>
      </c>
      <c r="H216" s="186">
        <v>6.5</v>
      </c>
      <c r="I216" s="187"/>
      <c r="J216" s="188">
        <f>ROUND(I216*H216,2)</f>
        <v>0</v>
      </c>
      <c r="K216" s="184" t="s">
        <v>153</v>
      </c>
      <c r="L216" s="42"/>
      <c r="M216" s="189" t="s">
        <v>19</v>
      </c>
      <c r="N216" s="190" t="s">
        <v>49</v>
      </c>
      <c r="O216" s="68"/>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154</v>
      </c>
      <c r="AT216" s="193" t="s">
        <v>149</v>
      </c>
      <c r="AU216" s="193" t="s">
        <v>154</v>
      </c>
      <c r="AY216" s="20" t="s">
        <v>145</v>
      </c>
      <c r="BE216" s="194">
        <f>IF(N216="základní",J216,0)</f>
        <v>0</v>
      </c>
      <c r="BF216" s="194">
        <f>IF(N216="snížená",J216,0)</f>
        <v>0</v>
      </c>
      <c r="BG216" s="194">
        <f>IF(N216="zákl. přenesená",J216,0)</f>
        <v>0</v>
      </c>
      <c r="BH216" s="194">
        <f>IF(N216="sníž. přenesená",J216,0)</f>
        <v>0</v>
      </c>
      <c r="BI216" s="194">
        <f>IF(N216="nulová",J216,0)</f>
        <v>0</v>
      </c>
      <c r="BJ216" s="20" t="s">
        <v>154</v>
      </c>
      <c r="BK216" s="194">
        <f>ROUND(I216*H216,2)</f>
        <v>0</v>
      </c>
      <c r="BL216" s="20" t="s">
        <v>154</v>
      </c>
      <c r="BM216" s="193" t="s">
        <v>276</v>
      </c>
    </row>
    <row r="217" spans="1:65" s="2" customFormat="1">
      <c r="A217" s="37"/>
      <c r="B217" s="38"/>
      <c r="C217" s="39"/>
      <c r="D217" s="195" t="s">
        <v>156</v>
      </c>
      <c r="E217" s="39"/>
      <c r="F217" s="196" t="s">
        <v>277</v>
      </c>
      <c r="G217" s="39"/>
      <c r="H217" s="39"/>
      <c r="I217" s="197"/>
      <c r="J217" s="39"/>
      <c r="K217" s="39"/>
      <c r="L217" s="42"/>
      <c r="M217" s="198"/>
      <c r="N217" s="199"/>
      <c r="O217" s="68"/>
      <c r="P217" s="68"/>
      <c r="Q217" s="68"/>
      <c r="R217" s="68"/>
      <c r="S217" s="68"/>
      <c r="T217" s="69"/>
      <c r="U217" s="37"/>
      <c r="V217" s="37"/>
      <c r="W217" s="37"/>
      <c r="X217" s="37"/>
      <c r="Y217" s="37"/>
      <c r="Z217" s="37"/>
      <c r="AA217" s="37"/>
      <c r="AB217" s="37"/>
      <c r="AC217" s="37"/>
      <c r="AD217" s="37"/>
      <c r="AE217" s="37"/>
      <c r="AT217" s="20" t="s">
        <v>156</v>
      </c>
      <c r="AU217" s="20" t="s">
        <v>154</v>
      </c>
    </row>
    <row r="218" spans="1:65" s="13" customFormat="1">
      <c r="B218" s="200"/>
      <c r="C218" s="201"/>
      <c r="D218" s="202" t="s">
        <v>158</v>
      </c>
      <c r="E218" s="203" t="s">
        <v>19</v>
      </c>
      <c r="F218" s="204" t="s">
        <v>260</v>
      </c>
      <c r="G218" s="201"/>
      <c r="H218" s="203" t="s">
        <v>19</v>
      </c>
      <c r="I218" s="205"/>
      <c r="J218" s="201"/>
      <c r="K218" s="201"/>
      <c r="L218" s="206"/>
      <c r="M218" s="207"/>
      <c r="N218" s="208"/>
      <c r="O218" s="208"/>
      <c r="P218" s="208"/>
      <c r="Q218" s="208"/>
      <c r="R218" s="208"/>
      <c r="S218" s="208"/>
      <c r="T218" s="209"/>
      <c r="AT218" s="210" t="s">
        <v>158</v>
      </c>
      <c r="AU218" s="210" t="s">
        <v>154</v>
      </c>
      <c r="AV218" s="13" t="s">
        <v>84</v>
      </c>
      <c r="AW218" s="13" t="s">
        <v>37</v>
      </c>
      <c r="AX218" s="13" t="s">
        <v>76</v>
      </c>
      <c r="AY218" s="210" t="s">
        <v>145</v>
      </c>
    </row>
    <row r="219" spans="1:65" s="14" customFormat="1">
      <c r="B219" s="211"/>
      <c r="C219" s="212"/>
      <c r="D219" s="202" t="s">
        <v>158</v>
      </c>
      <c r="E219" s="213" t="s">
        <v>19</v>
      </c>
      <c r="F219" s="214" t="s">
        <v>267</v>
      </c>
      <c r="G219" s="212"/>
      <c r="H219" s="215">
        <v>6.5</v>
      </c>
      <c r="I219" s="216"/>
      <c r="J219" s="212"/>
      <c r="K219" s="212"/>
      <c r="L219" s="217"/>
      <c r="M219" s="218"/>
      <c r="N219" s="219"/>
      <c r="O219" s="219"/>
      <c r="P219" s="219"/>
      <c r="Q219" s="219"/>
      <c r="R219" s="219"/>
      <c r="S219" s="219"/>
      <c r="T219" s="220"/>
      <c r="AT219" s="221" t="s">
        <v>158</v>
      </c>
      <c r="AU219" s="221" t="s">
        <v>154</v>
      </c>
      <c r="AV219" s="14" t="s">
        <v>14</v>
      </c>
      <c r="AW219" s="14" t="s">
        <v>37</v>
      </c>
      <c r="AX219" s="14" t="s">
        <v>76</v>
      </c>
      <c r="AY219" s="221" t="s">
        <v>145</v>
      </c>
    </row>
    <row r="220" spans="1:65" s="15" customFormat="1">
      <c r="B220" s="222"/>
      <c r="C220" s="223"/>
      <c r="D220" s="202" t="s">
        <v>158</v>
      </c>
      <c r="E220" s="224" t="s">
        <v>19</v>
      </c>
      <c r="F220" s="225" t="s">
        <v>163</v>
      </c>
      <c r="G220" s="223"/>
      <c r="H220" s="226">
        <v>6.5</v>
      </c>
      <c r="I220" s="227"/>
      <c r="J220" s="223"/>
      <c r="K220" s="223"/>
      <c r="L220" s="228"/>
      <c r="M220" s="229"/>
      <c r="N220" s="230"/>
      <c r="O220" s="230"/>
      <c r="P220" s="230"/>
      <c r="Q220" s="230"/>
      <c r="R220" s="230"/>
      <c r="S220" s="230"/>
      <c r="T220" s="231"/>
      <c r="AT220" s="232" t="s">
        <v>158</v>
      </c>
      <c r="AU220" s="232" t="s">
        <v>154</v>
      </c>
      <c r="AV220" s="15" t="s">
        <v>154</v>
      </c>
      <c r="AW220" s="15" t="s">
        <v>37</v>
      </c>
      <c r="AX220" s="15" t="s">
        <v>84</v>
      </c>
      <c r="AY220" s="232" t="s">
        <v>145</v>
      </c>
    </row>
    <row r="221" spans="1:65" s="2" customFormat="1" ht="24.2" customHeight="1">
      <c r="A221" s="37"/>
      <c r="B221" s="38"/>
      <c r="C221" s="182" t="s">
        <v>147</v>
      </c>
      <c r="D221" s="182" t="s">
        <v>149</v>
      </c>
      <c r="E221" s="183" t="s">
        <v>278</v>
      </c>
      <c r="F221" s="184" t="s">
        <v>279</v>
      </c>
      <c r="G221" s="185" t="s">
        <v>222</v>
      </c>
      <c r="H221" s="186">
        <v>82.5</v>
      </c>
      <c r="I221" s="187"/>
      <c r="J221" s="188">
        <f>ROUND(I221*H221,2)</f>
        <v>0</v>
      </c>
      <c r="K221" s="184" t="s">
        <v>153</v>
      </c>
      <c r="L221" s="42"/>
      <c r="M221" s="189" t="s">
        <v>19</v>
      </c>
      <c r="N221" s="190" t="s">
        <v>49</v>
      </c>
      <c r="O221" s="68"/>
      <c r="P221" s="191">
        <f>O221*H221</f>
        <v>0</v>
      </c>
      <c r="Q221" s="191">
        <v>0</v>
      </c>
      <c r="R221" s="191">
        <f>Q221*H221</f>
        <v>0</v>
      </c>
      <c r="S221" s="191">
        <v>0</v>
      </c>
      <c r="T221" s="192">
        <f>S221*H221</f>
        <v>0</v>
      </c>
      <c r="U221" s="37"/>
      <c r="V221" s="37"/>
      <c r="W221" s="37"/>
      <c r="X221" s="37"/>
      <c r="Y221" s="37"/>
      <c r="Z221" s="37"/>
      <c r="AA221" s="37"/>
      <c r="AB221" s="37"/>
      <c r="AC221" s="37"/>
      <c r="AD221" s="37"/>
      <c r="AE221" s="37"/>
      <c r="AR221" s="193" t="s">
        <v>154</v>
      </c>
      <c r="AT221" s="193" t="s">
        <v>149</v>
      </c>
      <c r="AU221" s="193" t="s">
        <v>154</v>
      </c>
      <c r="AY221" s="20" t="s">
        <v>145</v>
      </c>
      <c r="BE221" s="194">
        <f>IF(N221="základní",J221,0)</f>
        <v>0</v>
      </c>
      <c r="BF221" s="194">
        <f>IF(N221="snížená",J221,0)</f>
        <v>0</v>
      </c>
      <c r="BG221" s="194">
        <f>IF(N221="zákl. přenesená",J221,0)</f>
        <v>0</v>
      </c>
      <c r="BH221" s="194">
        <f>IF(N221="sníž. přenesená",J221,0)</f>
        <v>0</v>
      </c>
      <c r="BI221" s="194">
        <f>IF(N221="nulová",J221,0)</f>
        <v>0</v>
      </c>
      <c r="BJ221" s="20" t="s">
        <v>154</v>
      </c>
      <c r="BK221" s="194">
        <f>ROUND(I221*H221,2)</f>
        <v>0</v>
      </c>
      <c r="BL221" s="20" t="s">
        <v>154</v>
      </c>
      <c r="BM221" s="193" t="s">
        <v>280</v>
      </c>
    </row>
    <row r="222" spans="1:65" s="2" customFormat="1">
      <c r="A222" s="37"/>
      <c r="B222" s="38"/>
      <c r="C222" s="39"/>
      <c r="D222" s="195" t="s">
        <v>156</v>
      </c>
      <c r="E222" s="39"/>
      <c r="F222" s="196" t="s">
        <v>281</v>
      </c>
      <c r="G222" s="39"/>
      <c r="H222" s="39"/>
      <c r="I222" s="197"/>
      <c r="J222" s="39"/>
      <c r="K222" s="39"/>
      <c r="L222" s="42"/>
      <c r="M222" s="198"/>
      <c r="N222" s="199"/>
      <c r="O222" s="68"/>
      <c r="P222" s="68"/>
      <c r="Q222" s="68"/>
      <c r="R222" s="68"/>
      <c r="S222" s="68"/>
      <c r="T222" s="69"/>
      <c r="U222" s="37"/>
      <c r="V222" s="37"/>
      <c r="W222" s="37"/>
      <c r="X222" s="37"/>
      <c r="Y222" s="37"/>
      <c r="Z222" s="37"/>
      <c r="AA222" s="37"/>
      <c r="AB222" s="37"/>
      <c r="AC222" s="37"/>
      <c r="AD222" s="37"/>
      <c r="AE222" s="37"/>
      <c r="AT222" s="20" t="s">
        <v>156</v>
      </c>
      <c r="AU222" s="20" t="s">
        <v>154</v>
      </c>
    </row>
    <row r="223" spans="1:65" s="13" customFormat="1">
      <c r="B223" s="200"/>
      <c r="C223" s="201"/>
      <c r="D223" s="202" t="s">
        <v>158</v>
      </c>
      <c r="E223" s="203" t="s">
        <v>19</v>
      </c>
      <c r="F223" s="204" t="s">
        <v>260</v>
      </c>
      <c r="G223" s="201"/>
      <c r="H223" s="203" t="s">
        <v>19</v>
      </c>
      <c r="I223" s="205"/>
      <c r="J223" s="201"/>
      <c r="K223" s="201"/>
      <c r="L223" s="206"/>
      <c r="M223" s="207"/>
      <c r="N223" s="208"/>
      <c r="O223" s="208"/>
      <c r="P223" s="208"/>
      <c r="Q223" s="208"/>
      <c r="R223" s="208"/>
      <c r="S223" s="208"/>
      <c r="T223" s="209"/>
      <c r="AT223" s="210" t="s">
        <v>158</v>
      </c>
      <c r="AU223" s="210" t="s">
        <v>154</v>
      </c>
      <c r="AV223" s="13" t="s">
        <v>84</v>
      </c>
      <c r="AW223" s="13" t="s">
        <v>37</v>
      </c>
      <c r="AX223" s="13" t="s">
        <v>76</v>
      </c>
      <c r="AY223" s="210" t="s">
        <v>145</v>
      </c>
    </row>
    <row r="224" spans="1:65" s="14" customFormat="1">
      <c r="B224" s="211"/>
      <c r="C224" s="212"/>
      <c r="D224" s="202" t="s">
        <v>158</v>
      </c>
      <c r="E224" s="213" t="s">
        <v>19</v>
      </c>
      <c r="F224" s="214" t="s">
        <v>282</v>
      </c>
      <c r="G224" s="212"/>
      <c r="H224" s="215">
        <v>82.5</v>
      </c>
      <c r="I224" s="216"/>
      <c r="J224" s="212"/>
      <c r="K224" s="212"/>
      <c r="L224" s="217"/>
      <c r="M224" s="218"/>
      <c r="N224" s="219"/>
      <c r="O224" s="219"/>
      <c r="P224" s="219"/>
      <c r="Q224" s="219"/>
      <c r="R224" s="219"/>
      <c r="S224" s="219"/>
      <c r="T224" s="220"/>
      <c r="AT224" s="221" t="s">
        <v>158</v>
      </c>
      <c r="AU224" s="221" t="s">
        <v>154</v>
      </c>
      <c r="AV224" s="14" t="s">
        <v>14</v>
      </c>
      <c r="AW224" s="14" t="s">
        <v>37</v>
      </c>
      <c r="AX224" s="14" t="s">
        <v>76</v>
      </c>
      <c r="AY224" s="221" t="s">
        <v>145</v>
      </c>
    </row>
    <row r="225" spans="1:65" s="15" customFormat="1">
      <c r="B225" s="222"/>
      <c r="C225" s="223"/>
      <c r="D225" s="202" t="s">
        <v>158</v>
      </c>
      <c r="E225" s="224" t="s">
        <v>19</v>
      </c>
      <c r="F225" s="225" t="s">
        <v>163</v>
      </c>
      <c r="G225" s="223"/>
      <c r="H225" s="226">
        <v>82.5</v>
      </c>
      <c r="I225" s="227"/>
      <c r="J225" s="223"/>
      <c r="K225" s="223"/>
      <c r="L225" s="228"/>
      <c r="M225" s="229"/>
      <c r="N225" s="230"/>
      <c r="O225" s="230"/>
      <c r="P225" s="230"/>
      <c r="Q225" s="230"/>
      <c r="R225" s="230"/>
      <c r="S225" s="230"/>
      <c r="T225" s="231"/>
      <c r="AT225" s="232" t="s">
        <v>158</v>
      </c>
      <c r="AU225" s="232" t="s">
        <v>154</v>
      </c>
      <c r="AV225" s="15" t="s">
        <v>154</v>
      </c>
      <c r="AW225" s="15" t="s">
        <v>37</v>
      </c>
      <c r="AX225" s="15" t="s">
        <v>84</v>
      </c>
      <c r="AY225" s="232" t="s">
        <v>145</v>
      </c>
    </row>
    <row r="226" spans="1:65" s="2" customFormat="1" ht="24.2" customHeight="1">
      <c r="A226" s="37"/>
      <c r="B226" s="38"/>
      <c r="C226" s="182" t="s">
        <v>283</v>
      </c>
      <c r="D226" s="182" t="s">
        <v>149</v>
      </c>
      <c r="E226" s="183" t="s">
        <v>284</v>
      </c>
      <c r="F226" s="184" t="s">
        <v>285</v>
      </c>
      <c r="G226" s="185" t="s">
        <v>222</v>
      </c>
      <c r="H226" s="186">
        <v>1182.5</v>
      </c>
      <c r="I226" s="187"/>
      <c r="J226" s="188">
        <f>ROUND(I226*H226,2)</f>
        <v>0</v>
      </c>
      <c r="K226" s="184" t="s">
        <v>153</v>
      </c>
      <c r="L226" s="42"/>
      <c r="M226" s="189" t="s">
        <v>19</v>
      </c>
      <c r="N226" s="190" t="s">
        <v>49</v>
      </c>
      <c r="O226" s="68"/>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154</v>
      </c>
      <c r="AT226" s="193" t="s">
        <v>149</v>
      </c>
      <c r="AU226" s="193" t="s">
        <v>154</v>
      </c>
      <c r="AY226" s="20" t="s">
        <v>145</v>
      </c>
      <c r="BE226" s="194">
        <f>IF(N226="základní",J226,0)</f>
        <v>0</v>
      </c>
      <c r="BF226" s="194">
        <f>IF(N226="snížená",J226,0)</f>
        <v>0</v>
      </c>
      <c r="BG226" s="194">
        <f>IF(N226="zákl. přenesená",J226,0)</f>
        <v>0</v>
      </c>
      <c r="BH226" s="194">
        <f>IF(N226="sníž. přenesená",J226,0)</f>
        <v>0</v>
      </c>
      <c r="BI226" s="194">
        <f>IF(N226="nulová",J226,0)</f>
        <v>0</v>
      </c>
      <c r="BJ226" s="20" t="s">
        <v>154</v>
      </c>
      <c r="BK226" s="194">
        <f>ROUND(I226*H226,2)</f>
        <v>0</v>
      </c>
      <c r="BL226" s="20" t="s">
        <v>154</v>
      </c>
      <c r="BM226" s="193" t="s">
        <v>286</v>
      </c>
    </row>
    <row r="227" spans="1:65" s="2" customFormat="1">
      <c r="A227" s="37"/>
      <c r="B227" s="38"/>
      <c r="C227" s="39"/>
      <c r="D227" s="195" t="s">
        <v>156</v>
      </c>
      <c r="E227" s="39"/>
      <c r="F227" s="196" t="s">
        <v>287</v>
      </c>
      <c r="G227" s="39"/>
      <c r="H227" s="39"/>
      <c r="I227" s="197"/>
      <c r="J227" s="39"/>
      <c r="K227" s="39"/>
      <c r="L227" s="42"/>
      <c r="M227" s="198"/>
      <c r="N227" s="199"/>
      <c r="O227" s="68"/>
      <c r="P227" s="68"/>
      <c r="Q227" s="68"/>
      <c r="R227" s="68"/>
      <c r="S227" s="68"/>
      <c r="T227" s="69"/>
      <c r="U227" s="37"/>
      <c r="V227" s="37"/>
      <c r="W227" s="37"/>
      <c r="X227" s="37"/>
      <c r="Y227" s="37"/>
      <c r="Z227" s="37"/>
      <c r="AA227" s="37"/>
      <c r="AB227" s="37"/>
      <c r="AC227" s="37"/>
      <c r="AD227" s="37"/>
      <c r="AE227" s="37"/>
      <c r="AT227" s="20" t="s">
        <v>156</v>
      </c>
      <c r="AU227" s="20" t="s">
        <v>154</v>
      </c>
    </row>
    <row r="228" spans="1:65" s="13" customFormat="1">
      <c r="B228" s="200"/>
      <c r="C228" s="201"/>
      <c r="D228" s="202" t="s">
        <v>158</v>
      </c>
      <c r="E228" s="203" t="s">
        <v>19</v>
      </c>
      <c r="F228" s="204" t="s">
        <v>260</v>
      </c>
      <c r="G228" s="201"/>
      <c r="H228" s="203" t="s">
        <v>19</v>
      </c>
      <c r="I228" s="205"/>
      <c r="J228" s="201"/>
      <c r="K228" s="201"/>
      <c r="L228" s="206"/>
      <c r="M228" s="207"/>
      <c r="N228" s="208"/>
      <c r="O228" s="208"/>
      <c r="P228" s="208"/>
      <c r="Q228" s="208"/>
      <c r="R228" s="208"/>
      <c r="S228" s="208"/>
      <c r="T228" s="209"/>
      <c r="AT228" s="210" t="s">
        <v>158</v>
      </c>
      <c r="AU228" s="210" t="s">
        <v>154</v>
      </c>
      <c r="AV228" s="13" t="s">
        <v>84</v>
      </c>
      <c r="AW228" s="13" t="s">
        <v>37</v>
      </c>
      <c r="AX228" s="13" t="s">
        <v>76</v>
      </c>
      <c r="AY228" s="210" t="s">
        <v>145</v>
      </c>
    </row>
    <row r="229" spans="1:65" s="14" customFormat="1">
      <c r="B229" s="211"/>
      <c r="C229" s="212"/>
      <c r="D229" s="202" t="s">
        <v>158</v>
      </c>
      <c r="E229" s="213" t="s">
        <v>19</v>
      </c>
      <c r="F229" s="214" t="s">
        <v>288</v>
      </c>
      <c r="G229" s="212"/>
      <c r="H229" s="215">
        <v>1182.5</v>
      </c>
      <c r="I229" s="216"/>
      <c r="J229" s="212"/>
      <c r="K229" s="212"/>
      <c r="L229" s="217"/>
      <c r="M229" s="218"/>
      <c r="N229" s="219"/>
      <c r="O229" s="219"/>
      <c r="P229" s="219"/>
      <c r="Q229" s="219"/>
      <c r="R229" s="219"/>
      <c r="S229" s="219"/>
      <c r="T229" s="220"/>
      <c r="AT229" s="221" t="s">
        <v>158</v>
      </c>
      <c r="AU229" s="221" t="s">
        <v>154</v>
      </c>
      <c r="AV229" s="14" t="s">
        <v>14</v>
      </c>
      <c r="AW229" s="14" t="s">
        <v>37</v>
      </c>
      <c r="AX229" s="14" t="s">
        <v>76</v>
      </c>
      <c r="AY229" s="221" t="s">
        <v>145</v>
      </c>
    </row>
    <row r="230" spans="1:65" s="15" customFormat="1">
      <c r="B230" s="222"/>
      <c r="C230" s="223"/>
      <c r="D230" s="202" t="s">
        <v>158</v>
      </c>
      <c r="E230" s="224" t="s">
        <v>19</v>
      </c>
      <c r="F230" s="225" t="s">
        <v>163</v>
      </c>
      <c r="G230" s="223"/>
      <c r="H230" s="226">
        <v>1182.5</v>
      </c>
      <c r="I230" s="227"/>
      <c r="J230" s="223"/>
      <c r="K230" s="223"/>
      <c r="L230" s="228"/>
      <c r="M230" s="229"/>
      <c r="N230" s="230"/>
      <c r="O230" s="230"/>
      <c r="P230" s="230"/>
      <c r="Q230" s="230"/>
      <c r="R230" s="230"/>
      <c r="S230" s="230"/>
      <c r="T230" s="231"/>
      <c r="AT230" s="232" t="s">
        <v>158</v>
      </c>
      <c r="AU230" s="232" t="s">
        <v>154</v>
      </c>
      <c r="AV230" s="15" t="s">
        <v>154</v>
      </c>
      <c r="AW230" s="15" t="s">
        <v>37</v>
      </c>
      <c r="AX230" s="15" t="s">
        <v>84</v>
      </c>
      <c r="AY230" s="232" t="s">
        <v>145</v>
      </c>
    </row>
    <row r="231" spans="1:65" s="2" customFormat="1" ht="24.2" customHeight="1">
      <c r="A231" s="37"/>
      <c r="B231" s="38"/>
      <c r="C231" s="182" t="s">
        <v>289</v>
      </c>
      <c r="D231" s="182" t="s">
        <v>149</v>
      </c>
      <c r="E231" s="183" t="s">
        <v>290</v>
      </c>
      <c r="F231" s="184" t="s">
        <v>291</v>
      </c>
      <c r="G231" s="185" t="s">
        <v>222</v>
      </c>
      <c r="H231" s="186">
        <v>320</v>
      </c>
      <c r="I231" s="187"/>
      <c r="J231" s="188">
        <f>ROUND(I231*H231,2)</f>
        <v>0</v>
      </c>
      <c r="K231" s="184" t="s">
        <v>153</v>
      </c>
      <c r="L231" s="42"/>
      <c r="M231" s="189" t="s">
        <v>19</v>
      </c>
      <c r="N231" s="190" t="s">
        <v>49</v>
      </c>
      <c r="O231" s="68"/>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154</v>
      </c>
      <c r="AT231" s="193" t="s">
        <v>149</v>
      </c>
      <c r="AU231" s="193" t="s">
        <v>154</v>
      </c>
      <c r="AY231" s="20" t="s">
        <v>145</v>
      </c>
      <c r="BE231" s="194">
        <f>IF(N231="základní",J231,0)</f>
        <v>0</v>
      </c>
      <c r="BF231" s="194">
        <f>IF(N231="snížená",J231,0)</f>
        <v>0</v>
      </c>
      <c r="BG231" s="194">
        <f>IF(N231="zákl. přenesená",J231,0)</f>
        <v>0</v>
      </c>
      <c r="BH231" s="194">
        <f>IF(N231="sníž. přenesená",J231,0)</f>
        <v>0</v>
      </c>
      <c r="BI231" s="194">
        <f>IF(N231="nulová",J231,0)</f>
        <v>0</v>
      </c>
      <c r="BJ231" s="20" t="s">
        <v>154</v>
      </c>
      <c r="BK231" s="194">
        <f>ROUND(I231*H231,2)</f>
        <v>0</v>
      </c>
      <c r="BL231" s="20" t="s">
        <v>154</v>
      </c>
      <c r="BM231" s="193" t="s">
        <v>292</v>
      </c>
    </row>
    <row r="232" spans="1:65" s="2" customFormat="1">
      <c r="A232" s="37"/>
      <c r="B232" s="38"/>
      <c r="C232" s="39"/>
      <c r="D232" s="195" t="s">
        <v>156</v>
      </c>
      <c r="E232" s="39"/>
      <c r="F232" s="196" t="s">
        <v>293</v>
      </c>
      <c r="G232" s="39"/>
      <c r="H232" s="39"/>
      <c r="I232" s="197"/>
      <c r="J232" s="39"/>
      <c r="K232" s="39"/>
      <c r="L232" s="42"/>
      <c r="M232" s="198"/>
      <c r="N232" s="199"/>
      <c r="O232" s="68"/>
      <c r="P232" s="68"/>
      <c r="Q232" s="68"/>
      <c r="R232" s="68"/>
      <c r="S232" s="68"/>
      <c r="T232" s="69"/>
      <c r="U232" s="37"/>
      <c r="V232" s="37"/>
      <c r="W232" s="37"/>
      <c r="X232" s="37"/>
      <c r="Y232" s="37"/>
      <c r="Z232" s="37"/>
      <c r="AA232" s="37"/>
      <c r="AB232" s="37"/>
      <c r="AC232" s="37"/>
      <c r="AD232" s="37"/>
      <c r="AE232" s="37"/>
      <c r="AT232" s="20" t="s">
        <v>156</v>
      </c>
      <c r="AU232" s="20" t="s">
        <v>154</v>
      </c>
    </row>
    <row r="233" spans="1:65" s="13" customFormat="1">
      <c r="B233" s="200"/>
      <c r="C233" s="201"/>
      <c r="D233" s="202" t="s">
        <v>158</v>
      </c>
      <c r="E233" s="203" t="s">
        <v>19</v>
      </c>
      <c r="F233" s="204" t="s">
        <v>260</v>
      </c>
      <c r="G233" s="201"/>
      <c r="H233" s="203" t="s">
        <v>19</v>
      </c>
      <c r="I233" s="205"/>
      <c r="J233" s="201"/>
      <c r="K233" s="201"/>
      <c r="L233" s="206"/>
      <c r="M233" s="207"/>
      <c r="N233" s="208"/>
      <c r="O233" s="208"/>
      <c r="P233" s="208"/>
      <c r="Q233" s="208"/>
      <c r="R233" s="208"/>
      <c r="S233" s="208"/>
      <c r="T233" s="209"/>
      <c r="AT233" s="210" t="s">
        <v>158</v>
      </c>
      <c r="AU233" s="210" t="s">
        <v>154</v>
      </c>
      <c r="AV233" s="13" t="s">
        <v>84</v>
      </c>
      <c r="AW233" s="13" t="s">
        <v>37</v>
      </c>
      <c r="AX233" s="13" t="s">
        <v>76</v>
      </c>
      <c r="AY233" s="210" t="s">
        <v>145</v>
      </c>
    </row>
    <row r="234" spans="1:65" s="14" customFormat="1">
      <c r="B234" s="211"/>
      <c r="C234" s="212"/>
      <c r="D234" s="202" t="s">
        <v>158</v>
      </c>
      <c r="E234" s="213" t="s">
        <v>19</v>
      </c>
      <c r="F234" s="214" t="s">
        <v>294</v>
      </c>
      <c r="G234" s="212"/>
      <c r="H234" s="215">
        <v>320</v>
      </c>
      <c r="I234" s="216"/>
      <c r="J234" s="212"/>
      <c r="K234" s="212"/>
      <c r="L234" s="217"/>
      <c r="M234" s="218"/>
      <c r="N234" s="219"/>
      <c r="O234" s="219"/>
      <c r="P234" s="219"/>
      <c r="Q234" s="219"/>
      <c r="R234" s="219"/>
      <c r="S234" s="219"/>
      <c r="T234" s="220"/>
      <c r="AT234" s="221" t="s">
        <v>158</v>
      </c>
      <c r="AU234" s="221" t="s">
        <v>154</v>
      </c>
      <c r="AV234" s="14" t="s">
        <v>14</v>
      </c>
      <c r="AW234" s="14" t="s">
        <v>37</v>
      </c>
      <c r="AX234" s="14" t="s">
        <v>76</v>
      </c>
      <c r="AY234" s="221" t="s">
        <v>145</v>
      </c>
    </row>
    <row r="235" spans="1:65" s="15" customFormat="1">
      <c r="B235" s="222"/>
      <c r="C235" s="223"/>
      <c r="D235" s="202" t="s">
        <v>158</v>
      </c>
      <c r="E235" s="224" t="s">
        <v>19</v>
      </c>
      <c r="F235" s="225" t="s">
        <v>163</v>
      </c>
      <c r="G235" s="223"/>
      <c r="H235" s="226">
        <v>320</v>
      </c>
      <c r="I235" s="227"/>
      <c r="J235" s="223"/>
      <c r="K235" s="223"/>
      <c r="L235" s="228"/>
      <c r="M235" s="229"/>
      <c r="N235" s="230"/>
      <c r="O235" s="230"/>
      <c r="P235" s="230"/>
      <c r="Q235" s="230"/>
      <c r="R235" s="230"/>
      <c r="S235" s="230"/>
      <c r="T235" s="231"/>
      <c r="AT235" s="232" t="s">
        <v>158</v>
      </c>
      <c r="AU235" s="232" t="s">
        <v>154</v>
      </c>
      <c r="AV235" s="15" t="s">
        <v>154</v>
      </c>
      <c r="AW235" s="15" t="s">
        <v>37</v>
      </c>
      <c r="AX235" s="15" t="s">
        <v>84</v>
      </c>
      <c r="AY235" s="232" t="s">
        <v>145</v>
      </c>
    </row>
    <row r="236" spans="1:65" s="2" customFormat="1" ht="24.2" customHeight="1">
      <c r="A236" s="37"/>
      <c r="B236" s="38"/>
      <c r="C236" s="182" t="s">
        <v>7</v>
      </c>
      <c r="D236" s="182" t="s">
        <v>149</v>
      </c>
      <c r="E236" s="183" t="s">
        <v>295</v>
      </c>
      <c r="F236" s="184" t="s">
        <v>296</v>
      </c>
      <c r="G236" s="185" t="s">
        <v>222</v>
      </c>
      <c r="H236" s="186">
        <v>940</v>
      </c>
      <c r="I236" s="187"/>
      <c r="J236" s="188">
        <f>ROUND(I236*H236,2)</f>
        <v>0</v>
      </c>
      <c r="K236" s="184" t="s">
        <v>153</v>
      </c>
      <c r="L236" s="42"/>
      <c r="M236" s="189" t="s">
        <v>19</v>
      </c>
      <c r="N236" s="190" t="s">
        <v>49</v>
      </c>
      <c r="O236" s="68"/>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154</v>
      </c>
      <c r="AT236" s="193" t="s">
        <v>149</v>
      </c>
      <c r="AU236" s="193" t="s">
        <v>154</v>
      </c>
      <c r="AY236" s="20" t="s">
        <v>145</v>
      </c>
      <c r="BE236" s="194">
        <f>IF(N236="základní",J236,0)</f>
        <v>0</v>
      </c>
      <c r="BF236" s="194">
        <f>IF(N236="snížená",J236,0)</f>
        <v>0</v>
      </c>
      <c r="BG236" s="194">
        <f>IF(N236="zákl. přenesená",J236,0)</f>
        <v>0</v>
      </c>
      <c r="BH236" s="194">
        <f>IF(N236="sníž. přenesená",J236,0)</f>
        <v>0</v>
      </c>
      <c r="BI236" s="194">
        <f>IF(N236="nulová",J236,0)</f>
        <v>0</v>
      </c>
      <c r="BJ236" s="20" t="s">
        <v>154</v>
      </c>
      <c r="BK236" s="194">
        <f>ROUND(I236*H236,2)</f>
        <v>0</v>
      </c>
      <c r="BL236" s="20" t="s">
        <v>154</v>
      </c>
      <c r="BM236" s="193" t="s">
        <v>297</v>
      </c>
    </row>
    <row r="237" spans="1:65" s="2" customFormat="1">
      <c r="A237" s="37"/>
      <c r="B237" s="38"/>
      <c r="C237" s="39"/>
      <c r="D237" s="195" t="s">
        <v>156</v>
      </c>
      <c r="E237" s="39"/>
      <c r="F237" s="196" t="s">
        <v>298</v>
      </c>
      <c r="G237" s="39"/>
      <c r="H237" s="39"/>
      <c r="I237" s="197"/>
      <c r="J237" s="39"/>
      <c r="K237" s="39"/>
      <c r="L237" s="42"/>
      <c r="M237" s="198"/>
      <c r="N237" s="199"/>
      <c r="O237" s="68"/>
      <c r="P237" s="68"/>
      <c r="Q237" s="68"/>
      <c r="R237" s="68"/>
      <c r="S237" s="68"/>
      <c r="T237" s="69"/>
      <c r="U237" s="37"/>
      <c r="V237" s="37"/>
      <c r="W237" s="37"/>
      <c r="X237" s="37"/>
      <c r="Y237" s="37"/>
      <c r="Z237" s="37"/>
      <c r="AA237" s="37"/>
      <c r="AB237" s="37"/>
      <c r="AC237" s="37"/>
      <c r="AD237" s="37"/>
      <c r="AE237" s="37"/>
      <c r="AT237" s="20" t="s">
        <v>156</v>
      </c>
      <c r="AU237" s="20" t="s">
        <v>154</v>
      </c>
    </row>
    <row r="238" spans="1:65" s="13" customFormat="1">
      <c r="B238" s="200"/>
      <c r="C238" s="201"/>
      <c r="D238" s="202" t="s">
        <v>158</v>
      </c>
      <c r="E238" s="203" t="s">
        <v>19</v>
      </c>
      <c r="F238" s="204" t="s">
        <v>260</v>
      </c>
      <c r="G238" s="201"/>
      <c r="H238" s="203" t="s">
        <v>19</v>
      </c>
      <c r="I238" s="205"/>
      <c r="J238" s="201"/>
      <c r="K238" s="201"/>
      <c r="L238" s="206"/>
      <c r="M238" s="207"/>
      <c r="N238" s="208"/>
      <c r="O238" s="208"/>
      <c r="P238" s="208"/>
      <c r="Q238" s="208"/>
      <c r="R238" s="208"/>
      <c r="S238" s="208"/>
      <c r="T238" s="209"/>
      <c r="AT238" s="210" t="s">
        <v>158</v>
      </c>
      <c r="AU238" s="210" t="s">
        <v>154</v>
      </c>
      <c r="AV238" s="13" t="s">
        <v>84</v>
      </c>
      <c r="AW238" s="13" t="s">
        <v>37</v>
      </c>
      <c r="AX238" s="13" t="s">
        <v>76</v>
      </c>
      <c r="AY238" s="210" t="s">
        <v>145</v>
      </c>
    </row>
    <row r="239" spans="1:65" s="14" customFormat="1">
      <c r="B239" s="211"/>
      <c r="C239" s="212"/>
      <c r="D239" s="202" t="s">
        <v>158</v>
      </c>
      <c r="E239" s="213" t="s">
        <v>19</v>
      </c>
      <c r="F239" s="214" t="s">
        <v>299</v>
      </c>
      <c r="G239" s="212"/>
      <c r="H239" s="215">
        <v>940</v>
      </c>
      <c r="I239" s="216"/>
      <c r="J239" s="212"/>
      <c r="K239" s="212"/>
      <c r="L239" s="217"/>
      <c r="M239" s="218"/>
      <c r="N239" s="219"/>
      <c r="O239" s="219"/>
      <c r="P239" s="219"/>
      <c r="Q239" s="219"/>
      <c r="R239" s="219"/>
      <c r="S239" s="219"/>
      <c r="T239" s="220"/>
      <c r="AT239" s="221" t="s">
        <v>158</v>
      </c>
      <c r="AU239" s="221" t="s">
        <v>154</v>
      </c>
      <c r="AV239" s="14" t="s">
        <v>14</v>
      </c>
      <c r="AW239" s="14" t="s">
        <v>37</v>
      </c>
      <c r="AX239" s="14" t="s">
        <v>76</v>
      </c>
      <c r="AY239" s="221" t="s">
        <v>145</v>
      </c>
    </row>
    <row r="240" spans="1:65" s="15" customFormat="1">
      <c r="B240" s="222"/>
      <c r="C240" s="223"/>
      <c r="D240" s="202" t="s">
        <v>158</v>
      </c>
      <c r="E240" s="224" t="s">
        <v>19</v>
      </c>
      <c r="F240" s="225" t="s">
        <v>163</v>
      </c>
      <c r="G240" s="223"/>
      <c r="H240" s="226">
        <v>940</v>
      </c>
      <c r="I240" s="227"/>
      <c r="J240" s="223"/>
      <c r="K240" s="223"/>
      <c r="L240" s="228"/>
      <c r="M240" s="229"/>
      <c r="N240" s="230"/>
      <c r="O240" s="230"/>
      <c r="P240" s="230"/>
      <c r="Q240" s="230"/>
      <c r="R240" s="230"/>
      <c r="S240" s="230"/>
      <c r="T240" s="231"/>
      <c r="AT240" s="232" t="s">
        <v>158</v>
      </c>
      <c r="AU240" s="232" t="s">
        <v>154</v>
      </c>
      <c r="AV240" s="15" t="s">
        <v>154</v>
      </c>
      <c r="AW240" s="15" t="s">
        <v>37</v>
      </c>
      <c r="AX240" s="15" t="s">
        <v>84</v>
      </c>
      <c r="AY240" s="232" t="s">
        <v>145</v>
      </c>
    </row>
    <row r="241" spans="1:65" s="2" customFormat="1" ht="33" customHeight="1">
      <c r="A241" s="37"/>
      <c r="B241" s="38"/>
      <c r="C241" s="182" t="s">
        <v>300</v>
      </c>
      <c r="D241" s="182" t="s">
        <v>149</v>
      </c>
      <c r="E241" s="183" t="s">
        <v>301</v>
      </c>
      <c r="F241" s="184" t="s">
        <v>302</v>
      </c>
      <c r="G241" s="185" t="s">
        <v>222</v>
      </c>
      <c r="H241" s="186">
        <v>7140.643</v>
      </c>
      <c r="I241" s="187"/>
      <c r="J241" s="188">
        <f>ROUND(I241*H241,2)</f>
        <v>0</v>
      </c>
      <c r="K241" s="184" t="s">
        <v>153</v>
      </c>
      <c r="L241" s="42"/>
      <c r="M241" s="189" t="s">
        <v>19</v>
      </c>
      <c r="N241" s="190" t="s">
        <v>49</v>
      </c>
      <c r="O241" s="68"/>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154</v>
      </c>
      <c r="AT241" s="193" t="s">
        <v>149</v>
      </c>
      <c r="AU241" s="193" t="s">
        <v>154</v>
      </c>
      <c r="AY241" s="20" t="s">
        <v>145</v>
      </c>
      <c r="BE241" s="194">
        <f>IF(N241="základní",J241,0)</f>
        <v>0</v>
      </c>
      <c r="BF241" s="194">
        <f>IF(N241="snížená",J241,0)</f>
        <v>0</v>
      </c>
      <c r="BG241" s="194">
        <f>IF(N241="zákl. přenesená",J241,0)</f>
        <v>0</v>
      </c>
      <c r="BH241" s="194">
        <f>IF(N241="sníž. přenesená",J241,0)</f>
        <v>0</v>
      </c>
      <c r="BI241" s="194">
        <f>IF(N241="nulová",J241,0)</f>
        <v>0</v>
      </c>
      <c r="BJ241" s="20" t="s">
        <v>154</v>
      </c>
      <c r="BK241" s="194">
        <f>ROUND(I241*H241,2)</f>
        <v>0</v>
      </c>
      <c r="BL241" s="20" t="s">
        <v>154</v>
      </c>
      <c r="BM241" s="193" t="s">
        <v>303</v>
      </c>
    </row>
    <row r="242" spans="1:65" s="2" customFormat="1">
      <c r="A242" s="37"/>
      <c r="B242" s="38"/>
      <c r="C242" s="39"/>
      <c r="D242" s="195" t="s">
        <v>156</v>
      </c>
      <c r="E242" s="39"/>
      <c r="F242" s="196" t="s">
        <v>304</v>
      </c>
      <c r="G242" s="39"/>
      <c r="H242" s="39"/>
      <c r="I242" s="197"/>
      <c r="J242" s="39"/>
      <c r="K242" s="39"/>
      <c r="L242" s="42"/>
      <c r="M242" s="198"/>
      <c r="N242" s="199"/>
      <c r="O242" s="68"/>
      <c r="P242" s="68"/>
      <c r="Q242" s="68"/>
      <c r="R242" s="68"/>
      <c r="S242" s="68"/>
      <c r="T242" s="69"/>
      <c r="U242" s="37"/>
      <c r="V242" s="37"/>
      <c r="W242" s="37"/>
      <c r="X242" s="37"/>
      <c r="Y242" s="37"/>
      <c r="Z242" s="37"/>
      <c r="AA242" s="37"/>
      <c r="AB242" s="37"/>
      <c r="AC242" s="37"/>
      <c r="AD242" s="37"/>
      <c r="AE242" s="37"/>
      <c r="AT242" s="20" t="s">
        <v>156</v>
      </c>
      <c r="AU242" s="20" t="s">
        <v>154</v>
      </c>
    </row>
    <row r="243" spans="1:65" s="13" customFormat="1">
      <c r="B243" s="200"/>
      <c r="C243" s="201"/>
      <c r="D243" s="202" t="s">
        <v>158</v>
      </c>
      <c r="E243" s="203" t="s">
        <v>19</v>
      </c>
      <c r="F243" s="204" t="s">
        <v>260</v>
      </c>
      <c r="G243" s="201"/>
      <c r="H243" s="203" t="s">
        <v>19</v>
      </c>
      <c r="I243" s="205"/>
      <c r="J243" s="201"/>
      <c r="K243" s="201"/>
      <c r="L243" s="206"/>
      <c r="M243" s="207"/>
      <c r="N243" s="208"/>
      <c r="O243" s="208"/>
      <c r="P243" s="208"/>
      <c r="Q243" s="208"/>
      <c r="R243" s="208"/>
      <c r="S243" s="208"/>
      <c r="T243" s="209"/>
      <c r="AT243" s="210" t="s">
        <v>158</v>
      </c>
      <c r="AU243" s="210" t="s">
        <v>154</v>
      </c>
      <c r="AV243" s="13" t="s">
        <v>84</v>
      </c>
      <c r="AW243" s="13" t="s">
        <v>37</v>
      </c>
      <c r="AX243" s="13" t="s">
        <v>76</v>
      </c>
      <c r="AY243" s="210" t="s">
        <v>145</v>
      </c>
    </row>
    <row r="244" spans="1:65" s="14" customFormat="1">
      <c r="B244" s="211"/>
      <c r="C244" s="212"/>
      <c r="D244" s="202" t="s">
        <v>158</v>
      </c>
      <c r="E244" s="213" t="s">
        <v>19</v>
      </c>
      <c r="F244" s="214" t="s">
        <v>305</v>
      </c>
      <c r="G244" s="212"/>
      <c r="H244" s="215">
        <v>7140.643</v>
      </c>
      <c r="I244" s="216"/>
      <c r="J244" s="212"/>
      <c r="K244" s="212"/>
      <c r="L244" s="217"/>
      <c r="M244" s="218"/>
      <c r="N244" s="219"/>
      <c r="O244" s="219"/>
      <c r="P244" s="219"/>
      <c r="Q244" s="219"/>
      <c r="R244" s="219"/>
      <c r="S244" s="219"/>
      <c r="T244" s="220"/>
      <c r="AT244" s="221" t="s">
        <v>158</v>
      </c>
      <c r="AU244" s="221" t="s">
        <v>154</v>
      </c>
      <c r="AV244" s="14" t="s">
        <v>14</v>
      </c>
      <c r="AW244" s="14" t="s">
        <v>37</v>
      </c>
      <c r="AX244" s="14" t="s">
        <v>76</v>
      </c>
      <c r="AY244" s="221" t="s">
        <v>145</v>
      </c>
    </row>
    <row r="245" spans="1:65" s="15" customFormat="1">
      <c r="B245" s="222"/>
      <c r="C245" s="223"/>
      <c r="D245" s="202" t="s">
        <v>158</v>
      </c>
      <c r="E245" s="224" t="s">
        <v>19</v>
      </c>
      <c r="F245" s="225" t="s">
        <v>163</v>
      </c>
      <c r="G245" s="223"/>
      <c r="H245" s="226">
        <v>7140.643</v>
      </c>
      <c r="I245" s="227"/>
      <c r="J245" s="223"/>
      <c r="K245" s="223"/>
      <c r="L245" s="228"/>
      <c r="M245" s="229"/>
      <c r="N245" s="230"/>
      <c r="O245" s="230"/>
      <c r="P245" s="230"/>
      <c r="Q245" s="230"/>
      <c r="R245" s="230"/>
      <c r="S245" s="230"/>
      <c r="T245" s="231"/>
      <c r="AT245" s="232" t="s">
        <v>158</v>
      </c>
      <c r="AU245" s="232" t="s">
        <v>154</v>
      </c>
      <c r="AV245" s="15" t="s">
        <v>154</v>
      </c>
      <c r="AW245" s="15" t="s">
        <v>37</v>
      </c>
      <c r="AX245" s="15" t="s">
        <v>84</v>
      </c>
      <c r="AY245" s="232" t="s">
        <v>145</v>
      </c>
    </row>
    <row r="246" spans="1:65" s="16" customFormat="1" ht="20.85" customHeight="1">
      <c r="B246" s="234"/>
      <c r="C246" s="235"/>
      <c r="D246" s="236" t="s">
        <v>75</v>
      </c>
      <c r="E246" s="236" t="s">
        <v>306</v>
      </c>
      <c r="F246" s="236" t="s">
        <v>307</v>
      </c>
      <c r="G246" s="235"/>
      <c r="H246" s="235"/>
      <c r="I246" s="237"/>
      <c r="J246" s="238">
        <f>BK246</f>
        <v>0</v>
      </c>
      <c r="K246" s="235"/>
      <c r="L246" s="239"/>
      <c r="M246" s="240"/>
      <c r="N246" s="241"/>
      <c r="O246" s="241"/>
      <c r="P246" s="242">
        <f>SUM(P247:P248)</f>
        <v>0</v>
      </c>
      <c r="Q246" s="241"/>
      <c r="R246" s="242">
        <f>SUM(R247:R248)</f>
        <v>0</v>
      </c>
      <c r="S246" s="241"/>
      <c r="T246" s="243">
        <f>SUM(T247:T248)</f>
        <v>0</v>
      </c>
      <c r="AR246" s="244" t="s">
        <v>84</v>
      </c>
      <c r="AT246" s="245" t="s">
        <v>75</v>
      </c>
      <c r="AU246" s="245" t="s">
        <v>155</v>
      </c>
      <c r="AY246" s="244" t="s">
        <v>145</v>
      </c>
      <c r="BK246" s="246">
        <f>SUM(BK247:BK248)</f>
        <v>0</v>
      </c>
    </row>
    <row r="247" spans="1:65" s="2" customFormat="1" ht="24.2" customHeight="1">
      <c r="A247" s="37"/>
      <c r="B247" s="38"/>
      <c r="C247" s="182" t="s">
        <v>308</v>
      </c>
      <c r="D247" s="182" t="s">
        <v>149</v>
      </c>
      <c r="E247" s="183" t="s">
        <v>309</v>
      </c>
      <c r="F247" s="184" t="s">
        <v>310</v>
      </c>
      <c r="G247" s="185" t="s">
        <v>222</v>
      </c>
      <c r="H247" s="186">
        <v>1257.72</v>
      </c>
      <c r="I247" s="187"/>
      <c r="J247" s="188">
        <f>ROUND(I247*H247,2)</f>
        <v>0</v>
      </c>
      <c r="K247" s="184" t="s">
        <v>153</v>
      </c>
      <c r="L247" s="42"/>
      <c r="M247" s="189" t="s">
        <v>19</v>
      </c>
      <c r="N247" s="190" t="s">
        <v>49</v>
      </c>
      <c r="O247" s="68"/>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154</v>
      </c>
      <c r="AT247" s="193" t="s">
        <v>149</v>
      </c>
      <c r="AU247" s="193" t="s">
        <v>154</v>
      </c>
      <c r="AY247" s="20" t="s">
        <v>145</v>
      </c>
      <c r="BE247" s="194">
        <f>IF(N247="základní",J247,0)</f>
        <v>0</v>
      </c>
      <c r="BF247" s="194">
        <f>IF(N247="snížená",J247,0)</f>
        <v>0</v>
      </c>
      <c r="BG247" s="194">
        <f>IF(N247="zákl. přenesená",J247,0)</f>
        <v>0</v>
      </c>
      <c r="BH247" s="194">
        <f>IF(N247="sníž. přenesená",J247,0)</f>
        <v>0</v>
      </c>
      <c r="BI247" s="194">
        <f>IF(N247="nulová",J247,0)</f>
        <v>0</v>
      </c>
      <c r="BJ247" s="20" t="s">
        <v>154</v>
      </c>
      <c r="BK247" s="194">
        <f>ROUND(I247*H247,2)</f>
        <v>0</v>
      </c>
      <c r="BL247" s="20" t="s">
        <v>154</v>
      </c>
      <c r="BM247" s="193" t="s">
        <v>311</v>
      </c>
    </row>
    <row r="248" spans="1:65" s="2" customFormat="1">
      <c r="A248" s="37"/>
      <c r="B248" s="38"/>
      <c r="C248" s="39"/>
      <c r="D248" s="195" t="s">
        <v>156</v>
      </c>
      <c r="E248" s="39"/>
      <c r="F248" s="196" t="s">
        <v>312</v>
      </c>
      <c r="G248" s="39"/>
      <c r="H248" s="39"/>
      <c r="I248" s="197"/>
      <c r="J248" s="39"/>
      <c r="K248" s="39"/>
      <c r="L248" s="42"/>
      <c r="M248" s="198"/>
      <c r="N248" s="199"/>
      <c r="O248" s="68"/>
      <c r="P248" s="68"/>
      <c r="Q248" s="68"/>
      <c r="R248" s="68"/>
      <c r="S248" s="68"/>
      <c r="T248" s="69"/>
      <c r="U248" s="37"/>
      <c r="V248" s="37"/>
      <c r="W248" s="37"/>
      <c r="X248" s="37"/>
      <c r="Y248" s="37"/>
      <c r="Z248" s="37"/>
      <c r="AA248" s="37"/>
      <c r="AB248" s="37"/>
      <c r="AC248" s="37"/>
      <c r="AD248" s="37"/>
      <c r="AE248" s="37"/>
      <c r="AT248" s="20" t="s">
        <v>156</v>
      </c>
      <c r="AU248" s="20" t="s">
        <v>154</v>
      </c>
    </row>
    <row r="249" spans="1:65" s="16" customFormat="1" ht="20.85" customHeight="1">
      <c r="B249" s="234"/>
      <c r="C249" s="235"/>
      <c r="D249" s="236" t="s">
        <v>75</v>
      </c>
      <c r="E249" s="236" t="s">
        <v>313</v>
      </c>
      <c r="F249" s="236" t="s">
        <v>314</v>
      </c>
      <c r="G249" s="235"/>
      <c r="H249" s="235"/>
      <c r="I249" s="237"/>
      <c r="J249" s="238">
        <f>BK249</f>
        <v>0</v>
      </c>
      <c r="K249" s="235"/>
      <c r="L249" s="239"/>
      <c r="M249" s="240"/>
      <c r="N249" s="241"/>
      <c r="O249" s="241"/>
      <c r="P249" s="242">
        <f>SUM(P250:P256)</f>
        <v>0</v>
      </c>
      <c r="Q249" s="241"/>
      <c r="R249" s="242">
        <f>SUM(R250:R256)</f>
        <v>0</v>
      </c>
      <c r="S249" s="241"/>
      <c r="T249" s="243">
        <f>SUM(T250:T256)</f>
        <v>0</v>
      </c>
      <c r="AR249" s="244" t="s">
        <v>84</v>
      </c>
      <c r="AT249" s="245" t="s">
        <v>75</v>
      </c>
      <c r="AU249" s="245" t="s">
        <v>155</v>
      </c>
      <c r="AY249" s="244" t="s">
        <v>145</v>
      </c>
      <c r="BK249" s="246">
        <f>SUM(BK250:BK256)</f>
        <v>0</v>
      </c>
    </row>
    <row r="250" spans="1:65" s="2" customFormat="1" ht="16.5" customHeight="1">
      <c r="A250" s="37"/>
      <c r="B250" s="38"/>
      <c r="C250" s="182" t="s">
        <v>270</v>
      </c>
      <c r="D250" s="182" t="s">
        <v>149</v>
      </c>
      <c r="E250" s="183" t="s">
        <v>315</v>
      </c>
      <c r="F250" s="184" t="s">
        <v>316</v>
      </c>
      <c r="G250" s="185" t="s">
        <v>317</v>
      </c>
      <c r="H250" s="186">
        <v>1</v>
      </c>
      <c r="I250" s="187"/>
      <c r="J250" s="188">
        <f>ROUND(I250*H250,2)</f>
        <v>0</v>
      </c>
      <c r="K250" s="184" t="s">
        <v>188</v>
      </c>
      <c r="L250" s="42"/>
      <c r="M250" s="189" t="s">
        <v>19</v>
      </c>
      <c r="N250" s="190" t="s">
        <v>49</v>
      </c>
      <c r="O250" s="68"/>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154</v>
      </c>
      <c r="AT250" s="193" t="s">
        <v>149</v>
      </c>
      <c r="AU250" s="193" t="s">
        <v>154</v>
      </c>
      <c r="AY250" s="20" t="s">
        <v>145</v>
      </c>
      <c r="BE250" s="194">
        <f>IF(N250="základní",J250,0)</f>
        <v>0</v>
      </c>
      <c r="BF250" s="194">
        <f>IF(N250="snížená",J250,0)</f>
        <v>0</v>
      </c>
      <c r="BG250" s="194">
        <f>IF(N250="zákl. přenesená",J250,0)</f>
        <v>0</v>
      </c>
      <c r="BH250" s="194">
        <f>IF(N250="sníž. přenesená",J250,0)</f>
        <v>0</v>
      </c>
      <c r="BI250" s="194">
        <f>IF(N250="nulová",J250,0)</f>
        <v>0</v>
      </c>
      <c r="BJ250" s="20" t="s">
        <v>154</v>
      </c>
      <c r="BK250" s="194">
        <f>ROUND(I250*H250,2)</f>
        <v>0</v>
      </c>
      <c r="BL250" s="20" t="s">
        <v>154</v>
      </c>
      <c r="BM250" s="193" t="s">
        <v>318</v>
      </c>
    </row>
    <row r="251" spans="1:65" s="2" customFormat="1" ht="16.5" customHeight="1">
      <c r="A251" s="37"/>
      <c r="B251" s="38"/>
      <c r="C251" s="182" t="s">
        <v>319</v>
      </c>
      <c r="D251" s="182" t="s">
        <v>149</v>
      </c>
      <c r="E251" s="183" t="s">
        <v>320</v>
      </c>
      <c r="F251" s="184" t="s">
        <v>321</v>
      </c>
      <c r="G251" s="185" t="s">
        <v>317</v>
      </c>
      <c r="H251" s="186">
        <v>1</v>
      </c>
      <c r="I251" s="187"/>
      <c r="J251" s="188">
        <f>ROUND(I251*H251,2)</f>
        <v>0</v>
      </c>
      <c r="K251" s="184" t="s">
        <v>188</v>
      </c>
      <c r="L251" s="42"/>
      <c r="M251" s="189" t="s">
        <v>19</v>
      </c>
      <c r="N251" s="190" t="s">
        <v>49</v>
      </c>
      <c r="O251" s="68"/>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154</v>
      </c>
      <c r="AT251" s="193" t="s">
        <v>149</v>
      </c>
      <c r="AU251" s="193" t="s">
        <v>154</v>
      </c>
      <c r="AY251" s="20" t="s">
        <v>145</v>
      </c>
      <c r="BE251" s="194">
        <f>IF(N251="základní",J251,0)</f>
        <v>0</v>
      </c>
      <c r="BF251" s="194">
        <f>IF(N251="snížená",J251,0)</f>
        <v>0</v>
      </c>
      <c r="BG251" s="194">
        <f>IF(N251="zákl. přenesená",J251,0)</f>
        <v>0</v>
      </c>
      <c r="BH251" s="194">
        <f>IF(N251="sníž. přenesená",J251,0)</f>
        <v>0</v>
      </c>
      <c r="BI251" s="194">
        <f>IF(N251="nulová",J251,0)</f>
        <v>0</v>
      </c>
      <c r="BJ251" s="20" t="s">
        <v>154</v>
      </c>
      <c r="BK251" s="194">
        <f>ROUND(I251*H251,2)</f>
        <v>0</v>
      </c>
      <c r="BL251" s="20" t="s">
        <v>154</v>
      </c>
      <c r="BM251" s="193" t="s">
        <v>322</v>
      </c>
    </row>
    <row r="252" spans="1:65" s="2" customFormat="1" ht="16.5" customHeight="1">
      <c r="A252" s="37"/>
      <c r="B252" s="38"/>
      <c r="C252" s="182" t="s">
        <v>276</v>
      </c>
      <c r="D252" s="182" t="s">
        <v>149</v>
      </c>
      <c r="E252" s="183" t="s">
        <v>323</v>
      </c>
      <c r="F252" s="184" t="s">
        <v>324</v>
      </c>
      <c r="G252" s="185" t="s">
        <v>325</v>
      </c>
      <c r="H252" s="186">
        <v>2</v>
      </c>
      <c r="I252" s="187"/>
      <c r="J252" s="188">
        <f>ROUND(I252*H252,2)</f>
        <v>0</v>
      </c>
      <c r="K252" s="184" t="s">
        <v>188</v>
      </c>
      <c r="L252" s="42"/>
      <c r="M252" s="189" t="s">
        <v>19</v>
      </c>
      <c r="N252" s="190" t="s">
        <v>49</v>
      </c>
      <c r="O252" s="68"/>
      <c r="P252" s="191">
        <f>O252*H252</f>
        <v>0</v>
      </c>
      <c r="Q252" s="191">
        <v>0</v>
      </c>
      <c r="R252" s="191">
        <f>Q252*H252</f>
        <v>0</v>
      </c>
      <c r="S252" s="191">
        <v>0</v>
      </c>
      <c r="T252" s="192">
        <f>S252*H252</f>
        <v>0</v>
      </c>
      <c r="U252" s="37"/>
      <c r="V252" s="37"/>
      <c r="W252" s="37"/>
      <c r="X252" s="37"/>
      <c r="Y252" s="37"/>
      <c r="Z252" s="37"/>
      <c r="AA252" s="37"/>
      <c r="AB252" s="37"/>
      <c r="AC252" s="37"/>
      <c r="AD252" s="37"/>
      <c r="AE252" s="37"/>
      <c r="AR252" s="193" t="s">
        <v>154</v>
      </c>
      <c r="AT252" s="193" t="s">
        <v>149</v>
      </c>
      <c r="AU252" s="193" t="s">
        <v>154</v>
      </c>
      <c r="AY252" s="20" t="s">
        <v>145</v>
      </c>
      <c r="BE252" s="194">
        <f>IF(N252="základní",J252,0)</f>
        <v>0</v>
      </c>
      <c r="BF252" s="194">
        <f>IF(N252="snížená",J252,0)</f>
        <v>0</v>
      </c>
      <c r="BG252" s="194">
        <f>IF(N252="zákl. přenesená",J252,0)</f>
        <v>0</v>
      </c>
      <c r="BH252" s="194">
        <f>IF(N252="sníž. přenesená",J252,0)</f>
        <v>0</v>
      </c>
      <c r="BI252" s="194">
        <f>IF(N252="nulová",J252,0)</f>
        <v>0</v>
      </c>
      <c r="BJ252" s="20" t="s">
        <v>154</v>
      </c>
      <c r="BK252" s="194">
        <f>ROUND(I252*H252,2)</f>
        <v>0</v>
      </c>
      <c r="BL252" s="20" t="s">
        <v>154</v>
      </c>
      <c r="BM252" s="193" t="s">
        <v>326</v>
      </c>
    </row>
    <row r="253" spans="1:65" s="2" customFormat="1" ht="16.5" customHeight="1">
      <c r="A253" s="37"/>
      <c r="B253" s="38"/>
      <c r="C253" s="182" t="s">
        <v>327</v>
      </c>
      <c r="D253" s="182" t="s">
        <v>149</v>
      </c>
      <c r="E253" s="183" t="s">
        <v>328</v>
      </c>
      <c r="F253" s="184" t="s">
        <v>329</v>
      </c>
      <c r="G253" s="185" t="s">
        <v>325</v>
      </c>
      <c r="H253" s="186">
        <v>1</v>
      </c>
      <c r="I253" s="187"/>
      <c r="J253" s="188">
        <f>ROUND(I253*H253,2)</f>
        <v>0</v>
      </c>
      <c r="K253" s="184" t="s">
        <v>188</v>
      </c>
      <c r="L253" s="42"/>
      <c r="M253" s="189" t="s">
        <v>19</v>
      </c>
      <c r="N253" s="190" t="s">
        <v>49</v>
      </c>
      <c r="O253" s="68"/>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154</v>
      </c>
      <c r="AT253" s="193" t="s">
        <v>149</v>
      </c>
      <c r="AU253" s="193" t="s">
        <v>154</v>
      </c>
      <c r="AY253" s="20" t="s">
        <v>145</v>
      </c>
      <c r="BE253" s="194">
        <f>IF(N253="základní",J253,0)</f>
        <v>0</v>
      </c>
      <c r="BF253" s="194">
        <f>IF(N253="snížená",J253,0)</f>
        <v>0</v>
      </c>
      <c r="BG253" s="194">
        <f>IF(N253="zákl. přenesená",J253,0)</f>
        <v>0</v>
      </c>
      <c r="BH253" s="194">
        <f>IF(N253="sníž. přenesená",J253,0)</f>
        <v>0</v>
      </c>
      <c r="BI253" s="194">
        <f>IF(N253="nulová",J253,0)</f>
        <v>0</v>
      </c>
      <c r="BJ253" s="20" t="s">
        <v>154</v>
      </c>
      <c r="BK253" s="194">
        <f>ROUND(I253*H253,2)</f>
        <v>0</v>
      </c>
      <c r="BL253" s="20" t="s">
        <v>154</v>
      </c>
      <c r="BM253" s="193" t="s">
        <v>330</v>
      </c>
    </row>
    <row r="254" spans="1:65" s="2" customFormat="1" ht="16.5" customHeight="1">
      <c r="A254" s="37"/>
      <c r="B254" s="38"/>
      <c r="C254" s="182" t="s">
        <v>286</v>
      </c>
      <c r="D254" s="182" t="s">
        <v>149</v>
      </c>
      <c r="E254" s="183" t="s">
        <v>331</v>
      </c>
      <c r="F254" s="184" t="s">
        <v>332</v>
      </c>
      <c r="G254" s="185" t="s">
        <v>333</v>
      </c>
      <c r="H254" s="186">
        <v>4</v>
      </c>
      <c r="I254" s="187"/>
      <c r="J254" s="188">
        <f>ROUND(I254*H254,2)</f>
        <v>0</v>
      </c>
      <c r="K254" s="184" t="s">
        <v>188</v>
      </c>
      <c r="L254" s="42"/>
      <c r="M254" s="189" t="s">
        <v>19</v>
      </c>
      <c r="N254" s="190" t="s">
        <v>49</v>
      </c>
      <c r="O254" s="68"/>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154</v>
      </c>
      <c r="AT254" s="193" t="s">
        <v>149</v>
      </c>
      <c r="AU254" s="193" t="s">
        <v>154</v>
      </c>
      <c r="AY254" s="20" t="s">
        <v>145</v>
      </c>
      <c r="BE254" s="194">
        <f>IF(N254="základní",J254,0)</f>
        <v>0</v>
      </c>
      <c r="BF254" s="194">
        <f>IF(N254="snížená",J254,0)</f>
        <v>0</v>
      </c>
      <c r="BG254" s="194">
        <f>IF(N254="zákl. přenesená",J254,0)</f>
        <v>0</v>
      </c>
      <c r="BH254" s="194">
        <f>IF(N254="sníž. přenesená",J254,0)</f>
        <v>0</v>
      </c>
      <c r="BI254" s="194">
        <f>IF(N254="nulová",J254,0)</f>
        <v>0</v>
      </c>
      <c r="BJ254" s="20" t="s">
        <v>154</v>
      </c>
      <c r="BK254" s="194">
        <f>ROUND(I254*H254,2)</f>
        <v>0</v>
      </c>
      <c r="BL254" s="20" t="s">
        <v>154</v>
      </c>
      <c r="BM254" s="193" t="s">
        <v>334</v>
      </c>
    </row>
    <row r="255" spans="1:65" s="2" customFormat="1" ht="29.25">
      <c r="A255" s="37"/>
      <c r="B255" s="38"/>
      <c r="C255" s="39"/>
      <c r="D255" s="202" t="s">
        <v>196</v>
      </c>
      <c r="E255" s="39"/>
      <c r="F255" s="233" t="s">
        <v>335</v>
      </c>
      <c r="G255" s="39"/>
      <c r="H255" s="39"/>
      <c r="I255" s="197"/>
      <c r="J255" s="39"/>
      <c r="K255" s="39"/>
      <c r="L255" s="42"/>
      <c r="M255" s="198"/>
      <c r="N255" s="199"/>
      <c r="O255" s="68"/>
      <c r="P255" s="68"/>
      <c r="Q255" s="68"/>
      <c r="R255" s="68"/>
      <c r="S255" s="68"/>
      <c r="T255" s="69"/>
      <c r="U255" s="37"/>
      <c r="V255" s="37"/>
      <c r="W255" s="37"/>
      <c r="X255" s="37"/>
      <c r="Y255" s="37"/>
      <c r="Z255" s="37"/>
      <c r="AA255" s="37"/>
      <c r="AB255" s="37"/>
      <c r="AC255" s="37"/>
      <c r="AD255" s="37"/>
      <c r="AE255" s="37"/>
      <c r="AT255" s="20" t="s">
        <v>196</v>
      </c>
      <c r="AU255" s="20" t="s">
        <v>154</v>
      </c>
    </row>
    <row r="256" spans="1:65" s="2" customFormat="1" ht="16.5" customHeight="1">
      <c r="A256" s="37"/>
      <c r="B256" s="38"/>
      <c r="C256" s="182" t="s">
        <v>165</v>
      </c>
      <c r="D256" s="182" t="s">
        <v>149</v>
      </c>
      <c r="E256" s="183" t="s">
        <v>336</v>
      </c>
      <c r="F256" s="184" t="s">
        <v>337</v>
      </c>
      <c r="G256" s="185" t="s">
        <v>333</v>
      </c>
      <c r="H256" s="186">
        <v>1</v>
      </c>
      <c r="I256" s="187"/>
      <c r="J256" s="188">
        <f>ROUND(I256*H256,2)</f>
        <v>0</v>
      </c>
      <c r="K256" s="184" t="s">
        <v>188</v>
      </c>
      <c r="L256" s="42"/>
      <c r="M256" s="189" t="s">
        <v>19</v>
      </c>
      <c r="N256" s="190" t="s">
        <v>49</v>
      </c>
      <c r="O256" s="68"/>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154</v>
      </c>
      <c r="AT256" s="193" t="s">
        <v>149</v>
      </c>
      <c r="AU256" s="193" t="s">
        <v>154</v>
      </c>
      <c r="AY256" s="20" t="s">
        <v>145</v>
      </c>
      <c r="BE256" s="194">
        <f>IF(N256="základní",J256,0)</f>
        <v>0</v>
      </c>
      <c r="BF256" s="194">
        <f>IF(N256="snížená",J256,0)</f>
        <v>0</v>
      </c>
      <c r="BG256" s="194">
        <f>IF(N256="zákl. přenesená",J256,0)</f>
        <v>0</v>
      </c>
      <c r="BH256" s="194">
        <f>IF(N256="sníž. přenesená",J256,0)</f>
        <v>0</v>
      </c>
      <c r="BI256" s="194">
        <f>IF(N256="nulová",J256,0)</f>
        <v>0</v>
      </c>
      <c r="BJ256" s="20" t="s">
        <v>154</v>
      </c>
      <c r="BK256" s="194">
        <f>ROUND(I256*H256,2)</f>
        <v>0</v>
      </c>
      <c r="BL256" s="20" t="s">
        <v>154</v>
      </c>
      <c r="BM256" s="193" t="s">
        <v>338</v>
      </c>
    </row>
    <row r="257" spans="1:65" s="12" customFormat="1" ht="25.9" customHeight="1">
      <c r="B257" s="166"/>
      <c r="C257" s="167"/>
      <c r="D257" s="168" t="s">
        <v>75</v>
      </c>
      <c r="E257" s="169" t="s">
        <v>339</v>
      </c>
      <c r="F257" s="169" t="s">
        <v>340</v>
      </c>
      <c r="G257" s="167"/>
      <c r="H257" s="167"/>
      <c r="I257" s="170"/>
      <c r="J257" s="171">
        <f>BK257</f>
        <v>0</v>
      </c>
      <c r="K257" s="167"/>
      <c r="L257" s="172"/>
      <c r="M257" s="173"/>
      <c r="N257" s="174"/>
      <c r="O257" s="174"/>
      <c r="P257" s="175">
        <f>SUM(P258:P279)</f>
        <v>0</v>
      </c>
      <c r="Q257" s="174"/>
      <c r="R257" s="175">
        <f>SUM(R258:R279)</f>
        <v>0</v>
      </c>
      <c r="S257" s="174"/>
      <c r="T257" s="176">
        <f>SUM(T258:T279)</f>
        <v>0</v>
      </c>
      <c r="AR257" s="177" t="s">
        <v>154</v>
      </c>
      <c r="AT257" s="178" t="s">
        <v>75</v>
      </c>
      <c r="AU257" s="178" t="s">
        <v>76</v>
      </c>
      <c r="AY257" s="177" t="s">
        <v>145</v>
      </c>
      <c r="BK257" s="179">
        <f>SUM(BK258:BK279)</f>
        <v>0</v>
      </c>
    </row>
    <row r="258" spans="1:65" s="2" customFormat="1" ht="16.5" customHeight="1">
      <c r="A258" s="37"/>
      <c r="B258" s="38"/>
      <c r="C258" s="182" t="s">
        <v>292</v>
      </c>
      <c r="D258" s="182" t="s">
        <v>149</v>
      </c>
      <c r="E258" s="183" t="s">
        <v>341</v>
      </c>
      <c r="F258" s="184" t="s">
        <v>342</v>
      </c>
      <c r="G258" s="185" t="s">
        <v>343</v>
      </c>
      <c r="H258" s="186">
        <v>16</v>
      </c>
      <c r="I258" s="187"/>
      <c r="J258" s="188">
        <f>ROUND(I258*H258,2)</f>
        <v>0</v>
      </c>
      <c r="K258" s="184" t="s">
        <v>344</v>
      </c>
      <c r="L258" s="42"/>
      <c r="M258" s="189" t="s">
        <v>19</v>
      </c>
      <c r="N258" s="190" t="s">
        <v>49</v>
      </c>
      <c r="O258" s="68"/>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345</v>
      </c>
      <c r="AT258" s="193" t="s">
        <v>149</v>
      </c>
      <c r="AU258" s="193" t="s">
        <v>84</v>
      </c>
      <c r="AY258" s="20" t="s">
        <v>145</v>
      </c>
      <c r="BE258" s="194">
        <f>IF(N258="základní",J258,0)</f>
        <v>0</v>
      </c>
      <c r="BF258" s="194">
        <f>IF(N258="snížená",J258,0)</f>
        <v>0</v>
      </c>
      <c r="BG258" s="194">
        <f>IF(N258="zákl. přenesená",J258,0)</f>
        <v>0</v>
      </c>
      <c r="BH258" s="194">
        <f>IF(N258="sníž. přenesená",J258,0)</f>
        <v>0</v>
      </c>
      <c r="BI258" s="194">
        <f>IF(N258="nulová",J258,0)</f>
        <v>0</v>
      </c>
      <c r="BJ258" s="20" t="s">
        <v>154</v>
      </c>
      <c r="BK258" s="194">
        <f>ROUND(I258*H258,2)</f>
        <v>0</v>
      </c>
      <c r="BL258" s="20" t="s">
        <v>345</v>
      </c>
      <c r="BM258" s="193" t="s">
        <v>346</v>
      </c>
    </row>
    <row r="259" spans="1:65" s="2" customFormat="1">
      <c r="A259" s="37"/>
      <c r="B259" s="38"/>
      <c r="C259" s="39"/>
      <c r="D259" s="195" t="s">
        <v>156</v>
      </c>
      <c r="E259" s="39"/>
      <c r="F259" s="196" t="s">
        <v>347</v>
      </c>
      <c r="G259" s="39"/>
      <c r="H259" s="39"/>
      <c r="I259" s="197"/>
      <c r="J259" s="39"/>
      <c r="K259" s="39"/>
      <c r="L259" s="42"/>
      <c r="M259" s="198"/>
      <c r="N259" s="199"/>
      <c r="O259" s="68"/>
      <c r="P259" s="68"/>
      <c r="Q259" s="68"/>
      <c r="R259" s="68"/>
      <c r="S259" s="68"/>
      <c r="T259" s="69"/>
      <c r="U259" s="37"/>
      <c r="V259" s="37"/>
      <c r="W259" s="37"/>
      <c r="X259" s="37"/>
      <c r="Y259" s="37"/>
      <c r="Z259" s="37"/>
      <c r="AA259" s="37"/>
      <c r="AB259" s="37"/>
      <c r="AC259" s="37"/>
      <c r="AD259" s="37"/>
      <c r="AE259" s="37"/>
      <c r="AT259" s="20" t="s">
        <v>156</v>
      </c>
      <c r="AU259" s="20" t="s">
        <v>84</v>
      </c>
    </row>
    <row r="260" spans="1:65" s="2" customFormat="1" ht="19.5">
      <c r="A260" s="37"/>
      <c r="B260" s="38"/>
      <c r="C260" s="39"/>
      <c r="D260" s="202" t="s">
        <v>196</v>
      </c>
      <c r="E260" s="39"/>
      <c r="F260" s="233" t="s">
        <v>348</v>
      </c>
      <c r="G260" s="39"/>
      <c r="H260" s="39"/>
      <c r="I260" s="197"/>
      <c r="J260" s="39"/>
      <c r="K260" s="39"/>
      <c r="L260" s="42"/>
      <c r="M260" s="198"/>
      <c r="N260" s="199"/>
      <c r="O260" s="68"/>
      <c r="P260" s="68"/>
      <c r="Q260" s="68"/>
      <c r="R260" s="68"/>
      <c r="S260" s="68"/>
      <c r="T260" s="69"/>
      <c r="U260" s="37"/>
      <c r="V260" s="37"/>
      <c r="W260" s="37"/>
      <c r="X260" s="37"/>
      <c r="Y260" s="37"/>
      <c r="Z260" s="37"/>
      <c r="AA260" s="37"/>
      <c r="AB260" s="37"/>
      <c r="AC260" s="37"/>
      <c r="AD260" s="37"/>
      <c r="AE260" s="37"/>
      <c r="AT260" s="20" t="s">
        <v>196</v>
      </c>
      <c r="AU260" s="20" t="s">
        <v>84</v>
      </c>
    </row>
    <row r="261" spans="1:65" s="13" customFormat="1">
      <c r="B261" s="200"/>
      <c r="C261" s="201"/>
      <c r="D261" s="202" t="s">
        <v>158</v>
      </c>
      <c r="E261" s="203" t="s">
        <v>19</v>
      </c>
      <c r="F261" s="204" t="s">
        <v>349</v>
      </c>
      <c r="G261" s="201"/>
      <c r="H261" s="203" t="s">
        <v>19</v>
      </c>
      <c r="I261" s="205"/>
      <c r="J261" s="201"/>
      <c r="K261" s="201"/>
      <c r="L261" s="206"/>
      <c r="M261" s="207"/>
      <c r="N261" s="208"/>
      <c r="O261" s="208"/>
      <c r="P261" s="208"/>
      <c r="Q261" s="208"/>
      <c r="R261" s="208"/>
      <c r="S261" s="208"/>
      <c r="T261" s="209"/>
      <c r="AT261" s="210" t="s">
        <v>158</v>
      </c>
      <c r="AU261" s="210" t="s">
        <v>84</v>
      </c>
      <c r="AV261" s="13" t="s">
        <v>84</v>
      </c>
      <c r="AW261" s="13" t="s">
        <v>37</v>
      </c>
      <c r="AX261" s="13" t="s">
        <v>76</v>
      </c>
      <c r="AY261" s="210" t="s">
        <v>145</v>
      </c>
    </row>
    <row r="262" spans="1:65" s="14" customFormat="1">
      <c r="B262" s="211"/>
      <c r="C262" s="212"/>
      <c r="D262" s="202" t="s">
        <v>158</v>
      </c>
      <c r="E262" s="213" t="s">
        <v>19</v>
      </c>
      <c r="F262" s="214" t="s">
        <v>350</v>
      </c>
      <c r="G262" s="212"/>
      <c r="H262" s="215">
        <v>8</v>
      </c>
      <c r="I262" s="216"/>
      <c r="J262" s="212"/>
      <c r="K262" s="212"/>
      <c r="L262" s="217"/>
      <c r="M262" s="218"/>
      <c r="N262" s="219"/>
      <c r="O262" s="219"/>
      <c r="P262" s="219"/>
      <c r="Q262" s="219"/>
      <c r="R262" s="219"/>
      <c r="S262" s="219"/>
      <c r="T262" s="220"/>
      <c r="AT262" s="221" t="s">
        <v>158</v>
      </c>
      <c r="AU262" s="221" t="s">
        <v>84</v>
      </c>
      <c r="AV262" s="14" t="s">
        <v>14</v>
      </c>
      <c r="AW262" s="14" t="s">
        <v>37</v>
      </c>
      <c r="AX262" s="14" t="s">
        <v>76</v>
      </c>
      <c r="AY262" s="221" t="s">
        <v>145</v>
      </c>
    </row>
    <row r="263" spans="1:65" s="13" customFormat="1">
      <c r="B263" s="200"/>
      <c r="C263" s="201"/>
      <c r="D263" s="202" t="s">
        <v>158</v>
      </c>
      <c r="E263" s="203" t="s">
        <v>19</v>
      </c>
      <c r="F263" s="204" t="s">
        <v>351</v>
      </c>
      <c r="G263" s="201"/>
      <c r="H263" s="203" t="s">
        <v>19</v>
      </c>
      <c r="I263" s="205"/>
      <c r="J263" s="201"/>
      <c r="K263" s="201"/>
      <c r="L263" s="206"/>
      <c r="M263" s="207"/>
      <c r="N263" s="208"/>
      <c r="O263" s="208"/>
      <c r="P263" s="208"/>
      <c r="Q263" s="208"/>
      <c r="R263" s="208"/>
      <c r="S263" s="208"/>
      <c r="T263" s="209"/>
      <c r="AT263" s="210" t="s">
        <v>158</v>
      </c>
      <c r="AU263" s="210" t="s">
        <v>84</v>
      </c>
      <c r="AV263" s="13" t="s">
        <v>84</v>
      </c>
      <c r="AW263" s="13" t="s">
        <v>37</v>
      </c>
      <c r="AX263" s="13" t="s">
        <v>76</v>
      </c>
      <c r="AY263" s="210" t="s">
        <v>145</v>
      </c>
    </row>
    <row r="264" spans="1:65" s="14" customFormat="1">
      <c r="B264" s="211"/>
      <c r="C264" s="212"/>
      <c r="D264" s="202" t="s">
        <v>158</v>
      </c>
      <c r="E264" s="213" t="s">
        <v>19</v>
      </c>
      <c r="F264" s="214" t="s">
        <v>350</v>
      </c>
      <c r="G264" s="212"/>
      <c r="H264" s="215">
        <v>8</v>
      </c>
      <c r="I264" s="216"/>
      <c r="J264" s="212"/>
      <c r="K264" s="212"/>
      <c r="L264" s="217"/>
      <c r="M264" s="218"/>
      <c r="N264" s="219"/>
      <c r="O264" s="219"/>
      <c r="P264" s="219"/>
      <c r="Q264" s="219"/>
      <c r="R264" s="219"/>
      <c r="S264" s="219"/>
      <c r="T264" s="220"/>
      <c r="AT264" s="221" t="s">
        <v>158</v>
      </c>
      <c r="AU264" s="221" t="s">
        <v>84</v>
      </c>
      <c r="AV264" s="14" t="s">
        <v>14</v>
      </c>
      <c r="AW264" s="14" t="s">
        <v>37</v>
      </c>
      <c r="AX264" s="14" t="s">
        <v>76</v>
      </c>
      <c r="AY264" s="221" t="s">
        <v>145</v>
      </c>
    </row>
    <row r="265" spans="1:65" s="15" customFormat="1">
      <c r="B265" s="222"/>
      <c r="C265" s="223"/>
      <c r="D265" s="202" t="s">
        <v>158</v>
      </c>
      <c r="E265" s="224" t="s">
        <v>19</v>
      </c>
      <c r="F265" s="225" t="s">
        <v>163</v>
      </c>
      <c r="G265" s="223"/>
      <c r="H265" s="226">
        <v>16</v>
      </c>
      <c r="I265" s="227"/>
      <c r="J265" s="223"/>
      <c r="K265" s="223"/>
      <c r="L265" s="228"/>
      <c r="M265" s="229"/>
      <c r="N265" s="230"/>
      <c r="O265" s="230"/>
      <c r="P265" s="230"/>
      <c r="Q265" s="230"/>
      <c r="R265" s="230"/>
      <c r="S265" s="230"/>
      <c r="T265" s="231"/>
      <c r="AT265" s="232" t="s">
        <v>158</v>
      </c>
      <c r="AU265" s="232" t="s">
        <v>84</v>
      </c>
      <c r="AV265" s="15" t="s">
        <v>154</v>
      </c>
      <c r="AW265" s="15" t="s">
        <v>37</v>
      </c>
      <c r="AX265" s="15" t="s">
        <v>84</v>
      </c>
      <c r="AY265" s="232" t="s">
        <v>145</v>
      </c>
    </row>
    <row r="266" spans="1:65" s="2" customFormat="1" ht="16.5" customHeight="1">
      <c r="A266" s="37"/>
      <c r="B266" s="38"/>
      <c r="C266" s="247" t="s">
        <v>352</v>
      </c>
      <c r="D266" s="247" t="s">
        <v>353</v>
      </c>
      <c r="E266" s="248" t="s">
        <v>354</v>
      </c>
      <c r="F266" s="249" t="s">
        <v>355</v>
      </c>
      <c r="G266" s="250" t="s">
        <v>356</v>
      </c>
      <c r="H266" s="251">
        <v>1</v>
      </c>
      <c r="I266" s="252"/>
      <c r="J266" s="253">
        <f>ROUND(I266*H266,2)</f>
        <v>0</v>
      </c>
      <c r="K266" s="249" t="s">
        <v>188</v>
      </c>
      <c r="L266" s="254"/>
      <c r="M266" s="255" t="s">
        <v>19</v>
      </c>
      <c r="N266" s="256" t="s">
        <v>49</v>
      </c>
      <c r="O266" s="68"/>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345</v>
      </c>
      <c r="AT266" s="193" t="s">
        <v>353</v>
      </c>
      <c r="AU266" s="193" t="s">
        <v>84</v>
      </c>
      <c r="AY266" s="20" t="s">
        <v>145</v>
      </c>
      <c r="BE266" s="194">
        <f>IF(N266="základní",J266,0)</f>
        <v>0</v>
      </c>
      <c r="BF266" s="194">
        <f>IF(N266="snížená",J266,0)</f>
        <v>0</v>
      </c>
      <c r="BG266" s="194">
        <f>IF(N266="zákl. přenesená",J266,0)</f>
        <v>0</v>
      </c>
      <c r="BH266" s="194">
        <f>IF(N266="sníž. přenesená",J266,0)</f>
        <v>0</v>
      </c>
      <c r="BI266" s="194">
        <f>IF(N266="nulová",J266,0)</f>
        <v>0</v>
      </c>
      <c r="BJ266" s="20" t="s">
        <v>154</v>
      </c>
      <c r="BK266" s="194">
        <f>ROUND(I266*H266,2)</f>
        <v>0</v>
      </c>
      <c r="BL266" s="20" t="s">
        <v>345</v>
      </c>
      <c r="BM266" s="193" t="s">
        <v>357</v>
      </c>
    </row>
    <row r="267" spans="1:65" s="2" customFormat="1" ht="16.5" customHeight="1">
      <c r="A267" s="37"/>
      <c r="B267" s="38"/>
      <c r="C267" s="182" t="s">
        <v>297</v>
      </c>
      <c r="D267" s="182" t="s">
        <v>149</v>
      </c>
      <c r="E267" s="183" t="s">
        <v>358</v>
      </c>
      <c r="F267" s="184" t="s">
        <v>359</v>
      </c>
      <c r="G267" s="185" t="s">
        <v>343</v>
      </c>
      <c r="H267" s="186">
        <v>15</v>
      </c>
      <c r="I267" s="187"/>
      <c r="J267" s="188">
        <f>ROUND(I267*H267,2)</f>
        <v>0</v>
      </c>
      <c r="K267" s="184" t="s">
        <v>344</v>
      </c>
      <c r="L267" s="42"/>
      <c r="M267" s="189" t="s">
        <v>19</v>
      </c>
      <c r="N267" s="190" t="s">
        <v>49</v>
      </c>
      <c r="O267" s="68"/>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345</v>
      </c>
      <c r="AT267" s="193" t="s">
        <v>149</v>
      </c>
      <c r="AU267" s="193" t="s">
        <v>84</v>
      </c>
      <c r="AY267" s="20" t="s">
        <v>145</v>
      </c>
      <c r="BE267" s="194">
        <f>IF(N267="základní",J267,0)</f>
        <v>0</v>
      </c>
      <c r="BF267" s="194">
        <f>IF(N267="snížená",J267,0)</f>
        <v>0</v>
      </c>
      <c r="BG267" s="194">
        <f>IF(N267="zákl. přenesená",J267,0)</f>
        <v>0</v>
      </c>
      <c r="BH267" s="194">
        <f>IF(N267="sníž. přenesená",J267,0)</f>
        <v>0</v>
      </c>
      <c r="BI267" s="194">
        <f>IF(N267="nulová",J267,0)</f>
        <v>0</v>
      </c>
      <c r="BJ267" s="20" t="s">
        <v>154</v>
      </c>
      <c r="BK267" s="194">
        <f>ROUND(I267*H267,2)</f>
        <v>0</v>
      </c>
      <c r="BL267" s="20" t="s">
        <v>345</v>
      </c>
      <c r="BM267" s="193" t="s">
        <v>360</v>
      </c>
    </row>
    <row r="268" spans="1:65" s="2" customFormat="1">
      <c r="A268" s="37"/>
      <c r="B268" s="38"/>
      <c r="C268" s="39"/>
      <c r="D268" s="195" t="s">
        <v>156</v>
      </c>
      <c r="E268" s="39"/>
      <c r="F268" s="196" t="s">
        <v>361</v>
      </c>
      <c r="G268" s="39"/>
      <c r="H268" s="39"/>
      <c r="I268" s="197"/>
      <c r="J268" s="39"/>
      <c r="K268" s="39"/>
      <c r="L268" s="42"/>
      <c r="M268" s="198"/>
      <c r="N268" s="199"/>
      <c r="O268" s="68"/>
      <c r="P268" s="68"/>
      <c r="Q268" s="68"/>
      <c r="R268" s="68"/>
      <c r="S268" s="68"/>
      <c r="T268" s="69"/>
      <c r="U268" s="37"/>
      <c r="V268" s="37"/>
      <c r="W268" s="37"/>
      <c r="X268" s="37"/>
      <c r="Y268" s="37"/>
      <c r="Z268" s="37"/>
      <c r="AA268" s="37"/>
      <c r="AB268" s="37"/>
      <c r="AC268" s="37"/>
      <c r="AD268" s="37"/>
      <c r="AE268" s="37"/>
      <c r="AT268" s="20" t="s">
        <v>156</v>
      </c>
      <c r="AU268" s="20" t="s">
        <v>84</v>
      </c>
    </row>
    <row r="269" spans="1:65" s="2" customFormat="1" ht="19.5">
      <c r="A269" s="37"/>
      <c r="B269" s="38"/>
      <c r="C269" s="39"/>
      <c r="D269" s="202" t="s">
        <v>196</v>
      </c>
      <c r="E269" s="39"/>
      <c r="F269" s="233" t="s">
        <v>348</v>
      </c>
      <c r="G269" s="39"/>
      <c r="H269" s="39"/>
      <c r="I269" s="197"/>
      <c r="J269" s="39"/>
      <c r="K269" s="39"/>
      <c r="L269" s="42"/>
      <c r="M269" s="198"/>
      <c r="N269" s="199"/>
      <c r="O269" s="68"/>
      <c r="P269" s="68"/>
      <c r="Q269" s="68"/>
      <c r="R269" s="68"/>
      <c r="S269" s="68"/>
      <c r="T269" s="69"/>
      <c r="U269" s="37"/>
      <c r="V269" s="37"/>
      <c r="W269" s="37"/>
      <c r="X269" s="37"/>
      <c r="Y269" s="37"/>
      <c r="Z269" s="37"/>
      <c r="AA269" s="37"/>
      <c r="AB269" s="37"/>
      <c r="AC269" s="37"/>
      <c r="AD269" s="37"/>
      <c r="AE269" s="37"/>
      <c r="AT269" s="20" t="s">
        <v>196</v>
      </c>
      <c r="AU269" s="20" t="s">
        <v>84</v>
      </c>
    </row>
    <row r="270" spans="1:65" s="13" customFormat="1">
      <c r="B270" s="200"/>
      <c r="C270" s="201"/>
      <c r="D270" s="202" t="s">
        <v>158</v>
      </c>
      <c r="E270" s="203" t="s">
        <v>19</v>
      </c>
      <c r="F270" s="204" t="s">
        <v>362</v>
      </c>
      <c r="G270" s="201"/>
      <c r="H270" s="203" t="s">
        <v>19</v>
      </c>
      <c r="I270" s="205"/>
      <c r="J270" s="201"/>
      <c r="K270" s="201"/>
      <c r="L270" s="206"/>
      <c r="M270" s="207"/>
      <c r="N270" s="208"/>
      <c r="O270" s="208"/>
      <c r="P270" s="208"/>
      <c r="Q270" s="208"/>
      <c r="R270" s="208"/>
      <c r="S270" s="208"/>
      <c r="T270" s="209"/>
      <c r="AT270" s="210" t="s">
        <v>158</v>
      </c>
      <c r="AU270" s="210" t="s">
        <v>84</v>
      </c>
      <c r="AV270" s="13" t="s">
        <v>84</v>
      </c>
      <c r="AW270" s="13" t="s">
        <v>37</v>
      </c>
      <c r="AX270" s="13" t="s">
        <v>76</v>
      </c>
      <c r="AY270" s="210" t="s">
        <v>145</v>
      </c>
    </row>
    <row r="271" spans="1:65" s="14" customFormat="1">
      <c r="B271" s="211"/>
      <c r="C271" s="212"/>
      <c r="D271" s="202" t="s">
        <v>158</v>
      </c>
      <c r="E271" s="213" t="s">
        <v>19</v>
      </c>
      <c r="F271" s="214" t="s">
        <v>363</v>
      </c>
      <c r="G271" s="212"/>
      <c r="H271" s="215">
        <v>15</v>
      </c>
      <c r="I271" s="216"/>
      <c r="J271" s="212"/>
      <c r="K271" s="212"/>
      <c r="L271" s="217"/>
      <c r="M271" s="218"/>
      <c r="N271" s="219"/>
      <c r="O271" s="219"/>
      <c r="P271" s="219"/>
      <c r="Q271" s="219"/>
      <c r="R271" s="219"/>
      <c r="S271" s="219"/>
      <c r="T271" s="220"/>
      <c r="AT271" s="221" t="s">
        <v>158</v>
      </c>
      <c r="AU271" s="221" t="s">
        <v>84</v>
      </c>
      <c r="AV271" s="14" t="s">
        <v>14</v>
      </c>
      <c r="AW271" s="14" t="s">
        <v>37</v>
      </c>
      <c r="AX271" s="14" t="s">
        <v>76</v>
      </c>
      <c r="AY271" s="221" t="s">
        <v>145</v>
      </c>
    </row>
    <row r="272" spans="1:65" s="15" customFormat="1">
      <c r="B272" s="222"/>
      <c r="C272" s="223"/>
      <c r="D272" s="202" t="s">
        <v>158</v>
      </c>
      <c r="E272" s="224" t="s">
        <v>19</v>
      </c>
      <c r="F272" s="225" t="s">
        <v>163</v>
      </c>
      <c r="G272" s="223"/>
      <c r="H272" s="226">
        <v>15</v>
      </c>
      <c r="I272" s="227"/>
      <c r="J272" s="223"/>
      <c r="K272" s="223"/>
      <c r="L272" s="228"/>
      <c r="M272" s="229"/>
      <c r="N272" s="230"/>
      <c r="O272" s="230"/>
      <c r="P272" s="230"/>
      <c r="Q272" s="230"/>
      <c r="R272" s="230"/>
      <c r="S272" s="230"/>
      <c r="T272" s="231"/>
      <c r="AT272" s="232" t="s">
        <v>158</v>
      </c>
      <c r="AU272" s="232" t="s">
        <v>84</v>
      </c>
      <c r="AV272" s="15" t="s">
        <v>154</v>
      </c>
      <c r="AW272" s="15" t="s">
        <v>37</v>
      </c>
      <c r="AX272" s="15" t="s">
        <v>84</v>
      </c>
      <c r="AY272" s="232" t="s">
        <v>145</v>
      </c>
    </row>
    <row r="273" spans="1:65" s="2" customFormat="1" ht="16.5" customHeight="1">
      <c r="A273" s="37"/>
      <c r="B273" s="38"/>
      <c r="C273" s="247" t="s">
        <v>364</v>
      </c>
      <c r="D273" s="247" t="s">
        <v>353</v>
      </c>
      <c r="E273" s="248" t="s">
        <v>365</v>
      </c>
      <c r="F273" s="249" t="s">
        <v>355</v>
      </c>
      <c r="G273" s="250" t="s">
        <v>356</v>
      </c>
      <c r="H273" s="251">
        <v>1</v>
      </c>
      <c r="I273" s="252"/>
      <c r="J273" s="253">
        <f>ROUND(I273*H273,2)</f>
        <v>0</v>
      </c>
      <c r="K273" s="249" t="s">
        <v>188</v>
      </c>
      <c r="L273" s="254"/>
      <c r="M273" s="255" t="s">
        <v>19</v>
      </c>
      <c r="N273" s="256" t="s">
        <v>49</v>
      </c>
      <c r="O273" s="68"/>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345</v>
      </c>
      <c r="AT273" s="193" t="s">
        <v>353</v>
      </c>
      <c r="AU273" s="193" t="s">
        <v>84</v>
      </c>
      <c r="AY273" s="20" t="s">
        <v>145</v>
      </c>
      <c r="BE273" s="194">
        <f>IF(N273="základní",J273,0)</f>
        <v>0</v>
      </c>
      <c r="BF273" s="194">
        <f>IF(N273="snížená",J273,0)</f>
        <v>0</v>
      </c>
      <c r="BG273" s="194">
        <f>IF(N273="zákl. přenesená",J273,0)</f>
        <v>0</v>
      </c>
      <c r="BH273" s="194">
        <f>IF(N273="sníž. přenesená",J273,0)</f>
        <v>0</v>
      </c>
      <c r="BI273" s="194">
        <f>IF(N273="nulová",J273,0)</f>
        <v>0</v>
      </c>
      <c r="BJ273" s="20" t="s">
        <v>154</v>
      </c>
      <c r="BK273" s="194">
        <f>ROUND(I273*H273,2)</f>
        <v>0</v>
      </c>
      <c r="BL273" s="20" t="s">
        <v>345</v>
      </c>
      <c r="BM273" s="193" t="s">
        <v>366</v>
      </c>
    </row>
    <row r="274" spans="1:65" s="2" customFormat="1" ht="16.5" customHeight="1">
      <c r="A274" s="37"/>
      <c r="B274" s="38"/>
      <c r="C274" s="182" t="s">
        <v>367</v>
      </c>
      <c r="D274" s="182" t="s">
        <v>149</v>
      </c>
      <c r="E274" s="183" t="s">
        <v>368</v>
      </c>
      <c r="F274" s="184" t="s">
        <v>369</v>
      </c>
      <c r="G274" s="185" t="s">
        <v>343</v>
      </c>
      <c r="H274" s="186">
        <v>25</v>
      </c>
      <c r="I274" s="187"/>
      <c r="J274" s="188">
        <f>ROUND(I274*H274,2)</f>
        <v>0</v>
      </c>
      <c r="K274" s="184" t="s">
        <v>344</v>
      </c>
      <c r="L274" s="42"/>
      <c r="M274" s="189" t="s">
        <v>19</v>
      </c>
      <c r="N274" s="190" t="s">
        <v>49</v>
      </c>
      <c r="O274" s="68"/>
      <c r="P274" s="191">
        <f>O274*H274</f>
        <v>0</v>
      </c>
      <c r="Q274" s="191">
        <v>0</v>
      </c>
      <c r="R274" s="191">
        <f>Q274*H274</f>
        <v>0</v>
      </c>
      <c r="S274" s="191">
        <v>0</v>
      </c>
      <c r="T274" s="192">
        <f>S274*H274</f>
        <v>0</v>
      </c>
      <c r="U274" s="37"/>
      <c r="V274" s="37"/>
      <c r="W274" s="37"/>
      <c r="X274" s="37"/>
      <c r="Y274" s="37"/>
      <c r="Z274" s="37"/>
      <c r="AA274" s="37"/>
      <c r="AB274" s="37"/>
      <c r="AC274" s="37"/>
      <c r="AD274" s="37"/>
      <c r="AE274" s="37"/>
      <c r="AR274" s="193" t="s">
        <v>345</v>
      </c>
      <c r="AT274" s="193" t="s">
        <v>149</v>
      </c>
      <c r="AU274" s="193" t="s">
        <v>84</v>
      </c>
      <c r="AY274" s="20" t="s">
        <v>145</v>
      </c>
      <c r="BE274" s="194">
        <f>IF(N274="základní",J274,0)</f>
        <v>0</v>
      </c>
      <c r="BF274" s="194">
        <f>IF(N274="snížená",J274,0)</f>
        <v>0</v>
      </c>
      <c r="BG274" s="194">
        <f>IF(N274="zákl. přenesená",J274,0)</f>
        <v>0</v>
      </c>
      <c r="BH274" s="194">
        <f>IF(N274="sníž. přenesená",J274,0)</f>
        <v>0</v>
      </c>
      <c r="BI274" s="194">
        <f>IF(N274="nulová",J274,0)</f>
        <v>0</v>
      </c>
      <c r="BJ274" s="20" t="s">
        <v>154</v>
      </c>
      <c r="BK274" s="194">
        <f>ROUND(I274*H274,2)</f>
        <v>0</v>
      </c>
      <c r="BL274" s="20" t="s">
        <v>345</v>
      </c>
      <c r="BM274" s="193" t="s">
        <v>370</v>
      </c>
    </row>
    <row r="275" spans="1:65" s="2" customFormat="1">
      <c r="A275" s="37"/>
      <c r="B275" s="38"/>
      <c r="C275" s="39"/>
      <c r="D275" s="195" t="s">
        <v>156</v>
      </c>
      <c r="E275" s="39"/>
      <c r="F275" s="196" t="s">
        <v>371</v>
      </c>
      <c r="G275" s="39"/>
      <c r="H275" s="39"/>
      <c r="I275" s="197"/>
      <c r="J275" s="39"/>
      <c r="K275" s="39"/>
      <c r="L275" s="42"/>
      <c r="M275" s="198"/>
      <c r="N275" s="199"/>
      <c r="O275" s="68"/>
      <c r="P275" s="68"/>
      <c r="Q275" s="68"/>
      <c r="R275" s="68"/>
      <c r="S275" s="68"/>
      <c r="T275" s="69"/>
      <c r="U275" s="37"/>
      <c r="V275" s="37"/>
      <c r="W275" s="37"/>
      <c r="X275" s="37"/>
      <c r="Y275" s="37"/>
      <c r="Z275" s="37"/>
      <c r="AA275" s="37"/>
      <c r="AB275" s="37"/>
      <c r="AC275" s="37"/>
      <c r="AD275" s="37"/>
      <c r="AE275" s="37"/>
      <c r="AT275" s="20" t="s">
        <v>156</v>
      </c>
      <c r="AU275" s="20" t="s">
        <v>84</v>
      </c>
    </row>
    <row r="276" spans="1:65" s="13" customFormat="1">
      <c r="B276" s="200"/>
      <c r="C276" s="201"/>
      <c r="D276" s="202" t="s">
        <v>158</v>
      </c>
      <c r="E276" s="203" t="s">
        <v>19</v>
      </c>
      <c r="F276" s="204" t="s">
        <v>372</v>
      </c>
      <c r="G276" s="201"/>
      <c r="H276" s="203" t="s">
        <v>19</v>
      </c>
      <c r="I276" s="205"/>
      <c r="J276" s="201"/>
      <c r="K276" s="201"/>
      <c r="L276" s="206"/>
      <c r="M276" s="207"/>
      <c r="N276" s="208"/>
      <c r="O276" s="208"/>
      <c r="P276" s="208"/>
      <c r="Q276" s="208"/>
      <c r="R276" s="208"/>
      <c r="S276" s="208"/>
      <c r="T276" s="209"/>
      <c r="AT276" s="210" t="s">
        <v>158</v>
      </c>
      <c r="AU276" s="210" t="s">
        <v>84</v>
      </c>
      <c r="AV276" s="13" t="s">
        <v>84</v>
      </c>
      <c r="AW276" s="13" t="s">
        <v>37</v>
      </c>
      <c r="AX276" s="13" t="s">
        <v>76</v>
      </c>
      <c r="AY276" s="210" t="s">
        <v>145</v>
      </c>
    </row>
    <row r="277" spans="1:65" s="14" customFormat="1">
      <c r="B277" s="211"/>
      <c r="C277" s="212"/>
      <c r="D277" s="202" t="s">
        <v>158</v>
      </c>
      <c r="E277" s="213" t="s">
        <v>19</v>
      </c>
      <c r="F277" s="214" t="s">
        <v>373</v>
      </c>
      <c r="G277" s="212"/>
      <c r="H277" s="215">
        <v>25</v>
      </c>
      <c r="I277" s="216"/>
      <c r="J277" s="212"/>
      <c r="K277" s="212"/>
      <c r="L277" s="217"/>
      <c r="M277" s="218"/>
      <c r="N277" s="219"/>
      <c r="O277" s="219"/>
      <c r="P277" s="219"/>
      <c r="Q277" s="219"/>
      <c r="R277" s="219"/>
      <c r="S277" s="219"/>
      <c r="T277" s="220"/>
      <c r="AT277" s="221" t="s">
        <v>158</v>
      </c>
      <c r="AU277" s="221" t="s">
        <v>84</v>
      </c>
      <c r="AV277" s="14" t="s">
        <v>14</v>
      </c>
      <c r="AW277" s="14" t="s">
        <v>37</v>
      </c>
      <c r="AX277" s="14" t="s">
        <v>76</v>
      </c>
      <c r="AY277" s="221" t="s">
        <v>145</v>
      </c>
    </row>
    <row r="278" spans="1:65" s="15" customFormat="1">
      <c r="B278" s="222"/>
      <c r="C278" s="223"/>
      <c r="D278" s="202" t="s">
        <v>158</v>
      </c>
      <c r="E278" s="224" t="s">
        <v>19</v>
      </c>
      <c r="F278" s="225" t="s">
        <v>163</v>
      </c>
      <c r="G278" s="223"/>
      <c r="H278" s="226">
        <v>25</v>
      </c>
      <c r="I278" s="227"/>
      <c r="J278" s="223"/>
      <c r="K278" s="223"/>
      <c r="L278" s="228"/>
      <c r="M278" s="229"/>
      <c r="N278" s="230"/>
      <c r="O278" s="230"/>
      <c r="P278" s="230"/>
      <c r="Q278" s="230"/>
      <c r="R278" s="230"/>
      <c r="S278" s="230"/>
      <c r="T278" s="231"/>
      <c r="AT278" s="232" t="s">
        <v>158</v>
      </c>
      <c r="AU278" s="232" t="s">
        <v>84</v>
      </c>
      <c r="AV278" s="15" t="s">
        <v>154</v>
      </c>
      <c r="AW278" s="15" t="s">
        <v>37</v>
      </c>
      <c r="AX278" s="15" t="s">
        <v>84</v>
      </c>
      <c r="AY278" s="232" t="s">
        <v>145</v>
      </c>
    </row>
    <row r="279" spans="1:65" s="2" customFormat="1" ht="16.5" customHeight="1">
      <c r="A279" s="37"/>
      <c r="B279" s="38"/>
      <c r="C279" s="247" t="s">
        <v>374</v>
      </c>
      <c r="D279" s="247" t="s">
        <v>353</v>
      </c>
      <c r="E279" s="248" t="s">
        <v>375</v>
      </c>
      <c r="F279" s="249" t="s">
        <v>376</v>
      </c>
      <c r="G279" s="250" t="s">
        <v>356</v>
      </c>
      <c r="H279" s="251">
        <v>1</v>
      </c>
      <c r="I279" s="252"/>
      <c r="J279" s="253">
        <f>ROUND(I279*H279,2)</f>
        <v>0</v>
      </c>
      <c r="K279" s="249" t="s">
        <v>188</v>
      </c>
      <c r="L279" s="254"/>
      <c r="M279" s="257" t="s">
        <v>19</v>
      </c>
      <c r="N279" s="258" t="s">
        <v>49</v>
      </c>
      <c r="O279" s="259"/>
      <c r="P279" s="260">
        <f>O279*H279</f>
        <v>0</v>
      </c>
      <c r="Q279" s="260">
        <v>0</v>
      </c>
      <c r="R279" s="260">
        <f>Q279*H279</f>
        <v>0</v>
      </c>
      <c r="S279" s="260">
        <v>0</v>
      </c>
      <c r="T279" s="261">
        <f>S279*H279</f>
        <v>0</v>
      </c>
      <c r="U279" s="37"/>
      <c r="V279" s="37"/>
      <c r="W279" s="37"/>
      <c r="X279" s="37"/>
      <c r="Y279" s="37"/>
      <c r="Z279" s="37"/>
      <c r="AA279" s="37"/>
      <c r="AB279" s="37"/>
      <c r="AC279" s="37"/>
      <c r="AD279" s="37"/>
      <c r="AE279" s="37"/>
      <c r="AR279" s="193" t="s">
        <v>345</v>
      </c>
      <c r="AT279" s="193" t="s">
        <v>353</v>
      </c>
      <c r="AU279" s="193" t="s">
        <v>84</v>
      </c>
      <c r="AY279" s="20" t="s">
        <v>145</v>
      </c>
      <c r="BE279" s="194">
        <f>IF(N279="základní",J279,0)</f>
        <v>0</v>
      </c>
      <c r="BF279" s="194">
        <f>IF(N279="snížená",J279,0)</f>
        <v>0</v>
      </c>
      <c r="BG279" s="194">
        <f>IF(N279="zákl. přenesená",J279,0)</f>
        <v>0</v>
      </c>
      <c r="BH279" s="194">
        <f>IF(N279="sníž. přenesená",J279,0)</f>
        <v>0</v>
      </c>
      <c r="BI279" s="194">
        <f>IF(N279="nulová",J279,0)</f>
        <v>0</v>
      </c>
      <c r="BJ279" s="20" t="s">
        <v>154</v>
      </c>
      <c r="BK279" s="194">
        <f>ROUND(I279*H279,2)</f>
        <v>0</v>
      </c>
      <c r="BL279" s="20" t="s">
        <v>345</v>
      </c>
      <c r="BM279" s="193" t="s">
        <v>377</v>
      </c>
    </row>
    <row r="280" spans="1:65" s="2" customFormat="1" ht="6.95" customHeight="1">
      <c r="A280" s="37"/>
      <c r="B280" s="51"/>
      <c r="C280" s="52"/>
      <c r="D280" s="52"/>
      <c r="E280" s="52"/>
      <c r="F280" s="52"/>
      <c r="G280" s="52"/>
      <c r="H280" s="52"/>
      <c r="I280" s="52"/>
      <c r="J280" s="52"/>
      <c r="K280" s="52"/>
      <c r="L280" s="42"/>
      <c r="M280" s="37"/>
      <c r="O280" s="37"/>
      <c r="P280" s="37"/>
      <c r="Q280" s="37"/>
      <c r="R280" s="37"/>
      <c r="S280" s="37"/>
      <c r="T280" s="37"/>
      <c r="U280" s="37"/>
      <c r="V280" s="37"/>
      <c r="W280" s="37"/>
      <c r="X280" s="37"/>
      <c r="Y280" s="37"/>
      <c r="Z280" s="37"/>
      <c r="AA280" s="37"/>
      <c r="AB280" s="37"/>
      <c r="AC280" s="37"/>
      <c r="AD280" s="37"/>
      <c r="AE280" s="37"/>
    </row>
  </sheetData>
  <sheetProtection algorithmName="SHA-512" hashValue="H15quiB+FT9sn0GXMrZx0G3lZWJ7ctJiwdpb4XgFhsqdR5b955qMyycqp1VexM4ccdLBk64BLAcjWvyq4AO0DA==" saltValue="g9R55SyERRQ3W7GmzrkEpqky0aOiGmY2gj8i766+mvx+5lWpfedLmyKNe+PQfF7IqRe7AYkYmtUnYwraewEhIQ==" spinCount="100000" sheet="1" objects="1" scenarios="1" formatColumns="0" formatRows="0" autoFilter="0"/>
  <autoFilter ref="C92:K279" xr:uid="{00000000-0009-0000-0000-000001000000}"/>
  <mergeCells count="9">
    <mergeCell ref="E50:H50"/>
    <mergeCell ref="E83:H83"/>
    <mergeCell ref="E85:H85"/>
    <mergeCell ref="L2:V2"/>
    <mergeCell ref="E7:H7"/>
    <mergeCell ref="E9:H9"/>
    <mergeCell ref="E18:H18"/>
    <mergeCell ref="E27:H27"/>
    <mergeCell ref="E48:H48"/>
  </mergeCells>
  <hyperlinks>
    <hyperlink ref="F98" r:id="rId1" xr:uid="{00000000-0004-0000-0100-000000000000}"/>
    <hyperlink ref="F107" r:id="rId2" xr:uid="{00000000-0004-0000-0100-000001000000}"/>
    <hyperlink ref="F116" r:id="rId3" xr:uid="{00000000-0004-0000-0100-000002000000}"/>
    <hyperlink ref="F130" r:id="rId4" xr:uid="{00000000-0004-0000-0100-000003000000}"/>
    <hyperlink ref="F138" r:id="rId5" xr:uid="{00000000-0004-0000-0100-000004000000}"/>
    <hyperlink ref="F146" r:id="rId6" xr:uid="{00000000-0004-0000-0100-000005000000}"/>
    <hyperlink ref="F154" r:id="rId7" xr:uid="{00000000-0004-0000-0100-000006000000}"/>
    <hyperlink ref="F162" r:id="rId8" xr:uid="{00000000-0004-0000-0100-000007000000}"/>
    <hyperlink ref="F170" r:id="rId9" xr:uid="{00000000-0004-0000-0100-000008000000}"/>
    <hyperlink ref="F179" r:id="rId10" xr:uid="{00000000-0004-0000-0100-000009000000}"/>
    <hyperlink ref="F189" r:id="rId11" xr:uid="{00000000-0004-0000-0100-00000A000000}"/>
    <hyperlink ref="F191" r:id="rId12" xr:uid="{00000000-0004-0000-0100-00000B000000}"/>
    <hyperlink ref="F202" r:id="rId13" xr:uid="{00000000-0004-0000-0100-00000C000000}"/>
    <hyperlink ref="F207" r:id="rId14" xr:uid="{00000000-0004-0000-0100-00000D000000}"/>
    <hyperlink ref="F212" r:id="rId15" xr:uid="{00000000-0004-0000-0100-00000E000000}"/>
    <hyperlink ref="F217" r:id="rId16" xr:uid="{00000000-0004-0000-0100-00000F000000}"/>
    <hyperlink ref="F222" r:id="rId17" xr:uid="{00000000-0004-0000-0100-000010000000}"/>
    <hyperlink ref="F227" r:id="rId18" xr:uid="{00000000-0004-0000-0100-000011000000}"/>
    <hyperlink ref="F232" r:id="rId19" xr:uid="{00000000-0004-0000-0100-000012000000}"/>
    <hyperlink ref="F237" r:id="rId20" xr:uid="{00000000-0004-0000-0100-000013000000}"/>
    <hyperlink ref="F242" r:id="rId21" xr:uid="{00000000-0004-0000-0100-000014000000}"/>
    <hyperlink ref="F248" r:id="rId22" xr:uid="{00000000-0004-0000-0100-000015000000}"/>
    <hyperlink ref="F259" r:id="rId23" xr:uid="{00000000-0004-0000-0100-000016000000}"/>
    <hyperlink ref="F268" r:id="rId24" xr:uid="{00000000-0004-0000-0100-000017000000}"/>
    <hyperlink ref="F275" r:id="rId25" xr:uid="{00000000-0004-0000-01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92</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1" customFormat="1" ht="12" customHeight="1">
      <c r="B8" s="23"/>
      <c r="D8" s="116" t="s">
        <v>109</v>
      </c>
      <c r="L8" s="23"/>
    </row>
    <row r="9" spans="1:46" s="2" customFormat="1" ht="16.5" customHeight="1">
      <c r="A9" s="37"/>
      <c r="B9" s="42"/>
      <c r="C9" s="37"/>
      <c r="D9" s="37"/>
      <c r="E9" s="402" t="s">
        <v>378</v>
      </c>
      <c r="F9" s="405"/>
      <c r="G9" s="405"/>
      <c r="H9" s="40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379</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04" t="s">
        <v>380</v>
      </c>
      <c r="F11" s="405"/>
      <c r="G11" s="405"/>
      <c r="H11" s="405"/>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7" t="s">
        <v>19</v>
      </c>
      <c r="G13" s="37"/>
      <c r="H13" s="37"/>
      <c r="I13" s="116" t="s">
        <v>20</v>
      </c>
      <c r="J13" s="107"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7" t="s">
        <v>22</v>
      </c>
      <c r="G14" s="37"/>
      <c r="H14" s="37"/>
      <c r="I14" s="116" t="s">
        <v>23</v>
      </c>
      <c r="J14" s="118" t="str">
        <f>'Rekapitulace stavby'!AN8</f>
        <v>24. 6. 2024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7"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7" t="s">
        <v>28</v>
      </c>
      <c r="F17" s="37"/>
      <c r="G17" s="37"/>
      <c r="H17" s="37"/>
      <c r="I17" s="116" t="s">
        <v>29</v>
      </c>
      <c r="J17" s="107"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7"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7" t="s">
        <v>35</v>
      </c>
      <c r="F23" s="37"/>
      <c r="G23" s="37"/>
      <c r="H23" s="37"/>
      <c r="I23" s="116" t="s">
        <v>29</v>
      </c>
      <c r="J23" s="107"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7"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7" t="str">
        <f>IF('Rekapitulace stavby'!E20="","",'Rekapitulace stavby'!E20)</f>
        <v xml:space="preserve"> </v>
      </c>
      <c r="F26" s="37"/>
      <c r="G26" s="37"/>
      <c r="H26" s="37"/>
      <c r="I26" s="116" t="s">
        <v>29</v>
      </c>
      <c r="J26" s="107"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08" t="s">
        <v>111</v>
      </c>
      <c r="F29" s="408"/>
      <c r="G29" s="408"/>
      <c r="H29" s="408"/>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42</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44</v>
      </c>
      <c r="G34" s="37"/>
      <c r="H34" s="37"/>
      <c r="I34" s="125" t="s">
        <v>43</v>
      </c>
      <c r="J34" s="125" t="s">
        <v>45</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126" t="s">
        <v>46</v>
      </c>
      <c r="E35" s="116" t="s">
        <v>47</v>
      </c>
      <c r="F35" s="127">
        <f>ROUND((SUM(BE91:BE292)),  2)</f>
        <v>0</v>
      </c>
      <c r="G35" s="37"/>
      <c r="H35" s="37"/>
      <c r="I35" s="128">
        <v>0.21</v>
      </c>
      <c r="J35" s="127">
        <f>ROUND(((SUM(BE91:BE292))*I35),  2)</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48</v>
      </c>
      <c r="F36" s="127">
        <f>ROUND((SUM(BF91:BF292)),  2)</f>
        <v>0</v>
      </c>
      <c r="G36" s="37"/>
      <c r="H36" s="37"/>
      <c r="I36" s="128">
        <v>0.12</v>
      </c>
      <c r="J36" s="127">
        <f>ROUND(((SUM(BF91:BF292))*I36),  2)</f>
        <v>0</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46</v>
      </c>
      <c r="E37" s="116" t="s">
        <v>49</v>
      </c>
      <c r="F37" s="127">
        <f>ROUND((SUM(BG91:BG292)),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7">
        <f>ROUND((SUM(BH91:BH292)),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ROUND((SUM(BI91:BI292)),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112</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E7</f>
        <v>Demolice objektu G</v>
      </c>
      <c r="F50" s="401"/>
      <c r="G50" s="401"/>
      <c r="H50" s="401"/>
      <c r="I50" s="39"/>
      <c r="J50" s="39"/>
      <c r="K50" s="39"/>
      <c r="L50" s="117"/>
      <c r="S50" s="37"/>
      <c r="T50" s="37"/>
      <c r="U50" s="37"/>
      <c r="V50" s="37"/>
      <c r="W50" s="37"/>
      <c r="X50" s="37"/>
      <c r="Y50" s="37"/>
      <c r="Z50" s="37"/>
      <c r="AA50" s="37"/>
      <c r="AB50" s="37"/>
      <c r="AC50" s="37"/>
      <c r="AD50" s="37"/>
      <c r="AE50" s="37"/>
    </row>
    <row r="51" spans="1:47" s="1" customFormat="1" ht="12" customHeight="1">
      <c r="B51" s="24"/>
      <c r="C51" s="32" t="s">
        <v>109</v>
      </c>
      <c r="D51" s="25"/>
      <c r="E51" s="25"/>
      <c r="F51" s="25"/>
      <c r="G51" s="25"/>
      <c r="H51" s="25"/>
      <c r="I51" s="25"/>
      <c r="J51" s="25"/>
      <c r="K51" s="25"/>
      <c r="L51" s="23"/>
    </row>
    <row r="52" spans="1:47" s="2" customFormat="1" ht="16.5" customHeight="1">
      <c r="A52" s="37"/>
      <c r="B52" s="38"/>
      <c r="C52" s="39"/>
      <c r="D52" s="39"/>
      <c r="E52" s="400" t="s">
        <v>378</v>
      </c>
      <c r="F52" s="399"/>
      <c r="G52" s="399"/>
      <c r="H52" s="399"/>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379</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88" t="str">
        <f>E11</f>
        <v>D2.1 - Pavilon A</v>
      </c>
      <c r="F54" s="399"/>
      <c r="G54" s="399"/>
      <c r="H54" s="399"/>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Karlovarská krajská nemocnice a.s.</v>
      </c>
      <c r="G56" s="39"/>
      <c r="H56" s="39"/>
      <c r="I56" s="32" t="s">
        <v>23</v>
      </c>
      <c r="J56" s="63" t="str">
        <f>IF(J14="","",J14)</f>
        <v>24. 6. 2024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Karlovarský kraj</v>
      </c>
      <c r="G58" s="39"/>
      <c r="H58" s="39"/>
      <c r="I58" s="32" t="s">
        <v>33</v>
      </c>
      <c r="J58" s="35" t="str">
        <f>E23</f>
        <v>Penta Projekt s.r.o., Mrštíkova 12, Jihlava</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113</v>
      </c>
      <c r="D61" s="141"/>
      <c r="E61" s="141"/>
      <c r="F61" s="141"/>
      <c r="G61" s="141"/>
      <c r="H61" s="141"/>
      <c r="I61" s="141"/>
      <c r="J61" s="142" t="s">
        <v>114</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1">
        <f>J91</f>
        <v>0</v>
      </c>
      <c r="K63" s="39"/>
      <c r="L63" s="117"/>
      <c r="S63" s="37"/>
      <c r="T63" s="37"/>
      <c r="U63" s="37"/>
      <c r="V63" s="37"/>
      <c r="W63" s="37"/>
      <c r="X63" s="37"/>
      <c r="Y63" s="37"/>
      <c r="Z63" s="37"/>
      <c r="AA63" s="37"/>
      <c r="AB63" s="37"/>
      <c r="AC63" s="37"/>
      <c r="AD63" s="37"/>
      <c r="AE63" s="37"/>
      <c r="AU63" s="20" t="s">
        <v>115</v>
      </c>
    </row>
    <row r="64" spans="1:47" s="9" customFormat="1" ht="24.95" customHeight="1">
      <c r="B64" s="144"/>
      <c r="C64" s="145"/>
      <c r="D64" s="146" t="s">
        <v>116</v>
      </c>
      <c r="E64" s="147"/>
      <c r="F64" s="147"/>
      <c r="G64" s="147"/>
      <c r="H64" s="147"/>
      <c r="I64" s="147"/>
      <c r="J64" s="148">
        <f>J92</f>
        <v>0</v>
      </c>
      <c r="K64" s="145"/>
      <c r="L64" s="149"/>
    </row>
    <row r="65" spans="1:31" s="10" customFormat="1" ht="19.899999999999999" customHeight="1">
      <c r="B65" s="150"/>
      <c r="C65" s="101"/>
      <c r="D65" s="151" t="s">
        <v>123</v>
      </c>
      <c r="E65" s="152"/>
      <c r="F65" s="152"/>
      <c r="G65" s="152"/>
      <c r="H65" s="152"/>
      <c r="I65" s="152"/>
      <c r="J65" s="153">
        <f>J93</f>
        <v>0</v>
      </c>
      <c r="K65" s="101"/>
      <c r="L65" s="154"/>
    </row>
    <row r="66" spans="1:31" s="10" customFormat="1" ht="14.85" customHeight="1">
      <c r="B66" s="150"/>
      <c r="C66" s="101"/>
      <c r="D66" s="151" t="s">
        <v>125</v>
      </c>
      <c r="E66" s="152"/>
      <c r="F66" s="152"/>
      <c r="G66" s="152"/>
      <c r="H66" s="152"/>
      <c r="I66" s="152"/>
      <c r="J66" s="153">
        <f>J94</f>
        <v>0</v>
      </c>
      <c r="K66" s="101"/>
      <c r="L66" s="154"/>
    </row>
    <row r="67" spans="1:31" s="10" customFormat="1" ht="21.75" customHeight="1">
      <c r="B67" s="150"/>
      <c r="C67" s="101"/>
      <c r="D67" s="151" t="s">
        <v>126</v>
      </c>
      <c r="E67" s="152"/>
      <c r="F67" s="152"/>
      <c r="G67" s="152"/>
      <c r="H67" s="152"/>
      <c r="I67" s="152"/>
      <c r="J67" s="153">
        <f>J95</f>
        <v>0</v>
      </c>
      <c r="K67" s="101"/>
      <c r="L67" s="154"/>
    </row>
    <row r="68" spans="1:31" s="9" customFormat="1" ht="24.95" customHeight="1">
      <c r="B68" s="144"/>
      <c r="C68" s="145"/>
      <c r="D68" s="146" t="s">
        <v>381</v>
      </c>
      <c r="E68" s="147"/>
      <c r="F68" s="147"/>
      <c r="G68" s="147"/>
      <c r="H68" s="147"/>
      <c r="I68" s="147"/>
      <c r="J68" s="148">
        <f>J111</f>
        <v>0</v>
      </c>
      <c r="K68" s="145"/>
      <c r="L68" s="149"/>
    </row>
    <row r="69" spans="1:31" s="10" customFormat="1" ht="19.899999999999999" customHeight="1">
      <c r="B69" s="150"/>
      <c r="C69" s="101"/>
      <c r="D69" s="151" t="s">
        <v>382</v>
      </c>
      <c r="E69" s="152"/>
      <c r="F69" s="152"/>
      <c r="G69" s="152"/>
      <c r="H69" s="152"/>
      <c r="I69" s="152"/>
      <c r="J69" s="153">
        <f>J112</f>
        <v>0</v>
      </c>
      <c r="K69" s="101"/>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1"/>
      <c r="C71" s="52"/>
      <c r="D71" s="52"/>
      <c r="E71" s="52"/>
      <c r="F71" s="52"/>
      <c r="G71" s="52"/>
      <c r="H71" s="52"/>
      <c r="I71" s="52"/>
      <c r="J71" s="52"/>
      <c r="K71" s="52"/>
      <c r="L71" s="117"/>
      <c r="S71" s="37"/>
      <c r="T71" s="37"/>
      <c r="U71" s="37"/>
      <c r="V71" s="37"/>
      <c r="W71" s="37"/>
      <c r="X71" s="37"/>
      <c r="Y71" s="37"/>
      <c r="Z71" s="37"/>
      <c r="AA71" s="37"/>
      <c r="AB71" s="37"/>
      <c r="AC71" s="37"/>
      <c r="AD71" s="37"/>
      <c r="AE71" s="37"/>
    </row>
    <row r="75" spans="1:31" s="2" customFormat="1" ht="6.95" customHeight="1">
      <c r="A75" s="37"/>
      <c r="B75" s="53"/>
      <c r="C75" s="54"/>
      <c r="D75" s="54"/>
      <c r="E75" s="54"/>
      <c r="F75" s="54"/>
      <c r="G75" s="54"/>
      <c r="H75" s="54"/>
      <c r="I75" s="54"/>
      <c r="J75" s="54"/>
      <c r="K75" s="54"/>
      <c r="L75" s="117"/>
      <c r="S75" s="37"/>
      <c r="T75" s="37"/>
      <c r="U75" s="37"/>
      <c r="V75" s="37"/>
      <c r="W75" s="37"/>
      <c r="X75" s="37"/>
      <c r="Y75" s="37"/>
      <c r="Z75" s="37"/>
      <c r="AA75" s="37"/>
      <c r="AB75" s="37"/>
      <c r="AC75" s="37"/>
      <c r="AD75" s="37"/>
      <c r="AE75" s="37"/>
    </row>
    <row r="76" spans="1:31" s="2" customFormat="1" ht="24.95" customHeight="1">
      <c r="A76" s="37"/>
      <c r="B76" s="38"/>
      <c r="C76" s="26" t="s">
        <v>130</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E7</f>
        <v>Demolice objektu G</v>
      </c>
      <c r="F79" s="401"/>
      <c r="G79" s="401"/>
      <c r="H79" s="401"/>
      <c r="I79" s="39"/>
      <c r="J79" s="39"/>
      <c r="K79" s="39"/>
      <c r="L79" s="117"/>
      <c r="S79" s="37"/>
      <c r="T79" s="37"/>
      <c r="U79" s="37"/>
      <c r="V79" s="37"/>
      <c r="W79" s="37"/>
      <c r="X79" s="37"/>
      <c r="Y79" s="37"/>
      <c r="Z79" s="37"/>
      <c r="AA79" s="37"/>
      <c r="AB79" s="37"/>
      <c r="AC79" s="37"/>
      <c r="AD79" s="37"/>
      <c r="AE79" s="37"/>
    </row>
    <row r="80" spans="1:31" s="1" customFormat="1" ht="12" customHeight="1">
      <c r="B80" s="24"/>
      <c r="C80" s="32" t="s">
        <v>109</v>
      </c>
      <c r="D80" s="25"/>
      <c r="E80" s="25"/>
      <c r="F80" s="25"/>
      <c r="G80" s="25"/>
      <c r="H80" s="25"/>
      <c r="I80" s="25"/>
      <c r="J80" s="25"/>
      <c r="K80" s="25"/>
      <c r="L80" s="23"/>
    </row>
    <row r="81" spans="1:65" s="2" customFormat="1" ht="16.5" customHeight="1">
      <c r="A81" s="37"/>
      <c r="B81" s="38"/>
      <c r="C81" s="39"/>
      <c r="D81" s="39"/>
      <c r="E81" s="400" t="s">
        <v>378</v>
      </c>
      <c r="F81" s="399"/>
      <c r="G81" s="399"/>
      <c r="H81" s="39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379</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88" t="str">
        <f>E11</f>
        <v>D2.1 - Pavilon A</v>
      </c>
      <c r="F83" s="399"/>
      <c r="G83" s="399"/>
      <c r="H83" s="399"/>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Karlovarská krajská nemocnice a.s.</v>
      </c>
      <c r="G85" s="39"/>
      <c r="H85" s="39"/>
      <c r="I85" s="32" t="s">
        <v>23</v>
      </c>
      <c r="J85" s="63" t="str">
        <f>IF(J14="","",J14)</f>
        <v>24. 6. 2024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Karlovarský kraj</v>
      </c>
      <c r="G87" s="39"/>
      <c r="H87" s="39"/>
      <c r="I87" s="32" t="s">
        <v>33</v>
      </c>
      <c r="J87" s="35" t="str">
        <f>E23</f>
        <v>Penta Projekt s.r.o., Mrštíkova 12, Jihlava</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38</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131</v>
      </c>
      <c r="D90" s="158" t="s">
        <v>61</v>
      </c>
      <c r="E90" s="158" t="s">
        <v>57</v>
      </c>
      <c r="F90" s="158" t="s">
        <v>58</v>
      </c>
      <c r="G90" s="158" t="s">
        <v>132</v>
      </c>
      <c r="H90" s="158" t="s">
        <v>133</v>
      </c>
      <c r="I90" s="158" t="s">
        <v>134</v>
      </c>
      <c r="J90" s="158" t="s">
        <v>114</v>
      </c>
      <c r="K90" s="159" t="s">
        <v>135</v>
      </c>
      <c r="L90" s="160"/>
      <c r="M90" s="72" t="s">
        <v>19</v>
      </c>
      <c r="N90" s="73" t="s">
        <v>46</v>
      </c>
      <c r="O90" s="73" t="s">
        <v>136</v>
      </c>
      <c r="P90" s="73" t="s">
        <v>137</v>
      </c>
      <c r="Q90" s="73" t="s">
        <v>138</v>
      </c>
      <c r="R90" s="73" t="s">
        <v>139</v>
      </c>
      <c r="S90" s="73" t="s">
        <v>140</v>
      </c>
      <c r="T90" s="74" t="s">
        <v>141</v>
      </c>
      <c r="U90" s="155"/>
      <c r="V90" s="155"/>
      <c r="W90" s="155"/>
      <c r="X90" s="155"/>
      <c r="Y90" s="155"/>
      <c r="Z90" s="155"/>
      <c r="AA90" s="155"/>
      <c r="AB90" s="155"/>
      <c r="AC90" s="155"/>
      <c r="AD90" s="155"/>
      <c r="AE90" s="155"/>
    </row>
    <row r="91" spans="1:65" s="2" customFormat="1" ht="22.9" customHeight="1">
      <c r="A91" s="37"/>
      <c r="B91" s="38"/>
      <c r="C91" s="79" t="s">
        <v>142</v>
      </c>
      <c r="D91" s="39"/>
      <c r="E91" s="39"/>
      <c r="F91" s="39"/>
      <c r="G91" s="39"/>
      <c r="H91" s="39"/>
      <c r="I91" s="39"/>
      <c r="J91" s="161">
        <f>BK91</f>
        <v>0</v>
      </c>
      <c r="K91" s="39"/>
      <c r="L91" s="42"/>
      <c r="M91" s="75"/>
      <c r="N91" s="162"/>
      <c r="O91" s="76"/>
      <c r="P91" s="163">
        <f>P92+P111</f>
        <v>0</v>
      </c>
      <c r="Q91" s="76"/>
      <c r="R91" s="163">
        <f>R92+R111</f>
        <v>0</v>
      </c>
      <c r="S91" s="76"/>
      <c r="T91" s="164">
        <f>T92+T111</f>
        <v>1.419</v>
      </c>
      <c r="U91" s="37"/>
      <c r="V91" s="37"/>
      <c r="W91" s="37"/>
      <c r="X91" s="37"/>
      <c r="Y91" s="37"/>
      <c r="Z91" s="37"/>
      <c r="AA91" s="37"/>
      <c r="AB91" s="37"/>
      <c r="AC91" s="37"/>
      <c r="AD91" s="37"/>
      <c r="AE91" s="37"/>
      <c r="AT91" s="20" t="s">
        <v>75</v>
      </c>
      <c r="AU91" s="20" t="s">
        <v>115</v>
      </c>
      <c r="BK91" s="165">
        <f>BK92+BK111</f>
        <v>0</v>
      </c>
    </row>
    <row r="92" spans="1:65" s="12" customFormat="1" ht="25.9" customHeight="1">
      <c r="B92" s="166"/>
      <c r="C92" s="167"/>
      <c r="D92" s="168" t="s">
        <v>75</v>
      </c>
      <c r="E92" s="169" t="s">
        <v>143</v>
      </c>
      <c r="F92" s="169" t="s">
        <v>144</v>
      </c>
      <c r="G92" s="167"/>
      <c r="H92" s="167"/>
      <c r="I92" s="170"/>
      <c r="J92" s="171">
        <f>BK92</f>
        <v>0</v>
      </c>
      <c r="K92" s="167"/>
      <c r="L92" s="172"/>
      <c r="M92" s="173"/>
      <c r="N92" s="174"/>
      <c r="O92" s="174"/>
      <c r="P92" s="175">
        <f>P93</f>
        <v>0</v>
      </c>
      <c r="Q92" s="174"/>
      <c r="R92" s="175">
        <f>R93</f>
        <v>0</v>
      </c>
      <c r="S92" s="174"/>
      <c r="T92" s="176">
        <f>T93</f>
        <v>0</v>
      </c>
      <c r="AR92" s="177" t="s">
        <v>84</v>
      </c>
      <c r="AT92" s="178" t="s">
        <v>75</v>
      </c>
      <c r="AU92" s="178" t="s">
        <v>76</v>
      </c>
      <c r="AY92" s="177" t="s">
        <v>145</v>
      </c>
      <c r="BK92" s="179">
        <f>BK93</f>
        <v>0</v>
      </c>
    </row>
    <row r="93" spans="1:65" s="12" customFormat="1" ht="22.9" customHeight="1">
      <c r="B93" s="166"/>
      <c r="C93" s="167"/>
      <c r="D93" s="168" t="s">
        <v>75</v>
      </c>
      <c r="E93" s="180" t="s">
        <v>181</v>
      </c>
      <c r="F93" s="180" t="s">
        <v>182</v>
      </c>
      <c r="G93" s="167"/>
      <c r="H93" s="167"/>
      <c r="I93" s="170"/>
      <c r="J93" s="181">
        <f>BK93</f>
        <v>0</v>
      </c>
      <c r="K93" s="167"/>
      <c r="L93" s="172"/>
      <c r="M93" s="173"/>
      <c r="N93" s="174"/>
      <c r="O93" s="174"/>
      <c r="P93" s="175">
        <f>P94</f>
        <v>0</v>
      </c>
      <c r="Q93" s="174"/>
      <c r="R93" s="175">
        <f>R94</f>
        <v>0</v>
      </c>
      <c r="S93" s="174"/>
      <c r="T93" s="176">
        <f>T94</f>
        <v>0</v>
      </c>
      <c r="AR93" s="177" t="s">
        <v>84</v>
      </c>
      <c r="AT93" s="178" t="s">
        <v>75</v>
      </c>
      <c r="AU93" s="178" t="s">
        <v>84</v>
      </c>
      <c r="AY93" s="177" t="s">
        <v>145</v>
      </c>
      <c r="BK93" s="179">
        <f>BK94</f>
        <v>0</v>
      </c>
    </row>
    <row r="94" spans="1:65" s="12" customFormat="1" ht="20.85" customHeight="1">
      <c r="B94" s="166"/>
      <c r="C94" s="167"/>
      <c r="D94" s="168" t="s">
        <v>75</v>
      </c>
      <c r="E94" s="180" t="s">
        <v>235</v>
      </c>
      <c r="F94" s="180" t="s">
        <v>236</v>
      </c>
      <c r="G94" s="167"/>
      <c r="H94" s="167"/>
      <c r="I94" s="170"/>
      <c r="J94" s="181">
        <f>BK94</f>
        <v>0</v>
      </c>
      <c r="K94" s="167"/>
      <c r="L94" s="172"/>
      <c r="M94" s="173"/>
      <c r="N94" s="174"/>
      <c r="O94" s="174"/>
      <c r="P94" s="175">
        <f>P95</f>
        <v>0</v>
      </c>
      <c r="Q94" s="174"/>
      <c r="R94" s="175">
        <f>R95</f>
        <v>0</v>
      </c>
      <c r="S94" s="174"/>
      <c r="T94" s="176">
        <f>T95</f>
        <v>0</v>
      </c>
      <c r="AR94" s="177" t="s">
        <v>84</v>
      </c>
      <c r="AT94" s="178" t="s">
        <v>75</v>
      </c>
      <c r="AU94" s="178" t="s">
        <v>14</v>
      </c>
      <c r="AY94" s="177" t="s">
        <v>145</v>
      </c>
      <c r="BK94" s="179">
        <f>BK95</f>
        <v>0</v>
      </c>
    </row>
    <row r="95" spans="1:65" s="16" customFormat="1" ht="20.85" customHeight="1">
      <c r="B95" s="234"/>
      <c r="C95" s="235"/>
      <c r="D95" s="236" t="s">
        <v>75</v>
      </c>
      <c r="E95" s="236" t="s">
        <v>237</v>
      </c>
      <c r="F95" s="236" t="s">
        <v>238</v>
      </c>
      <c r="G95" s="235"/>
      <c r="H95" s="235"/>
      <c r="I95" s="237"/>
      <c r="J95" s="238">
        <f>BK95</f>
        <v>0</v>
      </c>
      <c r="K95" s="235"/>
      <c r="L95" s="239"/>
      <c r="M95" s="240"/>
      <c r="N95" s="241"/>
      <c r="O95" s="241"/>
      <c r="P95" s="242">
        <f>SUM(P96:P110)</f>
        <v>0</v>
      </c>
      <c r="Q95" s="241"/>
      <c r="R95" s="242">
        <f>SUM(R96:R110)</f>
        <v>0</v>
      </c>
      <c r="S95" s="241"/>
      <c r="T95" s="243">
        <f>SUM(T96:T110)</f>
        <v>0</v>
      </c>
      <c r="AR95" s="244" t="s">
        <v>84</v>
      </c>
      <c r="AT95" s="245" t="s">
        <v>75</v>
      </c>
      <c r="AU95" s="245" t="s">
        <v>155</v>
      </c>
      <c r="AY95" s="244" t="s">
        <v>145</v>
      </c>
      <c r="BK95" s="246">
        <f>SUM(BK96:BK110)</f>
        <v>0</v>
      </c>
    </row>
    <row r="96" spans="1:65" s="2" customFormat="1" ht="21.75" customHeight="1">
      <c r="A96" s="37"/>
      <c r="B96" s="38"/>
      <c r="C96" s="182" t="s">
        <v>84</v>
      </c>
      <c r="D96" s="182" t="s">
        <v>149</v>
      </c>
      <c r="E96" s="183" t="s">
        <v>239</v>
      </c>
      <c r="F96" s="184" t="s">
        <v>240</v>
      </c>
      <c r="G96" s="185" t="s">
        <v>222</v>
      </c>
      <c r="H96" s="186">
        <v>1.419</v>
      </c>
      <c r="I96" s="187"/>
      <c r="J96" s="188">
        <f>ROUND(I96*H96,2)</f>
        <v>0</v>
      </c>
      <c r="K96" s="184" t="s">
        <v>153</v>
      </c>
      <c r="L96" s="42"/>
      <c r="M96" s="189" t="s">
        <v>19</v>
      </c>
      <c r="N96" s="190" t="s">
        <v>49</v>
      </c>
      <c r="O96" s="68"/>
      <c r="P96" s="191">
        <f>O96*H96</f>
        <v>0</v>
      </c>
      <c r="Q96" s="191">
        <v>0</v>
      </c>
      <c r="R96" s="191">
        <f>Q96*H96</f>
        <v>0</v>
      </c>
      <c r="S96" s="191">
        <v>0</v>
      </c>
      <c r="T96" s="192">
        <f>S96*H96</f>
        <v>0</v>
      </c>
      <c r="U96" s="37"/>
      <c r="V96" s="37"/>
      <c r="W96" s="37"/>
      <c r="X96" s="37"/>
      <c r="Y96" s="37"/>
      <c r="Z96" s="37"/>
      <c r="AA96" s="37"/>
      <c r="AB96" s="37"/>
      <c r="AC96" s="37"/>
      <c r="AD96" s="37"/>
      <c r="AE96" s="37"/>
      <c r="AR96" s="193" t="s">
        <v>154</v>
      </c>
      <c r="AT96" s="193" t="s">
        <v>149</v>
      </c>
      <c r="AU96" s="193" t="s">
        <v>154</v>
      </c>
      <c r="AY96" s="20" t="s">
        <v>145</v>
      </c>
      <c r="BE96" s="194">
        <f>IF(N96="základní",J96,0)</f>
        <v>0</v>
      </c>
      <c r="BF96" s="194">
        <f>IF(N96="snížená",J96,0)</f>
        <v>0</v>
      </c>
      <c r="BG96" s="194">
        <f>IF(N96="zákl. přenesená",J96,0)</f>
        <v>0</v>
      </c>
      <c r="BH96" s="194">
        <f>IF(N96="sníž. přenesená",J96,0)</f>
        <v>0</v>
      </c>
      <c r="BI96" s="194">
        <f>IF(N96="nulová",J96,0)</f>
        <v>0</v>
      </c>
      <c r="BJ96" s="20" t="s">
        <v>154</v>
      </c>
      <c r="BK96" s="194">
        <f>ROUND(I96*H96,2)</f>
        <v>0</v>
      </c>
      <c r="BL96" s="20" t="s">
        <v>154</v>
      </c>
      <c r="BM96" s="193" t="s">
        <v>383</v>
      </c>
    </row>
    <row r="97" spans="1:65" s="2" customFormat="1">
      <c r="A97" s="37"/>
      <c r="B97" s="38"/>
      <c r="C97" s="39"/>
      <c r="D97" s="195" t="s">
        <v>156</v>
      </c>
      <c r="E97" s="39"/>
      <c r="F97" s="196" t="s">
        <v>242</v>
      </c>
      <c r="G97" s="39"/>
      <c r="H97" s="39"/>
      <c r="I97" s="197"/>
      <c r="J97" s="39"/>
      <c r="K97" s="39"/>
      <c r="L97" s="42"/>
      <c r="M97" s="198"/>
      <c r="N97" s="199"/>
      <c r="O97" s="68"/>
      <c r="P97" s="68"/>
      <c r="Q97" s="68"/>
      <c r="R97" s="68"/>
      <c r="S97" s="68"/>
      <c r="T97" s="69"/>
      <c r="U97" s="37"/>
      <c r="V97" s="37"/>
      <c r="W97" s="37"/>
      <c r="X97" s="37"/>
      <c r="Y97" s="37"/>
      <c r="Z97" s="37"/>
      <c r="AA97" s="37"/>
      <c r="AB97" s="37"/>
      <c r="AC97" s="37"/>
      <c r="AD97" s="37"/>
      <c r="AE97" s="37"/>
      <c r="AT97" s="20" t="s">
        <v>156</v>
      </c>
      <c r="AU97" s="20" t="s">
        <v>154</v>
      </c>
    </row>
    <row r="98" spans="1:65" s="13" customFormat="1">
      <c r="B98" s="200"/>
      <c r="C98" s="201"/>
      <c r="D98" s="202" t="s">
        <v>158</v>
      </c>
      <c r="E98" s="203" t="s">
        <v>19</v>
      </c>
      <c r="F98" s="204" t="s">
        <v>384</v>
      </c>
      <c r="G98" s="201"/>
      <c r="H98" s="203" t="s">
        <v>19</v>
      </c>
      <c r="I98" s="205"/>
      <c r="J98" s="201"/>
      <c r="K98" s="201"/>
      <c r="L98" s="206"/>
      <c r="M98" s="207"/>
      <c r="N98" s="208"/>
      <c r="O98" s="208"/>
      <c r="P98" s="208"/>
      <c r="Q98" s="208"/>
      <c r="R98" s="208"/>
      <c r="S98" s="208"/>
      <c r="T98" s="209"/>
      <c r="AT98" s="210" t="s">
        <v>158</v>
      </c>
      <c r="AU98" s="210" t="s">
        <v>154</v>
      </c>
      <c r="AV98" s="13" t="s">
        <v>84</v>
      </c>
      <c r="AW98" s="13" t="s">
        <v>37</v>
      </c>
      <c r="AX98" s="13" t="s">
        <v>76</v>
      </c>
      <c r="AY98" s="210" t="s">
        <v>145</v>
      </c>
    </row>
    <row r="99" spans="1:65" s="14" customFormat="1">
      <c r="B99" s="211"/>
      <c r="C99" s="212"/>
      <c r="D99" s="202" t="s">
        <v>158</v>
      </c>
      <c r="E99" s="213" t="s">
        <v>19</v>
      </c>
      <c r="F99" s="214" t="s">
        <v>385</v>
      </c>
      <c r="G99" s="212"/>
      <c r="H99" s="215">
        <v>1.419</v>
      </c>
      <c r="I99" s="216"/>
      <c r="J99" s="212"/>
      <c r="K99" s="212"/>
      <c r="L99" s="217"/>
      <c r="M99" s="218"/>
      <c r="N99" s="219"/>
      <c r="O99" s="219"/>
      <c r="P99" s="219"/>
      <c r="Q99" s="219"/>
      <c r="R99" s="219"/>
      <c r="S99" s="219"/>
      <c r="T99" s="220"/>
      <c r="AT99" s="221" t="s">
        <v>158</v>
      </c>
      <c r="AU99" s="221" t="s">
        <v>154</v>
      </c>
      <c r="AV99" s="14" t="s">
        <v>14</v>
      </c>
      <c r="AW99" s="14" t="s">
        <v>37</v>
      </c>
      <c r="AX99" s="14" t="s">
        <v>76</v>
      </c>
      <c r="AY99" s="221" t="s">
        <v>145</v>
      </c>
    </row>
    <row r="100" spans="1:65" s="15" customFormat="1">
      <c r="B100" s="222"/>
      <c r="C100" s="223"/>
      <c r="D100" s="202" t="s">
        <v>158</v>
      </c>
      <c r="E100" s="224" t="s">
        <v>19</v>
      </c>
      <c r="F100" s="225" t="s">
        <v>163</v>
      </c>
      <c r="G100" s="223"/>
      <c r="H100" s="226">
        <v>1.419</v>
      </c>
      <c r="I100" s="227"/>
      <c r="J100" s="223"/>
      <c r="K100" s="223"/>
      <c r="L100" s="228"/>
      <c r="M100" s="229"/>
      <c r="N100" s="230"/>
      <c r="O100" s="230"/>
      <c r="P100" s="230"/>
      <c r="Q100" s="230"/>
      <c r="R100" s="230"/>
      <c r="S100" s="230"/>
      <c r="T100" s="231"/>
      <c r="AT100" s="232" t="s">
        <v>158</v>
      </c>
      <c r="AU100" s="232" t="s">
        <v>154</v>
      </c>
      <c r="AV100" s="15" t="s">
        <v>154</v>
      </c>
      <c r="AW100" s="15" t="s">
        <v>37</v>
      </c>
      <c r="AX100" s="15" t="s">
        <v>84</v>
      </c>
      <c r="AY100" s="232" t="s">
        <v>145</v>
      </c>
    </row>
    <row r="101" spans="1:65" s="2" customFormat="1" ht="16.5" customHeight="1">
      <c r="A101" s="37"/>
      <c r="B101" s="38"/>
      <c r="C101" s="182" t="s">
        <v>14</v>
      </c>
      <c r="D101" s="182" t="s">
        <v>149</v>
      </c>
      <c r="E101" s="183" t="s">
        <v>244</v>
      </c>
      <c r="F101" s="184" t="s">
        <v>245</v>
      </c>
      <c r="G101" s="185" t="s">
        <v>222</v>
      </c>
      <c r="H101" s="186">
        <v>19.866</v>
      </c>
      <c r="I101" s="187"/>
      <c r="J101" s="188">
        <f>ROUND(I101*H101,2)</f>
        <v>0</v>
      </c>
      <c r="K101" s="184" t="s">
        <v>153</v>
      </c>
      <c r="L101" s="42"/>
      <c r="M101" s="189" t="s">
        <v>19</v>
      </c>
      <c r="N101" s="190" t="s">
        <v>49</v>
      </c>
      <c r="O101" s="68"/>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154</v>
      </c>
      <c r="AT101" s="193" t="s">
        <v>149</v>
      </c>
      <c r="AU101" s="193" t="s">
        <v>154</v>
      </c>
      <c r="AY101" s="20" t="s">
        <v>145</v>
      </c>
      <c r="BE101" s="194">
        <f>IF(N101="základní",J101,0)</f>
        <v>0</v>
      </c>
      <c r="BF101" s="194">
        <f>IF(N101="snížená",J101,0)</f>
        <v>0</v>
      </c>
      <c r="BG101" s="194">
        <f>IF(N101="zákl. přenesená",J101,0)</f>
        <v>0</v>
      </c>
      <c r="BH101" s="194">
        <f>IF(N101="sníž. přenesená",J101,0)</f>
        <v>0</v>
      </c>
      <c r="BI101" s="194">
        <f>IF(N101="nulová",J101,0)</f>
        <v>0</v>
      </c>
      <c r="BJ101" s="20" t="s">
        <v>154</v>
      </c>
      <c r="BK101" s="194">
        <f>ROUND(I101*H101,2)</f>
        <v>0</v>
      </c>
      <c r="BL101" s="20" t="s">
        <v>154</v>
      </c>
      <c r="BM101" s="193" t="s">
        <v>386</v>
      </c>
    </row>
    <row r="102" spans="1:65" s="2" customFormat="1">
      <c r="A102" s="37"/>
      <c r="B102" s="38"/>
      <c r="C102" s="39"/>
      <c r="D102" s="195" t="s">
        <v>156</v>
      </c>
      <c r="E102" s="39"/>
      <c r="F102" s="196" t="s">
        <v>247</v>
      </c>
      <c r="G102" s="39"/>
      <c r="H102" s="39"/>
      <c r="I102" s="197"/>
      <c r="J102" s="39"/>
      <c r="K102" s="39"/>
      <c r="L102" s="42"/>
      <c r="M102" s="198"/>
      <c r="N102" s="199"/>
      <c r="O102" s="68"/>
      <c r="P102" s="68"/>
      <c r="Q102" s="68"/>
      <c r="R102" s="68"/>
      <c r="S102" s="68"/>
      <c r="T102" s="69"/>
      <c r="U102" s="37"/>
      <c r="V102" s="37"/>
      <c r="W102" s="37"/>
      <c r="X102" s="37"/>
      <c r="Y102" s="37"/>
      <c r="Z102" s="37"/>
      <c r="AA102" s="37"/>
      <c r="AB102" s="37"/>
      <c r="AC102" s="37"/>
      <c r="AD102" s="37"/>
      <c r="AE102" s="37"/>
      <c r="AT102" s="20" t="s">
        <v>156</v>
      </c>
      <c r="AU102" s="20" t="s">
        <v>154</v>
      </c>
    </row>
    <row r="103" spans="1:65" s="13" customFormat="1">
      <c r="B103" s="200"/>
      <c r="C103" s="201"/>
      <c r="D103" s="202" t="s">
        <v>158</v>
      </c>
      <c r="E103" s="203" t="s">
        <v>19</v>
      </c>
      <c r="F103" s="204" t="s">
        <v>248</v>
      </c>
      <c r="G103" s="201"/>
      <c r="H103" s="203" t="s">
        <v>19</v>
      </c>
      <c r="I103" s="205"/>
      <c r="J103" s="201"/>
      <c r="K103" s="201"/>
      <c r="L103" s="206"/>
      <c r="M103" s="207"/>
      <c r="N103" s="208"/>
      <c r="O103" s="208"/>
      <c r="P103" s="208"/>
      <c r="Q103" s="208"/>
      <c r="R103" s="208"/>
      <c r="S103" s="208"/>
      <c r="T103" s="209"/>
      <c r="AT103" s="210" t="s">
        <v>158</v>
      </c>
      <c r="AU103" s="210" t="s">
        <v>154</v>
      </c>
      <c r="AV103" s="13" t="s">
        <v>84</v>
      </c>
      <c r="AW103" s="13" t="s">
        <v>37</v>
      </c>
      <c r="AX103" s="13" t="s">
        <v>76</v>
      </c>
      <c r="AY103" s="210" t="s">
        <v>145</v>
      </c>
    </row>
    <row r="104" spans="1:65" s="14" customFormat="1">
      <c r="B104" s="211"/>
      <c r="C104" s="212"/>
      <c r="D104" s="202" t="s">
        <v>158</v>
      </c>
      <c r="E104" s="213" t="s">
        <v>19</v>
      </c>
      <c r="F104" s="214" t="s">
        <v>387</v>
      </c>
      <c r="G104" s="212"/>
      <c r="H104" s="215">
        <v>19.866</v>
      </c>
      <c r="I104" s="216"/>
      <c r="J104" s="212"/>
      <c r="K104" s="212"/>
      <c r="L104" s="217"/>
      <c r="M104" s="218"/>
      <c r="N104" s="219"/>
      <c r="O104" s="219"/>
      <c r="P104" s="219"/>
      <c r="Q104" s="219"/>
      <c r="R104" s="219"/>
      <c r="S104" s="219"/>
      <c r="T104" s="220"/>
      <c r="AT104" s="221" t="s">
        <v>158</v>
      </c>
      <c r="AU104" s="221" t="s">
        <v>154</v>
      </c>
      <c r="AV104" s="14" t="s">
        <v>14</v>
      </c>
      <c r="AW104" s="14" t="s">
        <v>37</v>
      </c>
      <c r="AX104" s="14" t="s">
        <v>76</v>
      </c>
      <c r="AY104" s="221" t="s">
        <v>145</v>
      </c>
    </row>
    <row r="105" spans="1:65" s="15" customFormat="1">
      <c r="B105" s="222"/>
      <c r="C105" s="223"/>
      <c r="D105" s="202" t="s">
        <v>158</v>
      </c>
      <c r="E105" s="224" t="s">
        <v>19</v>
      </c>
      <c r="F105" s="225" t="s">
        <v>163</v>
      </c>
      <c r="G105" s="223"/>
      <c r="H105" s="226">
        <v>19.866</v>
      </c>
      <c r="I105" s="227"/>
      <c r="J105" s="223"/>
      <c r="K105" s="223"/>
      <c r="L105" s="228"/>
      <c r="M105" s="229"/>
      <c r="N105" s="230"/>
      <c r="O105" s="230"/>
      <c r="P105" s="230"/>
      <c r="Q105" s="230"/>
      <c r="R105" s="230"/>
      <c r="S105" s="230"/>
      <c r="T105" s="231"/>
      <c r="AT105" s="232" t="s">
        <v>158</v>
      </c>
      <c r="AU105" s="232" t="s">
        <v>154</v>
      </c>
      <c r="AV105" s="15" t="s">
        <v>154</v>
      </c>
      <c r="AW105" s="15" t="s">
        <v>37</v>
      </c>
      <c r="AX105" s="15" t="s">
        <v>84</v>
      </c>
      <c r="AY105" s="232" t="s">
        <v>145</v>
      </c>
    </row>
    <row r="106" spans="1:65" s="2" customFormat="1" ht="24.2" customHeight="1">
      <c r="A106" s="37"/>
      <c r="B106" s="38"/>
      <c r="C106" s="182" t="s">
        <v>155</v>
      </c>
      <c r="D106" s="182" t="s">
        <v>149</v>
      </c>
      <c r="E106" s="183" t="s">
        <v>256</v>
      </c>
      <c r="F106" s="184" t="s">
        <v>257</v>
      </c>
      <c r="G106" s="185" t="s">
        <v>222</v>
      </c>
      <c r="H106" s="186">
        <v>1.419</v>
      </c>
      <c r="I106" s="187"/>
      <c r="J106" s="188">
        <f>ROUND(I106*H106,2)</f>
        <v>0</v>
      </c>
      <c r="K106" s="184" t="s">
        <v>153</v>
      </c>
      <c r="L106" s="42"/>
      <c r="M106" s="189" t="s">
        <v>19</v>
      </c>
      <c r="N106" s="190" t="s">
        <v>49</v>
      </c>
      <c r="O106" s="68"/>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154</v>
      </c>
      <c r="AT106" s="193" t="s">
        <v>149</v>
      </c>
      <c r="AU106" s="193" t="s">
        <v>154</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388</v>
      </c>
    </row>
    <row r="107" spans="1:65" s="2" customFormat="1">
      <c r="A107" s="37"/>
      <c r="B107" s="38"/>
      <c r="C107" s="39"/>
      <c r="D107" s="195" t="s">
        <v>156</v>
      </c>
      <c r="E107" s="39"/>
      <c r="F107" s="196" t="s">
        <v>259</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154</v>
      </c>
    </row>
    <row r="108" spans="1:65" s="13" customFormat="1">
      <c r="B108" s="200"/>
      <c r="C108" s="201"/>
      <c r="D108" s="202" t="s">
        <v>158</v>
      </c>
      <c r="E108" s="203" t="s">
        <v>19</v>
      </c>
      <c r="F108" s="204" t="s">
        <v>260</v>
      </c>
      <c r="G108" s="201"/>
      <c r="H108" s="203" t="s">
        <v>19</v>
      </c>
      <c r="I108" s="205"/>
      <c r="J108" s="201"/>
      <c r="K108" s="201"/>
      <c r="L108" s="206"/>
      <c r="M108" s="207"/>
      <c r="N108" s="208"/>
      <c r="O108" s="208"/>
      <c r="P108" s="208"/>
      <c r="Q108" s="208"/>
      <c r="R108" s="208"/>
      <c r="S108" s="208"/>
      <c r="T108" s="209"/>
      <c r="AT108" s="210" t="s">
        <v>158</v>
      </c>
      <c r="AU108" s="210" t="s">
        <v>154</v>
      </c>
      <c r="AV108" s="13" t="s">
        <v>84</v>
      </c>
      <c r="AW108" s="13" t="s">
        <v>37</v>
      </c>
      <c r="AX108" s="13" t="s">
        <v>76</v>
      </c>
      <c r="AY108" s="210" t="s">
        <v>145</v>
      </c>
    </row>
    <row r="109" spans="1:65" s="14" customFormat="1">
      <c r="B109" s="211"/>
      <c r="C109" s="212"/>
      <c r="D109" s="202" t="s">
        <v>158</v>
      </c>
      <c r="E109" s="213" t="s">
        <v>19</v>
      </c>
      <c r="F109" s="214" t="s">
        <v>385</v>
      </c>
      <c r="G109" s="212"/>
      <c r="H109" s="215">
        <v>1.419</v>
      </c>
      <c r="I109" s="216"/>
      <c r="J109" s="212"/>
      <c r="K109" s="212"/>
      <c r="L109" s="217"/>
      <c r="M109" s="218"/>
      <c r="N109" s="219"/>
      <c r="O109" s="219"/>
      <c r="P109" s="219"/>
      <c r="Q109" s="219"/>
      <c r="R109" s="219"/>
      <c r="S109" s="219"/>
      <c r="T109" s="220"/>
      <c r="AT109" s="221" t="s">
        <v>158</v>
      </c>
      <c r="AU109" s="221" t="s">
        <v>154</v>
      </c>
      <c r="AV109" s="14" t="s">
        <v>14</v>
      </c>
      <c r="AW109" s="14" t="s">
        <v>37</v>
      </c>
      <c r="AX109" s="14" t="s">
        <v>76</v>
      </c>
      <c r="AY109" s="221" t="s">
        <v>145</v>
      </c>
    </row>
    <row r="110" spans="1:65" s="15" customFormat="1">
      <c r="B110" s="222"/>
      <c r="C110" s="223"/>
      <c r="D110" s="202" t="s">
        <v>158</v>
      </c>
      <c r="E110" s="224" t="s">
        <v>19</v>
      </c>
      <c r="F110" s="225" t="s">
        <v>163</v>
      </c>
      <c r="G110" s="223"/>
      <c r="H110" s="226">
        <v>1.419</v>
      </c>
      <c r="I110" s="227"/>
      <c r="J110" s="223"/>
      <c r="K110" s="223"/>
      <c r="L110" s="228"/>
      <c r="M110" s="229"/>
      <c r="N110" s="230"/>
      <c r="O110" s="230"/>
      <c r="P110" s="230"/>
      <c r="Q110" s="230"/>
      <c r="R110" s="230"/>
      <c r="S110" s="230"/>
      <c r="T110" s="231"/>
      <c r="AT110" s="232" t="s">
        <v>158</v>
      </c>
      <c r="AU110" s="232" t="s">
        <v>154</v>
      </c>
      <c r="AV110" s="15" t="s">
        <v>154</v>
      </c>
      <c r="AW110" s="15" t="s">
        <v>37</v>
      </c>
      <c r="AX110" s="15" t="s">
        <v>84</v>
      </c>
      <c r="AY110" s="232" t="s">
        <v>145</v>
      </c>
    </row>
    <row r="111" spans="1:65" s="12" customFormat="1" ht="25.9" customHeight="1">
      <c r="B111" s="166"/>
      <c r="C111" s="167"/>
      <c r="D111" s="168" t="s">
        <v>75</v>
      </c>
      <c r="E111" s="169" t="s">
        <v>389</v>
      </c>
      <c r="F111" s="169" t="s">
        <v>390</v>
      </c>
      <c r="G111" s="167"/>
      <c r="H111" s="167"/>
      <c r="I111" s="170"/>
      <c r="J111" s="171">
        <f>BK111</f>
        <v>0</v>
      </c>
      <c r="K111" s="167"/>
      <c r="L111" s="172"/>
      <c r="M111" s="173"/>
      <c r="N111" s="174"/>
      <c r="O111" s="174"/>
      <c r="P111" s="175">
        <f>P112</f>
        <v>0</v>
      </c>
      <c r="Q111" s="174"/>
      <c r="R111" s="175">
        <f>R112</f>
        <v>0</v>
      </c>
      <c r="S111" s="174"/>
      <c r="T111" s="176">
        <f>T112</f>
        <v>1.419</v>
      </c>
      <c r="AR111" s="177" t="s">
        <v>14</v>
      </c>
      <c r="AT111" s="178" t="s">
        <v>75</v>
      </c>
      <c r="AU111" s="178" t="s">
        <v>76</v>
      </c>
      <c r="AY111" s="177" t="s">
        <v>145</v>
      </c>
      <c r="BK111" s="179">
        <f>BK112</f>
        <v>0</v>
      </c>
    </row>
    <row r="112" spans="1:65" s="12" customFormat="1" ht="22.9" customHeight="1">
      <c r="B112" s="166"/>
      <c r="C112" s="167"/>
      <c r="D112" s="168" t="s">
        <v>75</v>
      </c>
      <c r="E112" s="180" t="s">
        <v>391</v>
      </c>
      <c r="F112" s="180" t="s">
        <v>87</v>
      </c>
      <c r="G112" s="167"/>
      <c r="H112" s="167"/>
      <c r="I112" s="170"/>
      <c r="J112" s="181">
        <f>BK112</f>
        <v>0</v>
      </c>
      <c r="K112" s="167"/>
      <c r="L112" s="172"/>
      <c r="M112" s="173"/>
      <c r="N112" s="174"/>
      <c r="O112" s="174"/>
      <c r="P112" s="175">
        <f>SUM(P113:P292)</f>
        <v>0</v>
      </c>
      <c r="Q112" s="174"/>
      <c r="R112" s="175">
        <f>SUM(R113:R292)</f>
        <v>0</v>
      </c>
      <c r="S112" s="174"/>
      <c r="T112" s="176">
        <f>SUM(T113:T292)</f>
        <v>1.419</v>
      </c>
      <c r="AR112" s="177" t="s">
        <v>14</v>
      </c>
      <c r="AT112" s="178" t="s">
        <v>75</v>
      </c>
      <c r="AU112" s="178" t="s">
        <v>84</v>
      </c>
      <c r="AY112" s="177" t="s">
        <v>145</v>
      </c>
      <c r="BK112" s="179">
        <f>SUM(BK113:BK292)</f>
        <v>0</v>
      </c>
    </row>
    <row r="113" spans="1:65" s="2" customFormat="1" ht="16.5" customHeight="1">
      <c r="A113" s="37"/>
      <c r="B113" s="38"/>
      <c r="C113" s="182" t="s">
        <v>154</v>
      </c>
      <c r="D113" s="182" t="s">
        <v>149</v>
      </c>
      <c r="E113" s="183" t="s">
        <v>392</v>
      </c>
      <c r="F113" s="184" t="s">
        <v>393</v>
      </c>
      <c r="G113" s="185" t="s">
        <v>325</v>
      </c>
      <c r="H113" s="186">
        <v>77</v>
      </c>
      <c r="I113" s="187"/>
      <c r="J113" s="188">
        <f>ROUND(I113*H113,2)</f>
        <v>0</v>
      </c>
      <c r="K113" s="184" t="s">
        <v>153</v>
      </c>
      <c r="L113" s="42"/>
      <c r="M113" s="189" t="s">
        <v>19</v>
      </c>
      <c r="N113" s="190" t="s">
        <v>49</v>
      </c>
      <c r="O113" s="68"/>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231</v>
      </c>
      <c r="AT113" s="193" t="s">
        <v>149</v>
      </c>
      <c r="AU113" s="193" t="s">
        <v>14</v>
      </c>
      <c r="AY113" s="20" t="s">
        <v>145</v>
      </c>
      <c r="BE113" s="194">
        <f>IF(N113="základní",J113,0)</f>
        <v>0</v>
      </c>
      <c r="BF113" s="194">
        <f>IF(N113="snížená",J113,0)</f>
        <v>0</v>
      </c>
      <c r="BG113" s="194">
        <f>IF(N113="zákl. přenesená",J113,0)</f>
        <v>0</v>
      </c>
      <c r="BH113" s="194">
        <f>IF(N113="sníž. přenesená",J113,0)</f>
        <v>0</v>
      </c>
      <c r="BI113" s="194">
        <f>IF(N113="nulová",J113,0)</f>
        <v>0</v>
      </c>
      <c r="BJ113" s="20" t="s">
        <v>154</v>
      </c>
      <c r="BK113" s="194">
        <f>ROUND(I113*H113,2)</f>
        <v>0</v>
      </c>
      <c r="BL113" s="20" t="s">
        <v>231</v>
      </c>
      <c r="BM113" s="193" t="s">
        <v>394</v>
      </c>
    </row>
    <row r="114" spans="1:65" s="2" customFormat="1">
      <c r="A114" s="37"/>
      <c r="B114" s="38"/>
      <c r="C114" s="39"/>
      <c r="D114" s="195" t="s">
        <v>156</v>
      </c>
      <c r="E114" s="39"/>
      <c r="F114" s="196" t="s">
        <v>395</v>
      </c>
      <c r="G114" s="39"/>
      <c r="H114" s="39"/>
      <c r="I114" s="197"/>
      <c r="J114" s="39"/>
      <c r="K114" s="39"/>
      <c r="L114" s="42"/>
      <c r="M114" s="198"/>
      <c r="N114" s="199"/>
      <c r="O114" s="68"/>
      <c r="P114" s="68"/>
      <c r="Q114" s="68"/>
      <c r="R114" s="68"/>
      <c r="S114" s="68"/>
      <c r="T114" s="69"/>
      <c r="U114" s="37"/>
      <c r="V114" s="37"/>
      <c r="W114" s="37"/>
      <c r="X114" s="37"/>
      <c r="Y114" s="37"/>
      <c r="Z114" s="37"/>
      <c r="AA114" s="37"/>
      <c r="AB114" s="37"/>
      <c r="AC114" s="37"/>
      <c r="AD114" s="37"/>
      <c r="AE114" s="37"/>
      <c r="AT114" s="20" t="s">
        <v>156</v>
      </c>
      <c r="AU114" s="20" t="s">
        <v>14</v>
      </c>
    </row>
    <row r="115" spans="1:65" s="2" customFormat="1" ht="19.5">
      <c r="A115" s="37"/>
      <c r="B115" s="38"/>
      <c r="C115" s="39"/>
      <c r="D115" s="202" t="s">
        <v>196</v>
      </c>
      <c r="E115" s="39"/>
      <c r="F115" s="233" t="s">
        <v>396</v>
      </c>
      <c r="G115" s="39"/>
      <c r="H115" s="39"/>
      <c r="I115" s="197"/>
      <c r="J115" s="39"/>
      <c r="K115" s="39"/>
      <c r="L115" s="42"/>
      <c r="M115" s="198"/>
      <c r="N115" s="199"/>
      <c r="O115" s="68"/>
      <c r="P115" s="68"/>
      <c r="Q115" s="68"/>
      <c r="R115" s="68"/>
      <c r="S115" s="68"/>
      <c r="T115" s="69"/>
      <c r="U115" s="37"/>
      <c r="V115" s="37"/>
      <c r="W115" s="37"/>
      <c r="X115" s="37"/>
      <c r="Y115" s="37"/>
      <c r="Z115" s="37"/>
      <c r="AA115" s="37"/>
      <c r="AB115" s="37"/>
      <c r="AC115" s="37"/>
      <c r="AD115" s="37"/>
      <c r="AE115" s="37"/>
      <c r="AT115" s="20" t="s">
        <v>196</v>
      </c>
      <c r="AU115" s="20" t="s">
        <v>14</v>
      </c>
    </row>
    <row r="116" spans="1:65" s="14" customFormat="1">
      <c r="B116" s="211"/>
      <c r="C116" s="212"/>
      <c r="D116" s="202" t="s">
        <v>158</v>
      </c>
      <c r="E116" s="213" t="s">
        <v>19</v>
      </c>
      <c r="F116" s="214" t="s">
        <v>397</v>
      </c>
      <c r="G116" s="212"/>
      <c r="H116" s="215">
        <v>77</v>
      </c>
      <c r="I116" s="216"/>
      <c r="J116" s="212"/>
      <c r="K116" s="212"/>
      <c r="L116" s="217"/>
      <c r="M116" s="218"/>
      <c r="N116" s="219"/>
      <c r="O116" s="219"/>
      <c r="P116" s="219"/>
      <c r="Q116" s="219"/>
      <c r="R116" s="219"/>
      <c r="S116" s="219"/>
      <c r="T116" s="220"/>
      <c r="AT116" s="221" t="s">
        <v>158</v>
      </c>
      <c r="AU116" s="221" t="s">
        <v>14</v>
      </c>
      <c r="AV116" s="14" t="s">
        <v>14</v>
      </c>
      <c r="AW116" s="14" t="s">
        <v>37</v>
      </c>
      <c r="AX116" s="14" t="s">
        <v>76</v>
      </c>
      <c r="AY116" s="221" t="s">
        <v>145</v>
      </c>
    </row>
    <row r="117" spans="1:65" s="15" customFormat="1">
      <c r="B117" s="222"/>
      <c r="C117" s="223"/>
      <c r="D117" s="202" t="s">
        <v>158</v>
      </c>
      <c r="E117" s="224" t="s">
        <v>19</v>
      </c>
      <c r="F117" s="225" t="s">
        <v>163</v>
      </c>
      <c r="G117" s="223"/>
      <c r="H117" s="226">
        <v>77</v>
      </c>
      <c r="I117" s="227"/>
      <c r="J117" s="223"/>
      <c r="K117" s="223"/>
      <c r="L117" s="228"/>
      <c r="M117" s="229"/>
      <c r="N117" s="230"/>
      <c r="O117" s="230"/>
      <c r="P117" s="230"/>
      <c r="Q117" s="230"/>
      <c r="R117" s="230"/>
      <c r="S117" s="230"/>
      <c r="T117" s="231"/>
      <c r="AT117" s="232" t="s">
        <v>158</v>
      </c>
      <c r="AU117" s="232" t="s">
        <v>14</v>
      </c>
      <c r="AV117" s="15" t="s">
        <v>154</v>
      </c>
      <c r="AW117" s="15" t="s">
        <v>37</v>
      </c>
      <c r="AX117" s="15" t="s">
        <v>84</v>
      </c>
      <c r="AY117" s="232" t="s">
        <v>145</v>
      </c>
    </row>
    <row r="118" spans="1:65" s="2" customFormat="1" ht="16.5" customHeight="1">
      <c r="A118" s="37"/>
      <c r="B118" s="38"/>
      <c r="C118" s="182" t="s">
        <v>173</v>
      </c>
      <c r="D118" s="182" t="s">
        <v>149</v>
      </c>
      <c r="E118" s="183" t="s">
        <v>398</v>
      </c>
      <c r="F118" s="184" t="s">
        <v>399</v>
      </c>
      <c r="G118" s="185" t="s">
        <v>325</v>
      </c>
      <c r="H118" s="186">
        <v>33</v>
      </c>
      <c r="I118" s="187"/>
      <c r="J118" s="188">
        <f>ROUND(I118*H118,2)</f>
        <v>0</v>
      </c>
      <c r="K118" s="184" t="s">
        <v>153</v>
      </c>
      <c r="L118" s="42"/>
      <c r="M118" s="189" t="s">
        <v>19</v>
      </c>
      <c r="N118" s="190" t="s">
        <v>49</v>
      </c>
      <c r="O118" s="68"/>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231</v>
      </c>
      <c r="AT118" s="193" t="s">
        <v>149</v>
      </c>
      <c r="AU118" s="193" t="s">
        <v>14</v>
      </c>
      <c r="AY118" s="20" t="s">
        <v>145</v>
      </c>
      <c r="BE118" s="194">
        <f>IF(N118="základní",J118,0)</f>
        <v>0</v>
      </c>
      <c r="BF118" s="194">
        <f>IF(N118="snížená",J118,0)</f>
        <v>0</v>
      </c>
      <c r="BG118" s="194">
        <f>IF(N118="zákl. přenesená",J118,0)</f>
        <v>0</v>
      </c>
      <c r="BH118" s="194">
        <f>IF(N118="sníž. přenesená",J118,0)</f>
        <v>0</v>
      </c>
      <c r="BI118" s="194">
        <f>IF(N118="nulová",J118,0)</f>
        <v>0</v>
      </c>
      <c r="BJ118" s="20" t="s">
        <v>154</v>
      </c>
      <c r="BK118" s="194">
        <f>ROUND(I118*H118,2)</f>
        <v>0</v>
      </c>
      <c r="BL118" s="20" t="s">
        <v>231</v>
      </c>
      <c r="BM118" s="193" t="s">
        <v>400</v>
      </c>
    </row>
    <row r="119" spans="1:65" s="2" customFormat="1">
      <c r="A119" s="37"/>
      <c r="B119" s="38"/>
      <c r="C119" s="39"/>
      <c r="D119" s="195" t="s">
        <v>156</v>
      </c>
      <c r="E119" s="39"/>
      <c r="F119" s="196" t="s">
        <v>401</v>
      </c>
      <c r="G119" s="39"/>
      <c r="H119" s="39"/>
      <c r="I119" s="197"/>
      <c r="J119" s="39"/>
      <c r="K119" s="39"/>
      <c r="L119" s="42"/>
      <c r="M119" s="198"/>
      <c r="N119" s="199"/>
      <c r="O119" s="68"/>
      <c r="P119" s="68"/>
      <c r="Q119" s="68"/>
      <c r="R119" s="68"/>
      <c r="S119" s="68"/>
      <c r="T119" s="69"/>
      <c r="U119" s="37"/>
      <c r="V119" s="37"/>
      <c r="W119" s="37"/>
      <c r="X119" s="37"/>
      <c r="Y119" s="37"/>
      <c r="Z119" s="37"/>
      <c r="AA119" s="37"/>
      <c r="AB119" s="37"/>
      <c r="AC119" s="37"/>
      <c r="AD119" s="37"/>
      <c r="AE119" s="37"/>
      <c r="AT119" s="20" t="s">
        <v>156</v>
      </c>
      <c r="AU119" s="20" t="s">
        <v>14</v>
      </c>
    </row>
    <row r="120" spans="1:65" s="2" customFormat="1" ht="19.5">
      <c r="A120" s="37"/>
      <c r="B120" s="38"/>
      <c r="C120" s="39"/>
      <c r="D120" s="202" t="s">
        <v>196</v>
      </c>
      <c r="E120" s="39"/>
      <c r="F120" s="233" t="s">
        <v>402</v>
      </c>
      <c r="G120" s="39"/>
      <c r="H120" s="39"/>
      <c r="I120" s="197"/>
      <c r="J120" s="39"/>
      <c r="K120" s="39"/>
      <c r="L120" s="42"/>
      <c r="M120" s="198"/>
      <c r="N120" s="199"/>
      <c r="O120" s="68"/>
      <c r="P120" s="68"/>
      <c r="Q120" s="68"/>
      <c r="R120" s="68"/>
      <c r="S120" s="68"/>
      <c r="T120" s="69"/>
      <c r="U120" s="37"/>
      <c r="V120" s="37"/>
      <c r="W120" s="37"/>
      <c r="X120" s="37"/>
      <c r="Y120" s="37"/>
      <c r="Z120" s="37"/>
      <c r="AA120" s="37"/>
      <c r="AB120" s="37"/>
      <c r="AC120" s="37"/>
      <c r="AD120" s="37"/>
      <c r="AE120" s="37"/>
      <c r="AT120" s="20" t="s">
        <v>196</v>
      </c>
      <c r="AU120" s="20" t="s">
        <v>14</v>
      </c>
    </row>
    <row r="121" spans="1:65" s="14" customFormat="1">
      <c r="B121" s="211"/>
      <c r="C121" s="212"/>
      <c r="D121" s="202" t="s">
        <v>158</v>
      </c>
      <c r="E121" s="213" t="s">
        <v>19</v>
      </c>
      <c r="F121" s="214" t="s">
        <v>403</v>
      </c>
      <c r="G121" s="212"/>
      <c r="H121" s="215">
        <v>33</v>
      </c>
      <c r="I121" s="216"/>
      <c r="J121" s="212"/>
      <c r="K121" s="212"/>
      <c r="L121" s="217"/>
      <c r="M121" s="218"/>
      <c r="N121" s="219"/>
      <c r="O121" s="219"/>
      <c r="P121" s="219"/>
      <c r="Q121" s="219"/>
      <c r="R121" s="219"/>
      <c r="S121" s="219"/>
      <c r="T121" s="220"/>
      <c r="AT121" s="221" t="s">
        <v>158</v>
      </c>
      <c r="AU121" s="221" t="s">
        <v>14</v>
      </c>
      <c r="AV121" s="14" t="s">
        <v>14</v>
      </c>
      <c r="AW121" s="14" t="s">
        <v>37</v>
      </c>
      <c r="AX121" s="14" t="s">
        <v>76</v>
      </c>
      <c r="AY121" s="221" t="s">
        <v>145</v>
      </c>
    </row>
    <row r="122" spans="1:65" s="15" customFormat="1">
      <c r="B122" s="222"/>
      <c r="C122" s="223"/>
      <c r="D122" s="202" t="s">
        <v>158</v>
      </c>
      <c r="E122" s="224" t="s">
        <v>19</v>
      </c>
      <c r="F122" s="225" t="s">
        <v>163</v>
      </c>
      <c r="G122" s="223"/>
      <c r="H122" s="226">
        <v>33</v>
      </c>
      <c r="I122" s="227"/>
      <c r="J122" s="223"/>
      <c r="K122" s="223"/>
      <c r="L122" s="228"/>
      <c r="M122" s="229"/>
      <c r="N122" s="230"/>
      <c r="O122" s="230"/>
      <c r="P122" s="230"/>
      <c r="Q122" s="230"/>
      <c r="R122" s="230"/>
      <c r="S122" s="230"/>
      <c r="T122" s="231"/>
      <c r="AT122" s="232" t="s">
        <v>158</v>
      </c>
      <c r="AU122" s="232" t="s">
        <v>14</v>
      </c>
      <c r="AV122" s="15" t="s">
        <v>154</v>
      </c>
      <c r="AW122" s="15" t="s">
        <v>37</v>
      </c>
      <c r="AX122" s="15" t="s">
        <v>84</v>
      </c>
      <c r="AY122" s="232" t="s">
        <v>145</v>
      </c>
    </row>
    <row r="123" spans="1:65" s="2" customFormat="1" ht="16.5" customHeight="1">
      <c r="A123" s="37"/>
      <c r="B123" s="38"/>
      <c r="C123" s="247" t="s">
        <v>179</v>
      </c>
      <c r="D123" s="247" t="s">
        <v>353</v>
      </c>
      <c r="E123" s="248" t="s">
        <v>404</v>
      </c>
      <c r="F123" s="249" t="s">
        <v>405</v>
      </c>
      <c r="G123" s="250" t="s">
        <v>325</v>
      </c>
      <c r="H123" s="251">
        <v>14</v>
      </c>
      <c r="I123" s="252"/>
      <c r="J123" s="253">
        <f>ROUND(I123*H123,2)</f>
        <v>0</v>
      </c>
      <c r="K123" s="249" t="s">
        <v>188</v>
      </c>
      <c r="L123" s="254"/>
      <c r="M123" s="255" t="s">
        <v>19</v>
      </c>
      <c r="N123" s="256" t="s">
        <v>49</v>
      </c>
      <c r="O123" s="68"/>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297</v>
      </c>
      <c r="AT123" s="193" t="s">
        <v>353</v>
      </c>
      <c r="AU123" s="193" t="s">
        <v>14</v>
      </c>
      <c r="AY123" s="20" t="s">
        <v>145</v>
      </c>
      <c r="BE123" s="194">
        <f>IF(N123="základní",J123,0)</f>
        <v>0</v>
      </c>
      <c r="BF123" s="194">
        <f>IF(N123="snížená",J123,0)</f>
        <v>0</v>
      </c>
      <c r="BG123" s="194">
        <f>IF(N123="zákl. přenesená",J123,0)</f>
        <v>0</v>
      </c>
      <c r="BH123" s="194">
        <f>IF(N123="sníž. přenesená",J123,0)</f>
        <v>0</v>
      </c>
      <c r="BI123" s="194">
        <f>IF(N123="nulová",J123,0)</f>
        <v>0</v>
      </c>
      <c r="BJ123" s="20" t="s">
        <v>154</v>
      </c>
      <c r="BK123" s="194">
        <f>ROUND(I123*H123,2)</f>
        <v>0</v>
      </c>
      <c r="BL123" s="20" t="s">
        <v>231</v>
      </c>
      <c r="BM123" s="193" t="s">
        <v>406</v>
      </c>
    </row>
    <row r="124" spans="1:65" s="13" customFormat="1">
      <c r="B124" s="200"/>
      <c r="C124" s="201"/>
      <c r="D124" s="202" t="s">
        <v>158</v>
      </c>
      <c r="E124" s="203" t="s">
        <v>19</v>
      </c>
      <c r="F124" s="204" t="s">
        <v>407</v>
      </c>
      <c r="G124" s="201"/>
      <c r="H124" s="203" t="s">
        <v>19</v>
      </c>
      <c r="I124" s="205"/>
      <c r="J124" s="201"/>
      <c r="K124" s="201"/>
      <c r="L124" s="206"/>
      <c r="M124" s="207"/>
      <c r="N124" s="208"/>
      <c r="O124" s="208"/>
      <c r="P124" s="208"/>
      <c r="Q124" s="208"/>
      <c r="R124" s="208"/>
      <c r="S124" s="208"/>
      <c r="T124" s="209"/>
      <c r="AT124" s="210" t="s">
        <v>158</v>
      </c>
      <c r="AU124" s="210" t="s">
        <v>14</v>
      </c>
      <c r="AV124" s="13" t="s">
        <v>84</v>
      </c>
      <c r="AW124" s="13" t="s">
        <v>37</v>
      </c>
      <c r="AX124" s="13" t="s">
        <v>76</v>
      </c>
      <c r="AY124" s="210" t="s">
        <v>145</v>
      </c>
    </row>
    <row r="125" spans="1:65" s="14" customFormat="1">
      <c r="B125" s="211"/>
      <c r="C125" s="212"/>
      <c r="D125" s="202" t="s">
        <v>158</v>
      </c>
      <c r="E125" s="213" t="s">
        <v>19</v>
      </c>
      <c r="F125" s="214" t="s">
        <v>408</v>
      </c>
      <c r="G125" s="212"/>
      <c r="H125" s="215">
        <v>2</v>
      </c>
      <c r="I125" s="216"/>
      <c r="J125" s="212"/>
      <c r="K125" s="212"/>
      <c r="L125" s="217"/>
      <c r="M125" s="218"/>
      <c r="N125" s="219"/>
      <c r="O125" s="219"/>
      <c r="P125" s="219"/>
      <c r="Q125" s="219"/>
      <c r="R125" s="219"/>
      <c r="S125" s="219"/>
      <c r="T125" s="220"/>
      <c r="AT125" s="221" t="s">
        <v>158</v>
      </c>
      <c r="AU125" s="221" t="s">
        <v>14</v>
      </c>
      <c r="AV125" s="14" t="s">
        <v>14</v>
      </c>
      <c r="AW125" s="14" t="s">
        <v>37</v>
      </c>
      <c r="AX125" s="14" t="s">
        <v>76</v>
      </c>
      <c r="AY125" s="221" t="s">
        <v>145</v>
      </c>
    </row>
    <row r="126" spans="1:65" s="13" customFormat="1">
      <c r="B126" s="200"/>
      <c r="C126" s="201"/>
      <c r="D126" s="202" t="s">
        <v>158</v>
      </c>
      <c r="E126" s="203" t="s">
        <v>19</v>
      </c>
      <c r="F126" s="204" t="s">
        <v>409</v>
      </c>
      <c r="G126" s="201"/>
      <c r="H126" s="203" t="s">
        <v>19</v>
      </c>
      <c r="I126" s="205"/>
      <c r="J126" s="201"/>
      <c r="K126" s="201"/>
      <c r="L126" s="206"/>
      <c r="M126" s="207"/>
      <c r="N126" s="208"/>
      <c r="O126" s="208"/>
      <c r="P126" s="208"/>
      <c r="Q126" s="208"/>
      <c r="R126" s="208"/>
      <c r="S126" s="208"/>
      <c r="T126" s="209"/>
      <c r="AT126" s="210" t="s">
        <v>158</v>
      </c>
      <c r="AU126" s="210" t="s">
        <v>14</v>
      </c>
      <c r="AV126" s="13" t="s">
        <v>84</v>
      </c>
      <c r="AW126" s="13" t="s">
        <v>37</v>
      </c>
      <c r="AX126" s="13" t="s">
        <v>76</v>
      </c>
      <c r="AY126" s="210" t="s">
        <v>145</v>
      </c>
    </row>
    <row r="127" spans="1:65" s="14" customFormat="1">
      <c r="B127" s="211"/>
      <c r="C127" s="212"/>
      <c r="D127" s="202" t="s">
        <v>158</v>
      </c>
      <c r="E127" s="213" t="s">
        <v>19</v>
      </c>
      <c r="F127" s="214" t="s">
        <v>408</v>
      </c>
      <c r="G127" s="212"/>
      <c r="H127" s="215">
        <v>2</v>
      </c>
      <c r="I127" s="216"/>
      <c r="J127" s="212"/>
      <c r="K127" s="212"/>
      <c r="L127" s="217"/>
      <c r="M127" s="218"/>
      <c r="N127" s="219"/>
      <c r="O127" s="219"/>
      <c r="P127" s="219"/>
      <c r="Q127" s="219"/>
      <c r="R127" s="219"/>
      <c r="S127" s="219"/>
      <c r="T127" s="220"/>
      <c r="AT127" s="221" t="s">
        <v>158</v>
      </c>
      <c r="AU127" s="221" t="s">
        <v>14</v>
      </c>
      <c r="AV127" s="14" t="s">
        <v>14</v>
      </c>
      <c r="AW127" s="14" t="s">
        <v>37</v>
      </c>
      <c r="AX127" s="14" t="s">
        <v>76</v>
      </c>
      <c r="AY127" s="221" t="s">
        <v>145</v>
      </c>
    </row>
    <row r="128" spans="1:65" s="13" customFormat="1">
      <c r="B128" s="200"/>
      <c r="C128" s="201"/>
      <c r="D128" s="202" t="s">
        <v>158</v>
      </c>
      <c r="E128" s="203" t="s">
        <v>19</v>
      </c>
      <c r="F128" s="204" t="s">
        <v>410</v>
      </c>
      <c r="G128" s="201"/>
      <c r="H128" s="203" t="s">
        <v>19</v>
      </c>
      <c r="I128" s="205"/>
      <c r="J128" s="201"/>
      <c r="K128" s="201"/>
      <c r="L128" s="206"/>
      <c r="M128" s="207"/>
      <c r="N128" s="208"/>
      <c r="O128" s="208"/>
      <c r="P128" s="208"/>
      <c r="Q128" s="208"/>
      <c r="R128" s="208"/>
      <c r="S128" s="208"/>
      <c r="T128" s="209"/>
      <c r="AT128" s="210" t="s">
        <v>158</v>
      </c>
      <c r="AU128" s="210" t="s">
        <v>14</v>
      </c>
      <c r="AV128" s="13" t="s">
        <v>84</v>
      </c>
      <c r="AW128" s="13" t="s">
        <v>37</v>
      </c>
      <c r="AX128" s="13" t="s">
        <v>76</v>
      </c>
      <c r="AY128" s="210" t="s">
        <v>145</v>
      </c>
    </row>
    <row r="129" spans="1:65" s="14" customFormat="1">
      <c r="B129" s="211"/>
      <c r="C129" s="212"/>
      <c r="D129" s="202" t="s">
        <v>158</v>
      </c>
      <c r="E129" s="213" t="s">
        <v>19</v>
      </c>
      <c r="F129" s="214" t="s">
        <v>408</v>
      </c>
      <c r="G129" s="212"/>
      <c r="H129" s="215">
        <v>2</v>
      </c>
      <c r="I129" s="216"/>
      <c r="J129" s="212"/>
      <c r="K129" s="212"/>
      <c r="L129" s="217"/>
      <c r="M129" s="218"/>
      <c r="N129" s="219"/>
      <c r="O129" s="219"/>
      <c r="P129" s="219"/>
      <c r="Q129" s="219"/>
      <c r="R129" s="219"/>
      <c r="S129" s="219"/>
      <c r="T129" s="220"/>
      <c r="AT129" s="221" t="s">
        <v>158</v>
      </c>
      <c r="AU129" s="221" t="s">
        <v>14</v>
      </c>
      <c r="AV129" s="14" t="s">
        <v>14</v>
      </c>
      <c r="AW129" s="14" t="s">
        <v>37</v>
      </c>
      <c r="AX129" s="14" t="s">
        <v>76</v>
      </c>
      <c r="AY129" s="221" t="s">
        <v>145</v>
      </c>
    </row>
    <row r="130" spans="1:65" s="13" customFormat="1">
      <c r="B130" s="200"/>
      <c r="C130" s="201"/>
      <c r="D130" s="202" t="s">
        <v>158</v>
      </c>
      <c r="E130" s="203" t="s">
        <v>19</v>
      </c>
      <c r="F130" s="204" t="s">
        <v>411</v>
      </c>
      <c r="G130" s="201"/>
      <c r="H130" s="203" t="s">
        <v>19</v>
      </c>
      <c r="I130" s="205"/>
      <c r="J130" s="201"/>
      <c r="K130" s="201"/>
      <c r="L130" s="206"/>
      <c r="M130" s="207"/>
      <c r="N130" s="208"/>
      <c r="O130" s="208"/>
      <c r="P130" s="208"/>
      <c r="Q130" s="208"/>
      <c r="R130" s="208"/>
      <c r="S130" s="208"/>
      <c r="T130" s="209"/>
      <c r="AT130" s="210" t="s">
        <v>158</v>
      </c>
      <c r="AU130" s="210" t="s">
        <v>14</v>
      </c>
      <c r="AV130" s="13" t="s">
        <v>84</v>
      </c>
      <c r="AW130" s="13" t="s">
        <v>37</v>
      </c>
      <c r="AX130" s="13" t="s">
        <v>76</v>
      </c>
      <c r="AY130" s="210" t="s">
        <v>145</v>
      </c>
    </row>
    <row r="131" spans="1:65" s="14" customFormat="1">
      <c r="B131" s="211"/>
      <c r="C131" s="212"/>
      <c r="D131" s="202" t="s">
        <v>158</v>
      </c>
      <c r="E131" s="213" t="s">
        <v>19</v>
      </c>
      <c r="F131" s="214" t="s">
        <v>408</v>
      </c>
      <c r="G131" s="212"/>
      <c r="H131" s="215">
        <v>2</v>
      </c>
      <c r="I131" s="216"/>
      <c r="J131" s="212"/>
      <c r="K131" s="212"/>
      <c r="L131" s="217"/>
      <c r="M131" s="218"/>
      <c r="N131" s="219"/>
      <c r="O131" s="219"/>
      <c r="P131" s="219"/>
      <c r="Q131" s="219"/>
      <c r="R131" s="219"/>
      <c r="S131" s="219"/>
      <c r="T131" s="220"/>
      <c r="AT131" s="221" t="s">
        <v>158</v>
      </c>
      <c r="AU131" s="221" t="s">
        <v>14</v>
      </c>
      <c r="AV131" s="14" t="s">
        <v>14</v>
      </c>
      <c r="AW131" s="14" t="s">
        <v>37</v>
      </c>
      <c r="AX131" s="14" t="s">
        <v>76</v>
      </c>
      <c r="AY131" s="221" t="s">
        <v>145</v>
      </c>
    </row>
    <row r="132" spans="1:65" s="13" customFormat="1">
      <c r="B132" s="200"/>
      <c r="C132" s="201"/>
      <c r="D132" s="202" t="s">
        <v>158</v>
      </c>
      <c r="E132" s="203" t="s">
        <v>19</v>
      </c>
      <c r="F132" s="204" t="s">
        <v>412</v>
      </c>
      <c r="G132" s="201"/>
      <c r="H132" s="203" t="s">
        <v>19</v>
      </c>
      <c r="I132" s="205"/>
      <c r="J132" s="201"/>
      <c r="K132" s="201"/>
      <c r="L132" s="206"/>
      <c r="M132" s="207"/>
      <c r="N132" s="208"/>
      <c r="O132" s="208"/>
      <c r="P132" s="208"/>
      <c r="Q132" s="208"/>
      <c r="R132" s="208"/>
      <c r="S132" s="208"/>
      <c r="T132" s="209"/>
      <c r="AT132" s="210" t="s">
        <v>158</v>
      </c>
      <c r="AU132" s="210" t="s">
        <v>14</v>
      </c>
      <c r="AV132" s="13" t="s">
        <v>84</v>
      </c>
      <c r="AW132" s="13" t="s">
        <v>37</v>
      </c>
      <c r="AX132" s="13" t="s">
        <v>76</v>
      </c>
      <c r="AY132" s="210" t="s">
        <v>145</v>
      </c>
    </row>
    <row r="133" spans="1:65" s="14" customFormat="1">
      <c r="B133" s="211"/>
      <c r="C133" s="212"/>
      <c r="D133" s="202" t="s">
        <v>158</v>
      </c>
      <c r="E133" s="213" t="s">
        <v>19</v>
      </c>
      <c r="F133" s="214" t="s">
        <v>408</v>
      </c>
      <c r="G133" s="212"/>
      <c r="H133" s="215">
        <v>2</v>
      </c>
      <c r="I133" s="216"/>
      <c r="J133" s="212"/>
      <c r="K133" s="212"/>
      <c r="L133" s="217"/>
      <c r="M133" s="218"/>
      <c r="N133" s="219"/>
      <c r="O133" s="219"/>
      <c r="P133" s="219"/>
      <c r="Q133" s="219"/>
      <c r="R133" s="219"/>
      <c r="S133" s="219"/>
      <c r="T133" s="220"/>
      <c r="AT133" s="221" t="s">
        <v>158</v>
      </c>
      <c r="AU133" s="221" t="s">
        <v>14</v>
      </c>
      <c r="AV133" s="14" t="s">
        <v>14</v>
      </c>
      <c r="AW133" s="14" t="s">
        <v>37</v>
      </c>
      <c r="AX133" s="14" t="s">
        <v>76</v>
      </c>
      <c r="AY133" s="221" t="s">
        <v>145</v>
      </c>
    </row>
    <row r="134" spans="1:65" s="13" customFormat="1">
      <c r="B134" s="200"/>
      <c r="C134" s="201"/>
      <c r="D134" s="202" t="s">
        <v>158</v>
      </c>
      <c r="E134" s="203" t="s">
        <v>19</v>
      </c>
      <c r="F134" s="204" t="s">
        <v>413</v>
      </c>
      <c r="G134" s="201"/>
      <c r="H134" s="203" t="s">
        <v>19</v>
      </c>
      <c r="I134" s="205"/>
      <c r="J134" s="201"/>
      <c r="K134" s="201"/>
      <c r="L134" s="206"/>
      <c r="M134" s="207"/>
      <c r="N134" s="208"/>
      <c r="O134" s="208"/>
      <c r="P134" s="208"/>
      <c r="Q134" s="208"/>
      <c r="R134" s="208"/>
      <c r="S134" s="208"/>
      <c r="T134" s="209"/>
      <c r="AT134" s="210" t="s">
        <v>158</v>
      </c>
      <c r="AU134" s="210" t="s">
        <v>14</v>
      </c>
      <c r="AV134" s="13" t="s">
        <v>84</v>
      </c>
      <c r="AW134" s="13" t="s">
        <v>37</v>
      </c>
      <c r="AX134" s="13" t="s">
        <v>76</v>
      </c>
      <c r="AY134" s="210" t="s">
        <v>145</v>
      </c>
    </row>
    <row r="135" spans="1:65" s="14" customFormat="1">
      <c r="B135" s="211"/>
      <c r="C135" s="212"/>
      <c r="D135" s="202" t="s">
        <v>158</v>
      </c>
      <c r="E135" s="213" t="s">
        <v>19</v>
      </c>
      <c r="F135" s="214" t="s">
        <v>408</v>
      </c>
      <c r="G135" s="212"/>
      <c r="H135" s="215">
        <v>2</v>
      </c>
      <c r="I135" s="216"/>
      <c r="J135" s="212"/>
      <c r="K135" s="212"/>
      <c r="L135" s="217"/>
      <c r="M135" s="218"/>
      <c r="N135" s="219"/>
      <c r="O135" s="219"/>
      <c r="P135" s="219"/>
      <c r="Q135" s="219"/>
      <c r="R135" s="219"/>
      <c r="S135" s="219"/>
      <c r="T135" s="220"/>
      <c r="AT135" s="221" t="s">
        <v>158</v>
      </c>
      <c r="AU135" s="221" t="s">
        <v>14</v>
      </c>
      <c r="AV135" s="14" t="s">
        <v>14</v>
      </c>
      <c r="AW135" s="14" t="s">
        <v>37</v>
      </c>
      <c r="AX135" s="14" t="s">
        <v>76</v>
      </c>
      <c r="AY135" s="221" t="s">
        <v>145</v>
      </c>
    </row>
    <row r="136" spans="1:65" s="13" customFormat="1">
      <c r="B136" s="200"/>
      <c r="C136" s="201"/>
      <c r="D136" s="202" t="s">
        <v>158</v>
      </c>
      <c r="E136" s="203" t="s">
        <v>19</v>
      </c>
      <c r="F136" s="204" t="s">
        <v>414</v>
      </c>
      <c r="G136" s="201"/>
      <c r="H136" s="203" t="s">
        <v>19</v>
      </c>
      <c r="I136" s="205"/>
      <c r="J136" s="201"/>
      <c r="K136" s="201"/>
      <c r="L136" s="206"/>
      <c r="M136" s="207"/>
      <c r="N136" s="208"/>
      <c r="O136" s="208"/>
      <c r="P136" s="208"/>
      <c r="Q136" s="208"/>
      <c r="R136" s="208"/>
      <c r="S136" s="208"/>
      <c r="T136" s="209"/>
      <c r="AT136" s="210" t="s">
        <v>158</v>
      </c>
      <c r="AU136" s="210" t="s">
        <v>14</v>
      </c>
      <c r="AV136" s="13" t="s">
        <v>84</v>
      </c>
      <c r="AW136" s="13" t="s">
        <v>37</v>
      </c>
      <c r="AX136" s="13" t="s">
        <v>76</v>
      </c>
      <c r="AY136" s="210" t="s">
        <v>145</v>
      </c>
    </row>
    <row r="137" spans="1:65" s="14" customFormat="1">
      <c r="B137" s="211"/>
      <c r="C137" s="212"/>
      <c r="D137" s="202" t="s">
        <v>158</v>
      </c>
      <c r="E137" s="213" t="s">
        <v>19</v>
      </c>
      <c r="F137" s="214" t="s">
        <v>415</v>
      </c>
      <c r="G137" s="212"/>
      <c r="H137" s="215">
        <v>1</v>
      </c>
      <c r="I137" s="216"/>
      <c r="J137" s="212"/>
      <c r="K137" s="212"/>
      <c r="L137" s="217"/>
      <c r="M137" s="218"/>
      <c r="N137" s="219"/>
      <c r="O137" s="219"/>
      <c r="P137" s="219"/>
      <c r="Q137" s="219"/>
      <c r="R137" s="219"/>
      <c r="S137" s="219"/>
      <c r="T137" s="220"/>
      <c r="AT137" s="221" t="s">
        <v>158</v>
      </c>
      <c r="AU137" s="221" t="s">
        <v>14</v>
      </c>
      <c r="AV137" s="14" t="s">
        <v>14</v>
      </c>
      <c r="AW137" s="14" t="s">
        <v>37</v>
      </c>
      <c r="AX137" s="14" t="s">
        <v>76</v>
      </c>
      <c r="AY137" s="221" t="s">
        <v>145</v>
      </c>
    </row>
    <row r="138" spans="1:65" s="13" customFormat="1">
      <c r="B138" s="200"/>
      <c r="C138" s="201"/>
      <c r="D138" s="202" t="s">
        <v>158</v>
      </c>
      <c r="E138" s="203" t="s">
        <v>19</v>
      </c>
      <c r="F138" s="204" t="s">
        <v>416</v>
      </c>
      <c r="G138" s="201"/>
      <c r="H138" s="203" t="s">
        <v>19</v>
      </c>
      <c r="I138" s="205"/>
      <c r="J138" s="201"/>
      <c r="K138" s="201"/>
      <c r="L138" s="206"/>
      <c r="M138" s="207"/>
      <c r="N138" s="208"/>
      <c r="O138" s="208"/>
      <c r="P138" s="208"/>
      <c r="Q138" s="208"/>
      <c r="R138" s="208"/>
      <c r="S138" s="208"/>
      <c r="T138" s="209"/>
      <c r="AT138" s="210" t="s">
        <v>158</v>
      </c>
      <c r="AU138" s="210" t="s">
        <v>14</v>
      </c>
      <c r="AV138" s="13" t="s">
        <v>84</v>
      </c>
      <c r="AW138" s="13" t="s">
        <v>37</v>
      </c>
      <c r="AX138" s="13" t="s">
        <v>76</v>
      </c>
      <c r="AY138" s="210" t="s">
        <v>145</v>
      </c>
    </row>
    <row r="139" spans="1:65" s="14" customFormat="1">
      <c r="B139" s="211"/>
      <c r="C139" s="212"/>
      <c r="D139" s="202" t="s">
        <v>158</v>
      </c>
      <c r="E139" s="213" t="s">
        <v>19</v>
      </c>
      <c r="F139" s="214" t="s">
        <v>415</v>
      </c>
      <c r="G139" s="212"/>
      <c r="H139" s="215">
        <v>1</v>
      </c>
      <c r="I139" s="216"/>
      <c r="J139" s="212"/>
      <c r="K139" s="212"/>
      <c r="L139" s="217"/>
      <c r="M139" s="218"/>
      <c r="N139" s="219"/>
      <c r="O139" s="219"/>
      <c r="P139" s="219"/>
      <c r="Q139" s="219"/>
      <c r="R139" s="219"/>
      <c r="S139" s="219"/>
      <c r="T139" s="220"/>
      <c r="AT139" s="221" t="s">
        <v>158</v>
      </c>
      <c r="AU139" s="221" t="s">
        <v>14</v>
      </c>
      <c r="AV139" s="14" t="s">
        <v>14</v>
      </c>
      <c r="AW139" s="14" t="s">
        <v>37</v>
      </c>
      <c r="AX139" s="14" t="s">
        <v>76</v>
      </c>
      <c r="AY139" s="221" t="s">
        <v>145</v>
      </c>
    </row>
    <row r="140" spans="1:65" s="15" customFormat="1">
      <c r="B140" s="222"/>
      <c r="C140" s="223"/>
      <c r="D140" s="202" t="s">
        <v>158</v>
      </c>
      <c r="E140" s="224" t="s">
        <v>19</v>
      </c>
      <c r="F140" s="225" t="s">
        <v>163</v>
      </c>
      <c r="G140" s="223"/>
      <c r="H140" s="226">
        <v>14</v>
      </c>
      <c r="I140" s="227"/>
      <c r="J140" s="223"/>
      <c r="K140" s="223"/>
      <c r="L140" s="228"/>
      <c r="M140" s="229"/>
      <c r="N140" s="230"/>
      <c r="O140" s="230"/>
      <c r="P140" s="230"/>
      <c r="Q140" s="230"/>
      <c r="R140" s="230"/>
      <c r="S140" s="230"/>
      <c r="T140" s="231"/>
      <c r="AT140" s="232" t="s">
        <v>158</v>
      </c>
      <c r="AU140" s="232" t="s">
        <v>14</v>
      </c>
      <c r="AV140" s="15" t="s">
        <v>154</v>
      </c>
      <c r="AW140" s="15" t="s">
        <v>37</v>
      </c>
      <c r="AX140" s="15" t="s">
        <v>84</v>
      </c>
      <c r="AY140" s="232" t="s">
        <v>145</v>
      </c>
    </row>
    <row r="141" spans="1:65" s="2" customFormat="1" ht="16.5" customHeight="1">
      <c r="A141" s="37"/>
      <c r="B141" s="38"/>
      <c r="C141" s="247" t="s">
        <v>204</v>
      </c>
      <c r="D141" s="247" t="s">
        <v>353</v>
      </c>
      <c r="E141" s="248" t="s">
        <v>417</v>
      </c>
      <c r="F141" s="249" t="s">
        <v>418</v>
      </c>
      <c r="G141" s="250" t="s">
        <v>325</v>
      </c>
      <c r="H141" s="251">
        <v>10</v>
      </c>
      <c r="I141" s="252"/>
      <c r="J141" s="253">
        <f>ROUND(I141*H141,2)</f>
        <v>0</v>
      </c>
      <c r="K141" s="249" t="s">
        <v>188</v>
      </c>
      <c r="L141" s="254"/>
      <c r="M141" s="255" t="s">
        <v>19</v>
      </c>
      <c r="N141" s="256" t="s">
        <v>49</v>
      </c>
      <c r="O141" s="68"/>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297</v>
      </c>
      <c r="AT141" s="193" t="s">
        <v>353</v>
      </c>
      <c r="AU141" s="193" t="s">
        <v>14</v>
      </c>
      <c r="AY141" s="20" t="s">
        <v>145</v>
      </c>
      <c r="BE141" s="194">
        <f>IF(N141="základní",J141,0)</f>
        <v>0</v>
      </c>
      <c r="BF141" s="194">
        <f>IF(N141="snížená",J141,0)</f>
        <v>0</v>
      </c>
      <c r="BG141" s="194">
        <f>IF(N141="zákl. přenesená",J141,0)</f>
        <v>0</v>
      </c>
      <c r="BH141" s="194">
        <f>IF(N141="sníž. přenesená",J141,0)</f>
        <v>0</v>
      </c>
      <c r="BI141" s="194">
        <f>IF(N141="nulová",J141,0)</f>
        <v>0</v>
      </c>
      <c r="BJ141" s="20" t="s">
        <v>154</v>
      </c>
      <c r="BK141" s="194">
        <f>ROUND(I141*H141,2)</f>
        <v>0</v>
      </c>
      <c r="BL141" s="20" t="s">
        <v>231</v>
      </c>
      <c r="BM141" s="193" t="s">
        <v>419</v>
      </c>
    </row>
    <row r="142" spans="1:65" s="13" customFormat="1">
      <c r="B142" s="200"/>
      <c r="C142" s="201"/>
      <c r="D142" s="202" t="s">
        <v>158</v>
      </c>
      <c r="E142" s="203" t="s">
        <v>19</v>
      </c>
      <c r="F142" s="204" t="s">
        <v>407</v>
      </c>
      <c r="G142" s="201"/>
      <c r="H142" s="203" t="s">
        <v>19</v>
      </c>
      <c r="I142" s="205"/>
      <c r="J142" s="201"/>
      <c r="K142" s="201"/>
      <c r="L142" s="206"/>
      <c r="M142" s="207"/>
      <c r="N142" s="208"/>
      <c r="O142" s="208"/>
      <c r="P142" s="208"/>
      <c r="Q142" s="208"/>
      <c r="R142" s="208"/>
      <c r="S142" s="208"/>
      <c r="T142" s="209"/>
      <c r="AT142" s="210" t="s">
        <v>158</v>
      </c>
      <c r="AU142" s="210" t="s">
        <v>14</v>
      </c>
      <c r="AV142" s="13" t="s">
        <v>84</v>
      </c>
      <c r="AW142" s="13" t="s">
        <v>37</v>
      </c>
      <c r="AX142" s="13" t="s">
        <v>76</v>
      </c>
      <c r="AY142" s="210" t="s">
        <v>145</v>
      </c>
    </row>
    <row r="143" spans="1:65" s="14" customFormat="1">
      <c r="B143" s="211"/>
      <c r="C143" s="212"/>
      <c r="D143" s="202" t="s">
        <v>158</v>
      </c>
      <c r="E143" s="213" t="s">
        <v>19</v>
      </c>
      <c r="F143" s="214" t="s">
        <v>408</v>
      </c>
      <c r="G143" s="212"/>
      <c r="H143" s="215">
        <v>2</v>
      </c>
      <c r="I143" s="216"/>
      <c r="J143" s="212"/>
      <c r="K143" s="212"/>
      <c r="L143" s="217"/>
      <c r="M143" s="218"/>
      <c r="N143" s="219"/>
      <c r="O143" s="219"/>
      <c r="P143" s="219"/>
      <c r="Q143" s="219"/>
      <c r="R143" s="219"/>
      <c r="S143" s="219"/>
      <c r="T143" s="220"/>
      <c r="AT143" s="221" t="s">
        <v>158</v>
      </c>
      <c r="AU143" s="221" t="s">
        <v>14</v>
      </c>
      <c r="AV143" s="14" t="s">
        <v>14</v>
      </c>
      <c r="AW143" s="14" t="s">
        <v>37</v>
      </c>
      <c r="AX143" s="14" t="s">
        <v>76</v>
      </c>
      <c r="AY143" s="221" t="s">
        <v>145</v>
      </c>
    </row>
    <row r="144" spans="1:65" s="13" customFormat="1">
      <c r="B144" s="200"/>
      <c r="C144" s="201"/>
      <c r="D144" s="202" t="s">
        <v>158</v>
      </c>
      <c r="E144" s="203" t="s">
        <v>19</v>
      </c>
      <c r="F144" s="204" t="s">
        <v>409</v>
      </c>
      <c r="G144" s="201"/>
      <c r="H144" s="203" t="s">
        <v>19</v>
      </c>
      <c r="I144" s="205"/>
      <c r="J144" s="201"/>
      <c r="K144" s="201"/>
      <c r="L144" s="206"/>
      <c r="M144" s="207"/>
      <c r="N144" s="208"/>
      <c r="O144" s="208"/>
      <c r="P144" s="208"/>
      <c r="Q144" s="208"/>
      <c r="R144" s="208"/>
      <c r="S144" s="208"/>
      <c r="T144" s="209"/>
      <c r="AT144" s="210" t="s">
        <v>158</v>
      </c>
      <c r="AU144" s="210" t="s">
        <v>14</v>
      </c>
      <c r="AV144" s="13" t="s">
        <v>84</v>
      </c>
      <c r="AW144" s="13" t="s">
        <v>37</v>
      </c>
      <c r="AX144" s="13" t="s">
        <v>76</v>
      </c>
      <c r="AY144" s="210" t="s">
        <v>145</v>
      </c>
    </row>
    <row r="145" spans="1:65" s="14" customFormat="1">
      <c r="B145" s="211"/>
      <c r="C145" s="212"/>
      <c r="D145" s="202" t="s">
        <v>158</v>
      </c>
      <c r="E145" s="213" t="s">
        <v>19</v>
      </c>
      <c r="F145" s="214" t="s">
        <v>408</v>
      </c>
      <c r="G145" s="212"/>
      <c r="H145" s="215">
        <v>2</v>
      </c>
      <c r="I145" s="216"/>
      <c r="J145" s="212"/>
      <c r="K145" s="212"/>
      <c r="L145" s="217"/>
      <c r="M145" s="218"/>
      <c r="N145" s="219"/>
      <c r="O145" s="219"/>
      <c r="P145" s="219"/>
      <c r="Q145" s="219"/>
      <c r="R145" s="219"/>
      <c r="S145" s="219"/>
      <c r="T145" s="220"/>
      <c r="AT145" s="221" t="s">
        <v>158</v>
      </c>
      <c r="AU145" s="221" t="s">
        <v>14</v>
      </c>
      <c r="AV145" s="14" t="s">
        <v>14</v>
      </c>
      <c r="AW145" s="14" t="s">
        <v>37</v>
      </c>
      <c r="AX145" s="14" t="s">
        <v>76</v>
      </c>
      <c r="AY145" s="221" t="s">
        <v>145</v>
      </c>
    </row>
    <row r="146" spans="1:65" s="13" customFormat="1">
      <c r="B146" s="200"/>
      <c r="C146" s="201"/>
      <c r="D146" s="202" t="s">
        <v>158</v>
      </c>
      <c r="E146" s="203" t="s">
        <v>19</v>
      </c>
      <c r="F146" s="204" t="s">
        <v>411</v>
      </c>
      <c r="G146" s="201"/>
      <c r="H146" s="203" t="s">
        <v>19</v>
      </c>
      <c r="I146" s="205"/>
      <c r="J146" s="201"/>
      <c r="K146" s="201"/>
      <c r="L146" s="206"/>
      <c r="M146" s="207"/>
      <c r="N146" s="208"/>
      <c r="O146" s="208"/>
      <c r="P146" s="208"/>
      <c r="Q146" s="208"/>
      <c r="R146" s="208"/>
      <c r="S146" s="208"/>
      <c r="T146" s="209"/>
      <c r="AT146" s="210" t="s">
        <v>158</v>
      </c>
      <c r="AU146" s="210" t="s">
        <v>14</v>
      </c>
      <c r="AV146" s="13" t="s">
        <v>84</v>
      </c>
      <c r="AW146" s="13" t="s">
        <v>37</v>
      </c>
      <c r="AX146" s="13" t="s">
        <v>76</v>
      </c>
      <c r="AY146" s="210" t="s">
        <v>145</v>
      </c>
    </row>
    <row r="147" spans="1:65" s="14" customFormat="1">
      <c r="B147" s="211"/>
      <c r="C147" s="212"/>
      <c r="D147" s="202" t="s">
        <v>158</v>
      </c>
      <c r="E147" s="213" t="s">
        <v>19</v>
      </c>
      <c r="F147" s="214" t="s">
        <v>408</v>
      </c>
      <c r="G147" s="212"/>
      <c r="H147" s="215">
        <v>2</v>
      </c>
      <c r="I147" s="216"/>
      <c r="J147" s="212"/>
      <c r="K147" s="212"/>
      <c r="L147" s="217"/>
      <c r="M147" s="218"/>
      <c r="N147" s="219"/>
      <c r="O147" s="219"/>
      <c r="P147" s="219"/>
      <c r="Q147" s="219"/>
      <c r="R147" s="219"/>
      <c r="S147" s="219"/>
      <c r="T147" s="220"/>
      <c r="AT147" s="221" t="s">
        <v>158</v>
      </c>
      <c r="AU147" s="221" t="s">
        <v>14</v>
      </c>
      <c r="AV147" s="14" t="s">
        <v>14</v>
      </c>
      <c r="AW147" s="14" t="s">
        <v>37</v>
      </c>
      <c r="AX147" s="14" t="s">
        <v>76</v>
      </c>
      <c r="AY147" s="221" t="s">
        <v>145</v>
      </c>
    </row>
    <row r="148" spans="1:65" s="13" customFormat="1">
      <c r="B148" s="200"/>
      <c r="C148" s="201"/>
      <c r="D148" s="202" t="s">
        <v>158</v>
      </c>
      <c r="E148" s="203" t="s">
        <v>19</v>
      </c>
      <c r="F148" s="204" t="s">
        <v>412</v>
      </c>
      <c r="G148" s="201"/>
      <c r="H148" s="203" t="s">
        <v>19</v>
      </c>
      <c r="I148" s="205"/>
      <c r="J148" s="201"/>
      <c r="K148" s="201"/>
      <c r="L148" s="206"/>
      <c r="M148" s="207"/>
      <c r="N148" s="208"/>
      <c r="O148" s="208"/>
      <c r="P148" s="208"/>
      <c r="Q148" s="208"/>
      <c r="R148" s="208"/>
      <c r="S148" s="208"/>
      <c r="T148" s="209"/>
      <c r="AT148" s="210" t="s">
        <v>158</v>
      </c>
      <c r="AU148" s="210" t="s">
        <v>14</v>
      </c>
      <c r="AV148" s="13" t="s">
        <v>84</v>
      </c>
      <c r="AW148" s="13" t="s">
        <v>37</v>
      </c>
      <c r="AX148" s="13" t="s">
        <v>76</v>
      </c>
      <c r="AY148" s="210" t="s">
        <v>145</v>
      </c>
    </row>
    <row r="149" spans="1:65" s="14" customFormat="1">
      <c r="B149" s="211"/>
      <c r="C149" s="212"/>
      <c r="D149" s="202" t="s">
        <v>158</v>
      </c>
      <c r="E149" s="213" t="s">
        <v>19</v>
      </c>
      <c r="F149" s="214" t="s">
        <v>408</v>
      </c>
      <c r="G149" s="212"/>
      <c r="H149" s="215">
        <v>2</v>
      </c>
      <c r="I149" s="216"/>
      <c r="J149" s="212"/>
      <c r="K149" s="212"/>
      <c r="L149" s="217"/>
      <c r="M149" s="218"/>
      <c r="N149" s="219"/>
      <c r="O149" s="219"/>
      <c r="P149" s="219"/>
      <c r="Q149" s="219"/>
      <c r="R149" s="219"/>
      <c r="S149" s="219"/>
      <c r="T149" s="220"/>
      <c r="AT149" s="221" t="s">
        <v>158</v>
      </c>
      <c r="AU149" s="221" t="s">
        <v>14</v>
      </c>
      <c r="AV149" s="14" t="s">
        <v>14</v>
      </c>
      <c r="AW149" s="14" t="s">
        <v>37</v>
      </c>
      <c r="AX149" s="14" t="s">
        <v>76</v>
      </c>
      <c r="AY149" s="221" t="s">
        <v>145</v>
      </c>
    </row>
    <row r="150" spans="1:65" s="13" customFormat="1">
      <c r="B150" s="200"/>
      <c r="C150" s="201"/>
      <c r="D150" s="202" t="s">
        <v>158</v>
      </c>
      <c r="E150" s="203" t="s">
        <v>19</v>
      </c>
      <c r="F150" s="204" t="s">
        <v>413</v>
      </c>
      <c r="G150" s="201"/>
      <c r="H150" s="203" t="s">
        <v>19</v>
      </c>
      <c r="I150" s="205"/>
      <c r="J150" s="201"/>
      <c r="K150" s="201"/>
      <c r="L150" s="206"/>
      <c r="M150" s="207"/>
      <c r="N150" s="208"/>
      <c r="O150" s="208"/>
      <c r="P150" s="208"/>
      <c r="Q150" s="208"/>
      <c r="R150" s="208"/>
      <c r="S150" s="208"/>
      <c r="T150" s="209"/>
      <c r="AT150" s="210" t="s">
        <v>158</v>
      </c>
      <c r="AU150" s="210" t="s">
        <v>14</v>
      </c>
      <c r="AV150" s="13" t="s">
        <v>84</v>
      </c>
      <c r="AW150" s="13" t="s">
        <v>37</v>
      </c>
      <c r="AX150" s="13" t="s">
        <v>76</v>
      </c>
      <c r="AY150" s="210" t="s">
        <v>145</v>
      </c>
    </row>
    <row r="151" spans="1:65" s="14" customFormat="1">
      <c r="B151" s="211"/>
      <c r="C151" s="212"/>
      <c r="D151" s="202" t="s">
        <v>158</v>
      </c>
      <c r="E151" s="213" t="s">
        <v>19</v>
      </c>
      <c r="F151" s="214" t="s">
        <v>408</v>
      </c>
      <c r="G151" s="212"/>
      <c r="H151" s="215">
        <v>2</v>
      </c>
      <c r="I151" s="216"/>
      <c r="J151" s="212"/>
      <c r="K151" s="212"/>
      <c r="L151" s="217"/>
      <c r="M151" s="218"/>
      <c r="N151" s="219"/>
      <c r="O151" s="219"/>
      <c r="P151" s="219"/>
      <c r="Q151" s="219"/>
      <c r="R151" s="219"/>
      <c r="S151" s="219"/>
      <c r="T151" s="220"/>
      <c r="AT151" s="221" t="s">
        <v>158</v>
      </c>
      <c r="AU151" s="221" t="s">
        <v>14</v>
      </c>
      <c r="AV151" s="14" t="s">
        <v>14</v>
      </c>
      <c r="AW151" s="14" t="s">
        <v>37</v>
      </c>
      <c r="AX151" s="14" t="s">
        <v>76</v>
      </c>
      <c r="AY151" s="221" t="s">
        <v>145</v>
      </c>
    </row>
    <row r="152" spans="1:65" s="15" customFormat="1">
      <c r="B152" s="222"/>
      <c r="C152" s="223"/>
      <c r="D152" s="202" t="s">
        <v>158</v>
      </c>
      <c r="E152" s="224" t="s">
        <v>19</v>
      </c>
      <c r="F152" s="225" t="s">
        <v>163</v>
      </c>
      <c r="G152" s="223"/>
      <c r="H152" s="226">
        <v>10</v>
      </c>
      <c r="I152" s="227"/>
      <c r="J152" s="223"/>
      <c r="K152" s="223"/>
      <c r="L152" s="228"/>
      <c r="M152" s="229"/>
      <c r="N152" s="230"/>
      <c r="O152" s="230"/>
      <c r="P152" s="230"/>
      <c r="Q152" s="230"/>
      <c r="R152" s="230"/>
      <c r="S152" s="230"/>
      <c r="T152" s="231"/>
      <c r="AT152" s="232" t="s">
        <v>158</v>
      </c>
      <c r="AU152" s="232" t="s">
        <v>14</v>
      </c>
      <c r="AV152" s="15" t="s">
        <v>154</v>
      </c>
      <c r="AW152" s="15" t="s">
        <v>37</v>
      </c>
      <c r="AX152" s="15" t="s">
        <v>84</v>
      </c>
      <c r="AY152" s="232" t="s">
        <v>145</v>
      </c>
    </row>
    <row r="153" spans="1:65" s="2" customFormat="1" ht="16.5" customHeight="1">
      <c r="A153" s="37"/>
      <c r="B153" s="38"/>
      <c r="C153" s="247" t="s">
        <v>210</v>
      </c>
      <c r="D153" s="247" t="s">
        <v>353</v>
      </c>
      <c r="E153" s="248" t="s">
        <v>420</v>
      </c>
      <c r="F153" s="249" t="s">
        <v>421</v>
      </c>
      <c r="G153" s="250" t="s">
        <v>325</v>
      </c>
      <c r="H153" s="251">
        <v>14</v>
      </c>
      <c r="I153" s="252"/>
      <c r="J153" s="253">
        <f>ROUND(I153*H153,2)</f>
        <v>0</v>
      </c>
      <c r="K153" s="249" t="s">
        <v>188</v>
      </c>
      <c r="L153" s="254"/>
      <c r="M153" s="255" t="s">
        <v>19</v>
      </c>
      <c r="N153" s="256" t="s">
        <v>49</v>
      </c>
      <c r="O153" s="68"/>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297</v>
      </c>
      <c r="AT153" s="193" t="s">
        <v>353</v>
      </c>
      <c r="AU153" s="193" t="s">
        <v>14</v>
      </c>
      <c r="AY153" s="20" t="s">
        <v>145</v>
      </c>
      <c r="BE153" s="194">
        <f>IF(N153="základní",J153,0)</f>
        <v>0</v>
      </c>
      <c r="BF153" s="194">
        <f>IF(N153="snížená",J153,0)</f>
        <v>0</v>
      </c>
      <c r="BG153" s="194">
        <f>IF(N153="zákl. přenesená",J153,0)</f>
        <v>0</v>
      </c>
      <c r="BH153" s="194">
        <f>IF(N153="sníž. přenesená",J153,0)</f>
        <v>0</v>
      </c>
      <c r="BI153" s="194">
        <f>IF(N153="nulová",J153,0)</f>
        <v>0</v>
      </c>
      <c r="BJ153" s="20" t="s">
        <v>154</v>
      </c>
      <c r="BK153" s="194">
        <f>ROUND(I153*H153,2)</f>
        <v>0</v>
      </c>
      <c r="BL153" s="20" t="s">
        <v>231</v>
      </c>
      <c r="BM153" s="193" t="s">
        <v>422</v>
      </c>
    </row>
    <row r="154" spans="1:65" s="13" customFormat="1">
      <c r="B154" s="200"/>
      <c r="C154" s="201"/>
      <c r="D154" s="202" t="s">
        <v>158</v>
      </c>
      <c r="E154" s="203" t="s">
        <v>19</v>
      </c>
      <c r="F154" s="204" t="s">
        <v>407</v>
      </c>
      <c r="G154" s="201"/>
      <c r="H154" s="203" t="s">
        <v>19</v>
      </c>
      <c r="I154" s="205"/>
      <c r="J154" s="201"/>
      <c r="K154" s="201"/>
      <c r="L154" s="206"/>
      <c r="M154" s="207"/>
      <c r="N154" s="208"/>
      <c r="O154" s="208"/>
      <c r="P154" s="208"/>
      <c r="Q154" s="208"/>
      <c r="R154" s="208"/>
      <c r="S154" s="208"/>
      <c r="T154" s="209"/>
      <c r="AT154" s="210" t="s">
        <v>158</v>
      </c>
      <c r="AU154" s="210" t="s">
        <v>14</v>
      </c>
      <c r="AV154" s="13" t="s">
        <v>84</v>
      </c>
      <c r="AW154" s="13" t="s">
        <v>37</v>
      </c>
      <c r="AX154" s="13" t="s">
        <v>76</v>
      </c>
      <c r="AY154" s="210" t="s">
        <v>145</v>
      </c>
    </row>
    <row r="155" spans="1:65" s="14" customFormat="1">
      <c r="B155" s="211"/>
      <c r="C155" s="212"/>
      <c r="D155" s="202" t="s">
        <v>158</v>
      </c>
      <c r="E155" s="213" t="s">
        <v>19</v>
      </c>
      <c r="F155" s="214" t="s">
        <v>408</v>
      </c>
      <c r="G155" s="212"/>
      <c r="H155" s="215">
        <v>2</v>
      </c>
      <c r="I155" s="216"/>
      <c r="J155" s="212"/>
      <c r="K155" s="212"/>
      <c r="L155" s="217"/>
      <c r="M155" s="218"/>
      <c r="N155" s="219"/>
      <c r="O155" s="219"/>
      <c r="P155" s="219"/>
      <c r="Q155" s="219"/>
      <c r="R155" s="219"/>
      <c r="S155" s="219"/>
      <c r="T155" s="220"/>
      <c r="AT155" s="221" t="s">
        <v>158</v>
      </c>
      <c r="AU155" s="221" t="s">
        <v>14</v>
      </c>
      <c r="AV155" s="14" t="s">
        <v>14</v>
      </c>
      <c r="AW155" s="14" t="s">
        <v>37</v>
      </c>
      <c r="AX155" s="14" t="s">
        <v>76</v>
      </c>
      <c r="AY155" s="221" t="s">
        <v>145</v>
      </c>
    </row>
    <row r="156" spans="1:65" s="13" customFormat="1">
      <c r="B156" s="200"/>
      <c r="C156" s="201"/>
      <c r="D156" s="202" t="s">
        <v>158</v>
      </c>
      <c r="E156" s="203" t="s">
        <v>19</v>
      </c>
      <c r="F156" s="204" t="s">
        <v>409</v>
      </c>
      <c r="G156" s="201"/>
      <c r="H156" s="203" t="s">
        <v>19</v>
      </c>
      <c r="I156" s="205"/>
      <c r="J156" s="201"/>
      <c r="K156" s="201"/>
      <c r="L156" s="206"/>
      <c r="M156" s="207"/>
      <c r="N156" s="208"/>
      <c r="O156" s="208"/>
      <c r="P156" s="208"/>
      <c r="Q156" s="208"/>
      <c r="R156" s="208"/>
      <c r="S156" s="208"/>
      <c r="T156" s="209"/>
      <c r="AT156" s="210" t="s">
        <v>158</v>
      </c>
      <c r="AU156" s="210" t="s">
        <v>14</v>
      </c>
      <c r="AV156" s="13" t="s">
        <v>84</v>
      </c>
      <c r="AW156" s="13" t="s">
        <v>37</v>
      </c>
      <c r="AX156" s="13" t="s">
        <v>76</v>
      </c>
      <c r="AY156" s="210" t="s">
        <v>145</v>
      </c>
    </row>
    <row r="157" spans="1:65" s="14" customFormat="1">
      <c r="B157" s="211"/>
      <c r="C157" s="212"/>
      <c r="D157" s="202" t="s">
        <v>158</v>
      </c>
      <c r="E157" s="213" t="s">
        <v>19</v>
      </c>
      <c r="F157" s="214" t="s">
        <v>408</v>
      </c>
      <c r="G157" s="212"/>
      <c r="H157" s="215">
        <v>2</v>
      </c>
      <c r="I157" s="216"/>
      <c r="J157" s="212"/>
      <c r="K157" s="212"/>
      <c r="L157" s="217"/>
      <c r="M157" s="218"/>
      <c r="N157" s="219"/>
      <c r="O157" s="219"/>
      <c r="P157" s="219"/>
      <c r="Q157" s="219"/>
      <c r="R157" s="219"/>
      <c r="S157" s="219"/>
      <c r="T157" s="220"/>
      <c r="AT157" s="221" t="s">
        <v>158</v>
      </c>
      <c r="AU157" s="221" t="s">
        <v>14</v>
      </c>
      <c r="AV157" s="14" t="s">
        <v>14</v>
      </c>
      <c r="AW157" s="14" t="s">
        <v>37</v>
      </c>
      <c r="AX157" s="14" t="s">
        <v>76</v>
      </c>
      <c r="AY157" s="221" t="s">
        <v>145</v>
      </c>
    </row>
    <row r="158" spans="1:65" s="13" customFormat="1">
      <c r="B158" s="200"/>
      <c r="C158" s="201"/>
      <c r="D158" s="202" t="s">
        <v>158</v>
      </c>
      <c r="E158" s="203" t="s">
        <v>19</v>
      </c>
      <c r="F158" s="204" t="s">
        <v>423</v>
      </c>
      <c r="G158" s="201"/>
      <c r="H158" s="203" t="s">
        <v>19</v>
      </c>
      <c r="I158" s="205"/>
      <c r="J158" s="201"/>
      <c r="K158" s="201"/>
      <c r="L158" s="206"/>
      <c r="M158" s="207"/>
      <c r="N158" s="208"/>
      <c r="O158" s="208"/>
      <c r="P158" s="208"/>
      <c r="Q158" s="208"/>
      <c r="R158" s="208"/>
      <c r="S158" s="208"/>
      <c r="T158" s="209"/>
      <c r="AT158" s="210" t="s">
        <v>158</v>
      </c>
      <c r="AU158" s="210" t="s">
        <v>14</v>
      </c>
      <c r="AV158" s="13" t="s">
        <v>84</v>
      </c>
      <c r="AW158" s="13" t="s">
        <v>37</v>
      </c>
      <c r="AX158" s="13" t="s">
        <v>76</v>
      </c>
      <c r="AY158" s="210" t="s">
        <v>145</v>
      </c>
    </row>
    <row r="159" spans="1:65" s="14" customFormat="1">
      <c r="B159" s="211"/>
      <c r="C159" s="212"/>
      <c r="D159" s="202" t="s">
        <v>158</v>
      </c>
      <c r="E159" s="213" t="s">
        <v>19</v>
      </c>
      <c r="F159" s="214" t="s">
        <v>415</v>
      </c>
      <c r="G159" s="212"/>
      <c r="H159" s="215">
        <v>1</v>
      </c>
      <c r="I159" s="216"/>
      <c r="J159" s="212"/>
      <c r="K159" s="212"/>
      <c r="L159" s="217"/>
      <c r="M159" s="218"/>
      <c r="N159" s="219"/>
      <c r="O159" s="219"/>
      <c r="P159" s="219"/>
      <c r="Q159" s="219"/>
      <c r="R159" s="219"/>
      <c r="S159" s="219"/>
      <c r="T159" s="220"/>
      <c r="AT159" s="221" t="s">
        <v>158</v>
      </c>
      <c r="AU159" s="221" t="s">
        <v>14</v>
      </c>
      <c r="AV159" s="14" t="s">
        <v>14</v>
      </c>
      <c r="AW159" s="14" t="s">
        <v>37</v>
      </c>
      <c r="AX159" s="14" t="s">
        <v>76</v>
      </c>
      <c r="AY159" s="221" t="s">
        <v>145</v>
      </c>
    </row>
    <row r="160" spans="1:65" s="13" customFormat="1">
      <c r="B160" s="200"/>
      <c r="C160" s="201"/>
      <c r="D160" s="202" t="s">
        <v>158</v>
      </c>
      <c r="E160" s="203" t="s">
        <v>19</v>
      </c>
      <c r="F160" s="204" t="s">
        <v>424</v>
      </c>
      <c r="G160" s="201"/>
      <c r="H160" s="203" t="s">
        <v>19</v>
      </c>
      <c r="I160" s="205"/>
      <c r="J160" s="201"/>
      <c r="K160" s="201"/>
      <c r="L160" s="206"/>
      <c r="M160" s="207"/>
      <c r="N160" s="208"/>
      <c r="O160" s="208"/>
      <c r="P160" s="208"/>
      <c r="Q160" s="208"/>
      <c r="R160" s="208"/>
      <c r="S160" s="208"/>
      <c r="T160" s="209"/>
      <c r="AT160" s="210" t="s">
        <v>158</v>
      </c>
      <c r="AU160" s="210" t="s">
        <v>14</v>
      </c>
      <c r="AV160" s="13" t="s">
        <v>84</v>
      </c>
      <c r="AW160" s="13" t="s">
        <v>37</v>
      </c>
      <c r="AX160" s="13" t="s">
        <v>76</v>
      </c>
      <c r="AY160" s="210" t="s">
        <v>145</v>
      </c>
    </row>
    <row r="161" spans="2:51" s="14" customFormat="1">
      <c r="B161" s="211"/>
      <c r="C161" s="212"/>
      <c r="D161" s="202" t="s">
        <v>158</v>
      </c>
      <c r="E161" s="213" t="s">
        <v>19</v>
      </c>
      <c r="F161" s="214" t="s">
        <v>415</v>
      </c>
      <c r="G161" s="212"/>
      <c r="H161" s="215">
        <v>1</v>
      </c>
      <c r="I161" s="216"/>
      <c r="J161" s="212"/>
      <c r="K161" s="212"/>
      <c r="L161" s="217"/>
      <c r="M161" s="218"/>
      <c r="N161" s="219"/>
      <c r="O161" s="219"/>
      <c r="P161" s="219"/>
      <c r="Q161" s="219"/>
      <c r="R161" s="219"/>
      <c r="S161" s="219"/>
      <c r="T161" s="220"/>
      <c r="AT161" s="221" t="s">
        <v>158</v>
      </c>
      <c r="AU161" s="221" t="s">
        <v>14</v>
      </c>
      <c r="AV161" s="14" t="s">
        <v>14</v>
      </c>
      <c r="AW161" s="14" t="s">
        <v>37</v>
      </c>
      <c r="AX161" s="14" t="s">
        <v>76</v>
      </c>
      <c r="AY161" s="221" t="s">
        <v>145</v>
      </c>
    </row>
    <row r="162" spans="2:51" s="13" customFormat="1">
      <c r="B162" s="200"/>
      <c r="C162" s="201"/>
      <c r="D162" s="202" t="s">
        <v>158</v>
      </c>
      <c r="E162" s="203" t="s">
        <v>19</v>
      </c>
      <c r="F162" s="204" t="s">
        <v>425</v>
      </c>
      <c r="G162" s="201"/>
      <c r="H162" s="203" t="s">
        <v>19</v>
      </c>
      <c r="I162" s="205"/>
      <c r="J162" s="201"/>
      <c r="K162" s="201"/>
      <c r="L162" s="206"/>
      <c r="M162" s="207"/>
      <c r="N162" s="208"/>
      <c r="O162" s="208"/>
      <c r="P162" s="208"/>
      <c r="Q162" s="208"/>
      <c r="R162" s="208"/>
      <c r="S162" s="208"/>
      <c r="T162" s="209"/>
      <c r="AT162" s="210" t="s">
        <v>158</v>
      </c>
      <c r="AU162" s="210" t="s">
        <v>14</v>
      </c>
      <c r="AV162" s="13" t="s">
        <v>84</v>
      </c>
      <c r="AW162" s="13" t="s">
        <v>37</v>
      </c>
      <c r="AX162" s="13" t="s">
        <v>76</v>
      </c>
      <c r="AY162" s="210" t="s">
        <v>145</v>
      </c>
    </row>
    <row r="163" spans="2:51" s="14" customFormat="1">
      <c r="B163" s="211"/>
      <c r="C163" s="212"/>
      <c r="D163" s="202" t="s">
        <v>158</v>
      </c>
      <c r="E163" s="213" t="s">
        <v>19</v>
      </c>
      <c r="F163" s="214" t="s">
        <v>415</v>
      </c>
      <c r="G163" s="212"/>
      <c r="H163" s="215">
        <v>1</v>
      </c>
      <c r="I163" s="216"/>
      <c r="J163" s="212"/>
      <c r="K163" s="212"/>
      <c r="L163" s="217"/>
      <c r="M163" s="218"/>
      <c r="N163" s="219"/>
      <c r="O163" s="219"/>
      <c r="P163" s="219"/>
      <c r="Q163" s="219"/>
      <c r="R163" s="219"/>
      <c r="S163" s="219"/>
      <c r="T163" s="220"/>
      <c r="AT163" s="221" t="s">
        <v>158</v>
      </c>
      <c r="AU163" s="221" t="s">
        <v>14</v>
      </c>
      <c r="AV163" s="14" t="s">
        <v>14</v>
      </c>
      <c r="AW163" s="14" t="s">
        <v>37</v>
      </c>
      <c r="AX163" s="14" t="s">
        <v>76</v>
      </c>
      <c r="AY163" s="221" t="s">
        <v>145</v>
      </c>
    </row>
    <row r="164" spans="2:51" s="13" customFormat="1">
      <c r="B164" s="200"/>
      <c r="C164" s="201"/>
      <c r="D164" s="202" t="s">
        <v>158</v>
      </c>
      <c r="E164" s="203" t="s">
        <v>19</v>
      </c>
      <c r="F164" s="204" t="s">
        <v>411</v>
      </c>
      <c r="G164" s="201"/>
      <c r="H164" s="203" t="s">
        <v>19</v>
      </c>
      <c r="I164" s="205"/>
      <c r="J164" s="201"/>
      <c r="K164" s="201"/>
      <c r="L164" s="206"/>
      <c r="M164" s="207"/>
      <c r="N164" s="208"/>
      <c r="O164" s="208"/>
      <c r="P164" s="208"/>
      <c r="Q164" s="208"/>
      <c r="R164" s="208"/>
      <c r="S164" s="208"/>
      <c r="T164" s="209"/>
      <c r="AT164" s="210" t="s">
        <v>158</v>
      </c>
      <c r="AU164" s="210" t="s">
        <v>14</v>
      </c>
      <c r="AV164" s="13" t="s">
        <v>84</v>
      </c>
      <c r="AW164" s="13" t="s">
        <v>37</v>
      </c>
      <c r="AX164" s="13" t="s">
        <v>76</v>
      </c>
      <c r="AY164" s="210" t="s">
        <v>145</v>
      </c>
    </row>
    <row r="165" spans="2:51" s="14" customFormat="1">
      <c r="B165" s="211"/>
      <c r="C165" s="212"/>
      <c r="D165" s="202" t="s">
        <v>158</v>
      </c>
      <c r="E165" s="213" t="s">
        <v>19</v>
      </c>
      <c r="F165" s="214" t="s">
        <v>415</v>
      </c>
      <c r="G165" s="212"/>
      <c r="H165" s="215">
        <v>1</v>
      </c>
      <c r="I165" s="216"/>
      <c r="J165" s="212"/>
      <c r="K165" s="212"/>
      <c r="L165" s="217"/>
      <c r="M165" s="218"/>
      <c r="N165" s="219"/>
      <c r="O165" s="219"/>
      <c r="P165" s="219"/>
      <c r="Q165" s="219"/>
      <c r="R165" s="219"/>
      <c r="S165" s="219"/>
      <c r="T165" s="220"/>
      <c r="AT165" s="221" t="s">
        <v>158</v>
      </c>
      <c r="AU165" s="221" t="s">
        <v>14</v>
      </c>
      <c r="AV165" s="14" t="s">
        <v>14</v>
      </c>
      <c r="AW165" s="14" t="s">
        <v>37</v>
      </c>
      <c r="AX165" s="14" t="s">
        <v>76</v>
      </c>
      <c r="AY165" s="221" t="s">
        <v>145</v>
      </c>
    </row>
    <row r="166" spans="2:51" s="13" customFormat="1">
      <c r="B166" s="200"/>
      <c r="C166" s="201"/>
      <c r="D166" s="202" t="s">
        <v>158</v>
      </c>
      <c r="E166" s="203" t="s">
        <v>19</v>
      </c>
      <c r="F166" s="204" t="s">
        <v>412</v>
      </c>
      <c r="G166" s="201"/>
      <c r="H166" s="203" t="s">
        <v>19</v>
      </c>
      <c r="I166" s="205"/>
      <c r="J166" s="201"/>
      <c r="K166" s="201"/>
      <c r="L166" s="206"/>
      <c r="M166" s="207"/>
      <c r="N166" s="208"/>
      <c r="O166" s="208"/>
      <c r="P166" s="208"/>
      <c r="Q166" s="208"/>
      <c r="R166" s="208"/>
      <c r="S166" s="208"/>
      <c r="T166" s="209"/>
      <c r="AT166" s="210" t="s">
        <v>158</v>
      </c>
      <c r="AU166" s="210" t="s">
        <v>14</v>
      </c>
      <c r="AV166" s="13" t="s">
        <v>84</v>
      </c>
      <c r="AW166" s="13" t="s">
        <v>37</v>
      </c>
      <c r="AX166" s="13" t="s">
        <v>76</v>
      </c>
      <c r="AY166" s="210" t="s">
        <v>145</v>
      </c>
    </row>
    <row r="167" spans="2:51" s="14" customFormat="1">
      <c r="B167" s="211"/>
      <c r="C167" s="212"/>
      <c r="D167" s="202" t="s">
        <v>158</v>
      </c>
      <c r="E167" s="213" t="s">
        <v>19</v>
      </c>
      <c r="F167" s="214" t="s">
        <v>415</v>
      </c>
      <c r="G167" s="212"/>
      <c r="H167" s="215">
        <v>1</v>
      </c>
      <c r="I167" s="216"/>
      <c r="J167" s="212"/>
      <c r="K167" s="212"/>
      <c r="L167" s="217"/>
      <c r="M167" s="218"/>
      <c r="N167" s="219"/>
      <c r="O167" s="219"/>
      <c r="P167" s="219"/>
      <c r="Q167" s="219"/>
      <c r="R167" s="219"/>
      <c r="S167" s="219"/>
      <c r="T167" s="220"/>
      <c r="AT167" s="221" t="s">
        <v>158</v>
      </c>
      <c r="AU167" s="221" t="s">
        <v>14</v>
      </c>
      <c r="AV167" s="14" t="s">
        <v>14</v>
      </c>
      <c r="AW167" s="14" t="s">
        <v>37</v>
      </c>
      <c r="AX167" s="14" t="s">
        <v>76</v>
      </c>
      <c r="AY167" s="221" t="s">
        <v>145</v>
      </c>
    </row>
    <row r="168" spans="2:51" s="13" customFormat="1">
      <c r="B168" s="200"/>
      <c r="C168" s="201"/>
      <c r="D168" s="202" t="s">
        <v>158</v>
      </c>
      <c r="E168" s="203" t="s">
        <v>19</v>
      </c>
      <c r="F168" s="204" t="s">
        <v>413</v>
      </c>
      <c r="G168" s="201"/>
      <c r="H168" s="203" t="s">
        <v>19</v>
      </c>
      <c r="I168" s="205"/>
      <c r="J168" s="201"/>
      <c r="K168" s="201"/>
      <c r="L168" s="206"/>
      <c r="M168" s="207"/>
      <c r="N168" s="208"/>
      <c r="O168" s="208"/>
      <c r="P168" s="208"/>
      <c r="Q168" s="208"/>
      <c r="R168" s="208"/>
      <c r="S168" s="208"/>
      <c r="T168" s="209"/>
      <c r="AT168" s="210" t="s">
        <v>158</v>
      </c>
      <c r="AU168" s="210" t="s">
        <v>14</v>
      </c>
      <c r="AV168" s="13" t="s">
        <v>84</v>
      </c>
      <c r="AW168" s="13" t="s">
        <v>37</v>
      </c>
      <c r="AX168" s="13" t="s">
        <v>76</v>
      </c>
      <c r="AY168" s="210" t="s">
        <v>145</v>
      </c>
    </row>
    <row r="169" spans="2:51" s="14" customFormat="1">
      <c r="B169" s="211"/>
      <c r="C169" s="212"/>
      <c r="D169" s="202" t="s">
        <v>158</v>
      </c>
      <c r="E169" s="213" t="s">
        <v>19</v>
      </c>
      <c r="F169" s="214" t="s">
        <v>408</v>
      </c>
      <c r="G169" s="212"/>
      <c r="H169" s="215">
        <v>2</v>
      </c>
      <c r="I169" s="216"/>
      <c r="J169" s="212"/>
      <c r="K169" s="212"/>
      <c r="L169" s="217"/>
      <c r="M169" s="218"/>
      <c r="N169" s="219"/>
      <c r="O169" s="219"/>
      <c r="P169" s="219"/>
      <c r="Q169" s="219"/>
      <c r="R169" s="219"/>
      <c r="S169" s="219"/>
      <c r="T169" s="220"/>
      <c r="AT169" s="221" t="s">
        <v>158</v>
      </c>
      <c r="AU169" s="221" t="s">
        <v>14</v>
      </c>
      <c r="AV169" s="14" t="s">
        <v>14</v>
      </c>
      <c r="AW169" s="14" t="s">
        <v>37</v>
      </c>
      <c r="AX169" s="14" t="s">
        <v>76</v>
      </c>
      <c r="AY169" s="221" t="s">
        <v>145</v>
      </c>
    </row>
    <row r="170" spans="2:51" s="13" customFormat="1">
      <c r="B170" s="200"/>
      <c r="C170" s="201"/>
      <c r="D170" s="202" t="s">
        <v>158</v>
      </c>
      <c r="E170" s="203" t="s">
        <v>19</v>
      </c>
      <c r="F170" s="204" t="s">
        <v>414</v>
      </c>
      <c r="G170" s="201"/>
      <c r="H170" s="203" t="s">
        <v>19</v>
      </c>
      <c r="I170" s="205"/>
      <c r="J170" s="201"/>
      <c r="K170" s="201"/>
      <c r="L170" s="206"/>
      <c r="M170" s="207"/>
      <c r="N170" s="208"/>
      <c r="O170" s="208"/>
      <c r="P170" s="208"/>
      <c r="Q170" s="208"/>
      <c r="R170" s="208"/>
      <c r="S170" s="208"/>
      <c r="T170" s="209"/>
      <c r="AT170" s="210" t="s">
        <v>158</v>
      </c>
      <c r="AU170" s="210" t="s">
        <v>14</v>
      </c>
      <c r="AV170" s="13" t="s">
        <v>84</v>
      </c>
      <c r="AW170" s="13" t="s">
        <v>37</v>
      </c>
      <c r="AX170" s="13" t="s">
        <v>76</v>
      </c>
      <c r="AY170" s="210" t="s">
        <v>145</v>
      </c>
    </row>
    <row r="171" spans="2:51" s="14" customFormat="1">
      <c r="B171" s="211"/>
      <c r="C171" s="212"/>
      <c r="D171" s="202" t="s">
        <v>158</v>
      </c>
      <c r="E171" s="213" t="s">
        <v>19</v>
      </c>
      <c r="F171" s="214" t="s">
        <v>415</v>
      </c>
      <c r="G171" s="212"/>
      <c r="H171" s="215">
        <v>1</v>
      </c>
      <c r="I171" s="216"/>
      <c r="J171" s="212"/>
      <c r="K171" s="212"/>
      <c r="L171" s="217"/>
      <c r="M171" s="218"/>
      <c r="N171" s="219"/>
      <c r="O171" s="219"/>
      <c r="P171" s="219"/>
      <c r="Q171" s="219"/>
      <c r="R171" s="219"/>
      <c r="S171" s="219"/>
      <c r="T171" s="220"/>
      <c r="AT171" s="221" t="s">
        <v>158</v>
      </c>
      <c r="AU171" s="221" t="s">
        <v>14</v>
      </c>
      <c r="AV171" s="14" t="s">
        <v>14</v>
      </c>
      <c r="AW171" s="14" t="s">
        <v>37</v>
      </c>
      <c r="AX171" s="14" t="s">
        <v>76</v>
      </c>
      <c r="AY171" s="221" t="s">
        <v>145</v>
      </c>
    </row>
    <row r="172" spans="2:51" s="13" customFormat="1">
      <c r="B172" s="200"/>
      <c r="C172" s="201"/>
      <c r="D172" s="202" t="s">
        <v>158</v>
      </c>
      <c r="E172" s="203" t="s">
        <v>19</v>
      </c>
      <c r="F172" s="204" t="s">
        <v>426</v>
      </c>
      <c r="G172" s="201"/>
      <c r="H172" s="203" t="s">
        <v>19</v>
      </c>
      <c r="I172" s="205"/>
      <c r="J172" s="201"/>
      <c r="K172" s="201"/>
      <c r="L172" s="206"/>
      <c r="M172" s="207"/>
      <c r="N172" s="208"/>
      <c r="O172" s="208"/>
      <c r="P172" s="208"/>
      <c r="Q172" s="208"/>
      <c r="R172" s="208"/>
      <c r="S172" s="208"/>
      <c r="T172" s="209"/>
      <c r="AT172" s="210" t="s">
        <v>158</v>
      </c>
      <c r="AU172" s="210" t="s">
        <v>14</v>
      </c>
      <c r="AV172" s="13" t="s">
        <v>84</v>
      </c>
      <c r="AW172" s="13" t="s">
        <v>37</v>
      </c>
      <c r="AX172" s="13" t="s">
        <v>76</v>
      </c>
      <c r="AY172" s="210" t="s">
        <v>145</v>
      </c>
    </row>
    <row r="173" spans="2:51" s="14" customFormat="1">
      <c r="B173" s="211"/>
      <c r="C173" s="212"/>
      <c r="D173" s="202" t="s">
        <v>158</v>
      </c>
      <c r="E173" s="213" t="s">
        <v>19</v>
      </c>
      <c r="F173" s="214" t="s">
        <v>415</v>
      </c>
      <c r="G173" s="212"/>
      <c r="H173" s="215">
        <v>1</v>
      </c>
      <c r="I173" s="216"/>
      <c r="J173" s="212"/>
      <c r="K173" s="212"/>
      <c r="L173" s="217"/>
      <c r="M173" s="218"/>
      <c r="N173" s="219"/>
      <c r="O173" s="219"/>
      <c r="P173" s="219"/>
      <c r="Q173" s="219"/>
      <c r="R173" s="219"/>
      <c r="S173" s="219"/>
      <c r="T173" s="220"/>
      <c r="AT173" s="221" t="s">
        <v>158</v>
      </c>
      <c r="AU173" s="221" t="s">
        <v>14</v>
      </c>
      <c r="AV173" s="14" t="s">
        <v>14</v>
      </c>
      <c r="AW173" s="14" t="s">
        <v>37</v>
      </c>
      <c r="AX173" s="14" t="s">
        <v>76</v>
      </c>
      <c r="AY173" s="221" t="s">
        <v>145</v>
      </c>
    </row>
    <row r="174" spans="2:51" s="13" customFormat="1">
      <c r="B174" s="200"/>
      <c r="C174" s="201"/>
      <c r="D174" s="202" t="s">
        <v>158</v>
      </c>
      <c r="E174" s="203" t="s">
        <v>19</v>
      </c>
      <c r="F174" s="204" t="s">
        <v>416</v>
      </c>
      <c r="G174" s="201"/>
      <c r="H174" s="203" t="s">
        <v>19</v>
      </c>
      <c r="I174" s="205"/>
      <c r="J174" s="201"/>
      <c r="K174" s="201"/>
      <c r="L174" s="206"/>
      <c r="M174" s="207"/>
      <c r="N174" s="208"/>
      <c r="O174" s="208"/>
      <c r="P174" s="208"/>
      <c r="Q174" s="208"/>
      <c r="R174" s="208"/>
      <c r="S174" s="208"/>
      <c r="T174" s="209"/>
      <c r="AT174" s="210" t="s">
        <v>158</v>
      </c>
      <c r="AU174" s="210" t="s">
        <v>14</v>
      </c>
      <c r="AV174" s="13" t="s">
        <v>84</v>
      </c>
      <c r="AW174" s="13" t="s">
        <v>37</v>
      </c>
      <c r="AX174" s="13" t="s">
        <v>76</v>
      </c>
      <c r="AY174" s="210" t="s">
        <v>145</v>
      </c>
    </row>
    <row r="175" spans="2:51" s="14" customFormat="1">
      <c r="B175" s="211"/>
      <c r="C175" s="212"/>
      <c r="D175" s="202" t="s">
        <v>158</v>
      </c>
      <c r="E175" s="213" t="s">
        <v>19</v>
      </c>
      <c r="F175" s="214" t="s">
        <v>415</v>
      </c>
      <c r="G175" s="212"/>
      <c r="H175" s="215">
        <v>1</v>
      </c>
      <c r="I175" s="216"/>
      <c r="J175" s="212"/>
      <c r="K175" s="212"/>
      <c r="L175" s="217"/>
      <c r="M175" s="218"/>
      <c r="N175" s="219"/>
      <c r="O175" s="219"/>
      <c r="P175" s="219"/>
      <c r="Q175" s="219"/>
      <c r="R175" s="219"/>
      <c r="S175" s="219"/>
      <c r="T175" s="220"/>
      <c r="AT175" s="221" t="s">
        <v>158</v>
      </c>
      <c r="AU175" s="221" t="s">
        <v>14</v>
      </c>
      <c r="AV175" s="14" t="s">
        <v>14</v>
      </c>
      <c r="AW175" s="14" t="s">
        <v>37</v>
      </c>
      <c r="AX175" s="14" t="s">
        <v>76</v>
      </c>
      <c r="AY175" s="221" t="s">
        <v>145</v>
      </c>
    </row>
    <row r="176" spans="2:51" s="15" customFormat="1">
      <c r="B176" s="222"/>
      <c r="C176" s="223"/>
      <c r="D176" s="202" t="s">
        <v>158</v>
      </c>
      <c r="E176" s="224" t="s">
        <v>19</v>
      </c>
      <c r="F176" s="225" t="s">
        <v>163</v>
      </c>
      <c r="G176" s="223"/>
      <c r="H176" s="226">
        <v>14</v>
      </c>
      <c r="I176" s="227"/>
      <c r="J176" s="223"/>
      <c r="K176" s="223"/>
      <c r="L176" s="228"/>
      <c r="M176" s="229"/>
      <c r="N176" s="230"/>
      <c r="O176" s="230"/>
      <c r="P176" s="230"/>
      <c r="Q176" s="230"/>
      <c r="R176" s="230"/>
      <c r="S176" s="230"/>
      <c r="T176" s="231"/>
      <c r="AT176" s="232" t="s">
        <v>158</v>
      </c>
      <c r="AU176" s="232" t="s">
        <v>14</v>
      </c>
      <c r="AV176" s="15" t="s">
        <v>154</v>
      </c>
      <c r="AW176" s="15" t="s">
        <v>37</v>
      </c>
      <c r="AX176" s="15" t="s">
        <v>84</v>
      </c>
      <c r="AY176" s="232" t="s">
        <v>145</v>
      </c>
    </row>
    <row r="177" spans="1:65" s="2" customFormat="1" ht="16.5" customHeight="1">
      <c r="A177" s="37"/>
      <c r="B177" s="38"/>
      <c r="C177" s="247" t="s">
        <v>181</v>
      </c>
      <c r="D177" s="247" t="s">
        <v>353</v>
      </c>
      <c r="E177" s="248" t="s">
        <v>427</v>
      </c>
      <c r="F177" s="249" t="s">
        <v>428</v>
      </c>
      <c r="G177" s="250" t="s">
        <v>325</v>
      </c>
      <c r="H177" s="251">
        <v>6</v>
      </c>
      <c r="I177" s="252"/>
      <c r="J177" s="253">
        <f>ROUND(I177*H177,2)</f>
        <v>0</v>
      </c>
      <c r="K177" s="249" t="s">
        <v>188</v>
      </c>
      <c r="L177" s="254"/>
      <c r="M177" s="255" t="s">
        <v>19</v>
      </c>
      <c r="N177" s="256" t="s">
        <v>49</v>
      </c>
      <c r="O177" s="68"/>
      <c r="P177" s="191">
        <f>O177*H177</f>
        <v>0</v>
      </c>
      <c r="Q177" s="191">
        <v>0</v>
      </c>
      <c r="R177" s="191">
        <f>Q177*H177</f>
        <v>0</v>
      </c>
      <c r="S177" s="191">
        <v>0</v>
      </c>
      <c r="T177" s="192">
        <f>S177*H177</f>
        <v>0</v>
      </c>
      <c r="U177" s="37"/>
      <c r="V177" s="37"/>
      <c r="W177" s="37"/>
      <c r="X177" s="37"/>
      <c r="Y177" s="37"/>
      <c r="Z177" s="37"/>
      <c r="AA177" s="37"/>
      <c r="AB177" s="37"/>
      <c r="AC177" s="37"/>
      <c r="AD177" s="37"/>
      <c r="AE177" s="37"/>
      <c r="AR177" s="193" t="s">
        <v>297</v>
      </c>
      <c r="AT177" s="193" t="s">
        <v>353</v>
      </c>
      <c r="AU177" s="193" t="s">
        <v>14</v>
      </c>
      <c r="AY177" s="20" t="s">
        <v>145</v>
      </c>
      <c r="BE177" s="194">
        <f>IF(N177="základní",J177,0)</f>
        <v>0</v>
      </c>
      <c r="BF177" s="194">
        <f>IF(N177="snížená",J177,0)</f>
        <v>0</v>
      </c>
      <c r="BG177" s="194">
        <f>IF(N177="zákl. přenesená",J177,0)</f>
        <v>0</v>
      </c>
      <c r="BH177" s="194">
        <f>IF(N177="sníž. přenesená",J177,0)</f>
        <v>0</v>
      </c>
      <c r="BI177" s="194">
        <f>IF(N177="nulová",J177,0)</f>
        <v>0</v>
      </c>
      <c r="BJ177" s="20" t="s">
        <v>154</v>
      </c>
      <c r="BK177" s="194">
        <f>ROUND(I177*H177,2)</f>
        <v>0</v>
      </c>
      <c r="BL177" s="20" t="s">
        <v>231</v>
      </c>
      <c r="BM177" s="193" t="s">
        <v>429</v>
      </c>
    </row>
    <row r="178" spans="1:65" s="13" customFormat="1">
      <c r="B178" s="200"/>
      <c r="C178" s="201"/>
      <c r="D178" s="202" t="s">
        <v>158</v>
      </c>
      <c r="E178" s="203" t="s">
        <v>19</v>
      </c>
      <c r="F178" s="204" t="s">
        <v>423</v>
      </c>
      <c r="G178" s="201"/>
      <c r="H178" s="203" t="s">
        <v>19</v>
      </c>
      <c r="I178" s="205"/>
      <c r="J178" s="201"/>
      <c r="K178" s="201"/>
      <c r="L178" s="206"/>
      <c r="M178" s="207"/>
      <c r="N178" s="208"/>
      <c r="O178" s="208"/>
      <c r="P178" s="208"/>
      <c r="Q178" s="208"/>
      <c r="R178" s="208"/>
      <c r="S178" s="208"/>
      <c r="T178" s="209"/>
      <c r="AT178" s="210" t="s">
        <v>158</v>
      </c>
      <c r="AU178" s="210" t="s">
        <v>14</v>
      </c>
      <c r="AV178" s="13" t="s">
        <v>84</v>
      </c>
      <c r="AW178" s="13" t="s">
        <v>37</v>
      </c>
      <c r="AX178" s="13" t="s">
        <v>76</v>
      </c>
      <c r="AY178" s="210" t="s">
        <v>145</v>
      </c>
    </row>
    <row r="179" spans="1:65" s="14" customFormat="1">
      <c r="B179" s="211"/>
      <c r="C179" s="212"/>
      <c r="D179" s="202" t="s">
        <v>158</v>
      </c>
      <c r="E179" s="213" t="s">
        <v>19</v>
      </c>
      <c r="F179" s="214" t="s">
        <v>415</v>
      </c>
      <c r="G179" s="212"/>
      <c r="H179" s="215">
        <v>1</v>
      </c>
      <c r="I179" s="216"/>
      <c r="J179" s="212"/>
      <c r="K179" s="212"/>
      <c r="L179" s="217"/>
      <c r="M179" s="218"/>
      <c r="N179" s="219"/>
      <c r="O179" s="219"/>
      <c r="P179" s="219"/>
      <c r="Q179" s="219"/>
      <c r="R179" s="219"/>
      <c r="S179" s="219"/>
      <c r="T179" s="220"/>
      <c r="AT179" s="221" t="s">
        <v>158</v>
      </c>
      <c r="AU179" s="221" t="s">
        <v>14</v>
      </c>
      <c r="AV179" s="14" t="s">
        <v>14</v>
      </c>
      <c r="AW179" s="14" t="s">
        <v>37</v>
      </c>
      <c r="AX179" s="14" t="s">
        <v>76</v>
      </c>
      <c r="AY179" s="221" t="s">
        <v>145</v>
      </c>
    </row>
    <row r="180" spans="1:65" s="13" customFormat="1">
      <c r="B180" s="200"/>
      <c r="C180" s="201"/>
      <c r="D180" s="202" t="s">
        <v>158</v>
      </c>
      <c r="E180" s="203" t="s">
        <v>19</v>
      </c>
      <c r="F180" s="204" t="s">
        <v>424</v>
      </c>
      <c r="G180" s="201"/>
      <c r="H180" s="203" t="s">
        <v>19</v>
      </c>
      <c r="I180" s="205"/>
      <c r="J180" s="201"/>
      <c r="K180" s="201"/>
      <c r="L180" s="206"/>
      <c r="M180" s="207"/>
      <c r="N180" s="208"/>
      <c r="O180" s="208"/>
      <c r="P180" s="208"/>
      <c r="Q180" s="208"/>
      <c r="R180" s="208"/>
      <c r="S180" s="208"/>
      <c r="T180" s="209"/>
      <c r="AT180" s="210" t="s">
        <v>158</v>
      </c>
      <c r="AU180" s="210" t="s">
        <v>14</v>
      </c>
      <c r="AV180" s="13" t="s">
        <v>84</v>
      </c>
      <c r="AW180" s="13" t="s">
        <v>37</v>
      </c>
      <c r="AX180" s="13" t="s">
        <v>76</v>
      </c>
      <c r="AY180" s="210" t="s">
        <v>145</v>
      </c>
    </row>
    <row r="181" spans="1:65" s="14" customFormat="1">
      <c r="B181" s="211"/>
      <c r="C181" s="212"/>
      <c r="D181" s="202" t="s">
        <v>158</v>
      </c>
      <c r="E181" s="213" t="s">
        <v>19</v>
      </c>
      <c r="F181" s="214" t="s">
        <v>415</v>
      </c>
      <c r="G181" s="212"/>
      <c r="H181" s="215">
        <v>1</v>
      </c>
      <c r="I181" s="216"/>
      <c r="J181" s="212"/>
      <c r="K181" s="212"/>
      <c r="L181" s="217"/>
      <c r="M181" s="218"/>
      <c r="N181" s="219"/>
      <c r="O181" s="219"/>
      <c r="P181" s="219"/>
      <c r="Q181" s="219"/>
      <c r="R181" s="219"/>
      <c r="S181" s="219"/>
      <c r="T181" s="220"/>
      <c r="AT181" s="221" t="s">
        <v>158</v>
      </c>
      <c r="AU181" s="221" t="s">
        <v>14</v>
      </c>
      <c r="AV181" s="14" t="s">
        <v>14</v>
      </c>
      <c r="AW181" s="14" t="s">
        <v>37</v>
      </c>
      <c r="AX181" s="14" t="s">
        <v>76</v>
      </c>
      <c r="AY181" s="221" t="s">
        <v>145</v>
      </c>
    </row>
    <row r="182" spans="1:65" s="13" customFormat="1">
      <c r="B182" s="200"/>
      <c r="C182" s="201"/>
      <c r="D182" s="202" t="s">
        <v>158</v>
      </c>
      <c r="E182" s="203" t="s">
        <v>19</v>
      </c>
      <c r="F182" s="204" t="s">
        <v>414</v>
      </c>
      <c r="G182" s="201"/>
      <c r="H182" s="203" t="s">
        <v>19</v>
      </c>
      <c r="I182" s="205"/>
      <c r="J182" s="201"/>
      <c r="K182" s="201"/>
      <c r="L182" s="206"/>
      <c r="M182" s="207"/>
      <c r="N182" s="208"/>
      <c r="O182" s="208"/>
      <c r="P182" s="208"/>
      <c r="Q182" s="208"/>
      <c r="R182" s="208"/>
      <c r="S182" s="208"/>
      <c r="T182" s="209"/>
      <c r="AT182" s="210" t="s">
        <v>158</v>
      </c>
      <c r="AU182" s="210" t="s">
        <v>14</v>
      </c>
      <c r="AV182" s="13" t="s">
        <v>84</v>
      </c>
      <c r="AW182" s="13" t="s">
        <v>37</v>
      </c>
      <c r="AX182" s="13" t="s">
        <v>76</v>
      </c>
      <c r="AY182" s="210" t="s">
        <v>145</v>
      </c>
    </row>
    <row r="183" spans="1:65" s="14" customFormat="1">
      <c r="B183" s="211"/>
      <c r="C183" s="212"/>
      <c r="D183" s="202" t="s">
        <v>158</v>
      </c>
      <c r="E183" s="213" t="s">
        <v>19</v>
      </c>
      <c r="F183" s="214" t="s">
        <v>415</v>
      </c>
      <c r="G183" s="212"/>
      <c r="H183" s="215">
        <v>1</v>
      </c>
      <c r="I183" s="216"/>
      <c r="J183" s="212"/>
      <c r="K183" s="212"/>
      <c r="L183" s="217"/>
      <c r="M183" s="218"/>
      <c r="N183" s="219"/>
      <c r="O183" s="219"/>
      <c r="P183" s="219"/>
      <c r="Q183" s="219"/>
      <c r="R183" s="219"/>
      <c r="S183" s="219"/>
      <c r="T183" s="220"/>
      <c r="AT183" s="221" t="s">
        <v>158</v>
      </c>
      <c r="AU183" s="221" t="s">
        <v>14</v>
      </c>
      <c r="AV183" s="14" t="s">
        <v>14</v>
      </c>
      <c r="AW183" s="14" t="s">
        <v>37</v>
      </c>
      <c r="AX183" s="14" t="s">
        <v>76</v>
      </c>
      <c r="AY183" s="221" t="s">
        <v>145</v>
      </c>
    </row>
    <row r="184" spans="1:65" s="13" customFormat="1">
      <c r="B184" s="200"/>
      <c r="C184" s="201"/>
      <c r="D184" s="202" t="s">
        <v>158</v>
      </c>
      <c r="E184" s="203" t="s">
        <v>19</v>
      </c>
      <c r="F184" s="204" t="s">
        <v>426</v>
      </c>
      <c r="G184" s="201"/>
      <c r="H184" s="203" t="s">
        <v>19</v>
      </c>
      <c r="I184" s="205"/>
      <c r="J184" s="201"/>
      <c r="K184" s="201"/>
      <c r="L184" s="206"/>
      <c r="M184" s="207"/>
      <c r="N184" s="208"/>
      <c r="O184" s="208"/>
      <c r="P184" s="208"/>
      <c r="Q184" s="208"/>
      <c r="R184" s="208"/>
      <c r="S184" s="208"/>
      <c r="T184" s="209"/>
      <c r="AT184" s="210" t="s">
        <v>158</v>
      </c>
      <c r="AU184" s="210" t="s">
        <v>14</v>
      </c>
      <c r="AV184" s="13" t="s">
        <v>84</v>
      </c>
      <c r="AW184" s="13" t="s">
        <v>37</v>
      </c>
      <c r="AX184" s="13" t="s">
        <v>76</v>
      </c>
      <c r="AY184" s="210" t="s">
        <v>145</v>
      </c>
    </row>
    <row r="185" spans="1:65" s="14" customFormat="1">
      <c r="B185" s="211"/>
      <c r="C185" s="212"/>
      <c r="D185" s="202" t="s">
        <v>158</v>
      </c>
      <c r="E185" s="213" t="s">
        <v>19</v>
      </c>
      <c r="F185" s="214" t="s">
        <v>415</v>
      </c>
      <c r="G185" s="212"/>
      <c r="H185" s="215">
        <v>1</v>
      </c>
      <c r="I185" s="216"/>
      <c r="J185" s="212"/>
      <c r="K185" s="212"/>
      <c r="L185" s="217"/>
      <c r="M185" s="218"/>
      <c r="N185" s="219"/>
      <c r="O185" s="219"/>
      <c r="P185" s="219"/>
      <c r="Q185" s="219"/>
      <c r="R185" s="219"/>
      <c r="S185" s="219"/>
      <c r="T185" s="220"/>
      <c r="AT185" s="221" t="s">
        <v>158</v>
      </c>
      <c r="AU185" s="221" t="s">
        <v>14</v>
      </c>
      <c r="AV185" s="14" t="s">
        <v>14</v>
      </c>
      <c r="AW185" s="14" t="s">
        <v>37</v>
      </c>
      <c r="AX185" s="14" t="s">
        <v>76</v>
      </c>
      <c r="AY185" s="221" t="s">
        <v>145</v>
      </c>
    </row>
    <row r="186" spans="1:65" s="13" customFormat="1">
      <c r="B186" s="200"/>
      <c r="C186" s="201"/>
      <c r="D186" s="202" t="s">
        <v>158</v>
      </c>
      <c r="E186" s="203" t="s">
        <v>19</v>
      </c>
      <c r="F186" s="204" t="s">
        <v>416</v>
      </c>
      <c r="G186" s="201"/>
      <c r="H186" s="203" t="s">
        <v>19</v>
      </c>
      <c r="I186" s="205"/>
      <c r="J186" s="201"/>
      <c r="K186" s="201"/>
      <c r="L186" s="206"/>
      <c r="M186" s="207"/>
      <c r="N186" s="208"/>
      <c r="O186" s="208"/>
      <c r="P186" s="208"/>
      <c r="Q186" s="208"/>
      <c r="R186" s="208"/>
      <c r="S186" s="208"/>
      <c r="T186" s="209"/>
      <c r="AT186" s="210" t="s">
        <v>158</v>
      </c>
      <c r="AU186" s="210" t="s">
        <v>14</v>
      </c>
      <c r="AV186" s="13" t="s">
        <v>84</v>
      </c>
      <c r="AW186" s="13" t="s">
        <v>37</v>
      </c>
      <c r="AX186" s="13" t="s">
        <v>76</v>
      </c>
      <c r="AY186" s="210" t="s">
        <v>145</v>
      </c>
    </row>
    <row r="187" spans="1:65" s="14" customFormat="1">
      <c r="B187" s="211"/>
      <c r="C187" s="212"/>
      <c r="D187" s="202" t="s">
        <v>158</v>
      </c>
      <c r="E187" s="213" t="s">
        <v>19</v>
      </c>
      <c r="F187" s="214" t="s">
        <v>415</v>
      </c>
      <c r="G187" s="212"/>
      <c r="H187" s="215">
        <v>1</v>
      </c>
      <c r="I187" s="216"/>
      <c r="J187" s="212"/>
      <c r="K187" s="212"/>
      <c r="L187" s="217"/>
      <c r="M187" s="218"/>
      <c r="N187" s="219"/>
      <c r="O187" s="219"/>
      <c r="P187" s="219"/>
      <c r="Q187" s="219"/>
      <c r="R187" s="219"/>
      <c r="S187" s="219"/>
      <c r="T187" s="220"/>
      <c r="AT187" s="221" t="s">
        <v>158</v>
      </c>
      <c r="AU187" s="221" t="s">
        <v>14</v>
      </c>
      <c r="AV187" s="14" t="s">
        <v>14</v>
      </c>
      <c r="AW187" s="14" t="s">
        <v>37</v>
      </c>
      <c r="AX187" s="14" t="s">
        <v>76</v>
      </c>
      <c r="AY187" s="221" t="s">
        <v>145</v>
      </c>
    </row>
    <row r="188" spans="1:65" s="13" customFormat="1">
      <c r="B188" s="200"/>
      <c r="C188" s="201"/>
      <c r="D188" s="202" t="s">
        <v>158</v>
      </c>
      <c r="E188" s="203" t="s">
        <v>19</v>
      </c>
      <c r="F188" s="204" t="s">
        <v>430</v>
      </c>
      <c r="G188" s="201"/>
      <c r="H188" s="203" t="s">
        <v>19</v>
      </c>
      <c r="I188" s="205"/>
      <c r="J188" s="201"/>
      <c r="K188" s="201"/>
      <c r="L188" s="206"/>
      <c r="M188" s="207"/>
      <c r="N188" s="208"/>
      <c r="O188" s="208"/>
      <c r="P188" s="208"/>
      <c r="Q188" s="208"/>
      <c r="R188" s="208"/>
      <c r="S188" s="208"/>
      <c r="T188" s="209"/>
      <c r="AT188" s="210" t="s">
        <v>158</v>
      </c>
      <c r="AU188" s="210" t="s">
        <v>14</v>
      </c>
      <c r="AV188" s="13" t="s">
        <v>84</v>
      </c>
      <c r="AW188" s="13" t="s">
        <v>37</v>
      </c>
      <c r="AX188" s="13" t="s">
        <v>76</v>
      </c>
      <c r="AY188" s="210" t="s">
        <v>145</v>
      </c>
    </row>
    <row r="189" spans="1:65" s="14" customFormat="1">
      <c r="B189" s="211"/>
      <c r="C189" s="212"/>
      <c r="D189" s="202" t="s">
        <v>158</v>
      </c>
      <c r="E189" s="213" t="s">
        <v>19</v>
      </c>
      <c r="F189" s="214" t="s">
        <v>415</v>
      </c>
      <c r="G189" s="212"/>
      <c r="H189" s="215">
        <v>1</v>
      </c>
      <c r="I189" s="216"/>
      <c r="J189" s="212"/>
      <c r="K189" s="212"/>
      <c r="L189" s="217"/>
      <c r="M189" s="218"/>
      <c r="N189" s="219"/>
      <c r="O189" s="219"/>
      <c r="P189" s="219"/>
      <c r="Q189" s="219"/>
      <c r="R189" s="219"/>
      <c r="S189" s="219"/>
      <c r="T189" s="220"/>
      <c r="AT189" s="221" t="s">
        <v>158</v>
      </c>
      <c r="AU189" s="221" t="s">
        <v>14</v>
      </c>
      <c r="AV189" s="14" t="s">
        <v>14</v>
      </c>
      <c r="AW189" s="14" t="s">
        <v>37</v>
      </c>
      <c r="AX189" s="14" t="s">
        <v>76</v>
      </c>
      <c r="AY189" s="221" t="s">
        <v>145</v>
      </c>
    </row>
    <row r="190" spans="1:65" s="15" customFormat="1">
      <c r="B190" s="222"/>
      <c r="C190" s="223"/>
      <c r="D190" s="202" t="s">
        <v>158</v>
      </c>
      <c r="E190" s="224" t="s">
        <v>19</v>
      </c>
      <c r="F190" s="225" t="s">
        <v>163</v>
      </c>
      <c r="G190" s="223"/>
      <c r="H190" s="226">
        <v>6</v>
      </c>
      <c r="I190" s="227"/>
      <c r="J190" s="223"/>
      <c r="K190" s="223"/>
      <c r="L190" s="228"/>
      <c r="M190" s="229"/>
      <c r="N190" s="230"/>
      <c r="O190" s="230"/>
      <c r="P190" s="230"/>
      <c r="Q190" s="230"/>
      <c r="R190" s="230"/>
      <c r="S190" s="230"/>
      <c r="T190" s="231"/>
      <c r="AT190" s="232" t="s">
        <v>158</v>
      </c>
      <c r="AU190" s="232" t="s">
        <v>14</v>
      </c>
      <c r="AV190" s="15" t="s">
        <v>154</v>
      </c>
      <c r="AW190" s="15" t="s">
        <v>37</v>
      </c>
      <c r="AX190" s="15" t="s">
        <v>84</v>
      </c>
      <c r="AY190" s="232" t="s">
        <v>145</v>
      </c>
    </row>
    <row r="191" spans="1:65" s="2" customFormat="1" ht="16.5" customHeight="1">
      <c r="A191" s="37"/>
      <c r="B191" s="38"/>
      <c r="C191" s="247" t="s">
        <v>189</v>
      </c>
      <c r="D191" s="247" t="s">
        <v>353</v>
      </c>
      <c r="E191" s="248" t="s">
        <v>431</v>
      </c>
      <c r="F191" s="249" t="s">
        <v>432</v>
      </c>
      <c r="G191" s="250" t="s">
        <v>325</v>
      </c>
      <c r="H191" s="251">
        <v>4</v>
      </c>
      <c r="I191" s="252"/>
      <c r="J191" s="253">
        <f>ROUND(I191*H191,2)</f>
        <v>0</v>
      </c>
      <c r="K191" s="249" t="s">
        <v>188</v>
      </c>
      <c r="L191" s="254"/>
      <c r="M191" s="255" t="s">
        <v>19</v>
      </c>
      <c r="N191" s="256" t="s">
        <v>49</v>
      </c>
      <c r="O191" s="68"/>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297</v>
      </c>
      <c r="AT191" s="193" t="s">
        <v>353</v>
      </c>
      <c r="AU191" s="193" t="s">
        <v>14</v>
      </c>
      <c r="AY191" s="20" t="s">
        <v>145</v>
      </c>
      <c r="BE191" s="194">
        <f>IF(N191="základní",J191,0)</f>
        <v>0</v>
      </c>
      <c r="BF191" s="194">
        <f>IF(N191="snížená",J191,0)</f>
        <v>0</v>
      </c>
      <c r="BG191" s="194">
        <f>IF(N191="zákl. přenesená",J191,0)</f>
        <v>0</v>
      </c>
      <c r="BH191" s="194">
        <f>IF(N191="sníž. přenesená",J191,0)</f>
        <v>0</v>
      </c>
      <c r="BI191" s="194">
        <f>IF(N191="nulová",J191,0)</f>
        <v>0</v>
      </c>
      <c r="BJ191" s="20" t="s">
        <v>154</v>
      </c>
      <c r="BK191" s="194">
        <f>ROUND(I191*H191,2)</f>
        <v>0</v>
      </c>
      <c r="BL191" s="20" t="s">
        <v>231</v>
      </c>
      <c r="BM191" s="193" t="s">
        <v>433</v>
      </c>
    </row>
    <row r="192" spans="1:65" s="13" customFormat="1">
      <c r="B192" s="200"/>
      <c r="C192" s="201"/>
      <c r="D192" s="202" t="s">
        <v>158</v>
      </c>
      <c r="E192" s="203" t="s">
        <v>19</v>
      </c>
      <c r="F192" s="204" t="s">
        <v>423</v>
      </c>
      <c r="G192" s="201"/>
      <c r="H192" s="203" t="s">
        <v>19</v>
      </c>
      <c r="I192" s="205"/>
      <c r="J192" s="201"/>
      <c r="K192" s="201"/>
      <c r="L192" s="206"/>
      <c r="M192" s="207"/>
      <c r="N192" s="208"/>
      <c r="O192" s="208"/>
      <c r="P192" s="208"/>
      <c r="Q192" s="208"/>
      <c r="R192" s="208"/>
      <c r="S192" s="208"/>
      <c r="T192" s="209"/>
      <c r="AT192" s="210" t="s">
        <v>158</v>
      </c>
      <c r="AU192" s="210" t="s">
        <v>14</v>
      </c>
      <c r="AV192" s="13" t="s">
        <v>84</v>
      </c>
      <c r="AW192" s="13" t="s">
        <v>37</v>
      </c>
      <c r="AX192" s="13" t="s">
        <v>76</v>
      </c>
      <c r="AY192" s="210" t="s">
        <v>145</v>
      </c>
    </row>
    <row r="193" spans="1:65" s="14" customFormat="1">
      <c r="B193" s="211"/>
      <c r="C193" s="212"/>
      <c r="D193" s="202" t="s">
        <v>158</v>
      </c>
      <c r="E193" s="213" t="s">
        <v>19</v>
      </c>
      <c r="F193" s="214" t="s">
        <v>415</v>
      </c>
      <c r="G193" s="212"/>
      <c r="H193" s="215">
        <v>1</v>
      </c>
      <c r="I193" s="216"/>
      <c r="J193" s="212"/>
      <c r="K193" s="212"/>
      <c r="L193" s="217"/>
      <c r="M193" s="218"/>
      <c r="N193" s="219"/>
      <c r="O193" s="219"/>
      <c r="P193" s="219"/>
      <c r="Q193" s="219"/>
      <c r="R193" s="219"/>
      <c r="S193" s="219"/>
      <c r="T193" s="220"/>
      <c r="AT193" s="221" t="s">
        <v>158</v>
      </c>
      <c r="AU193" s="221" t="s">
        <v>14</v>
      </c>
      <c r="AV193" s="14" t="s">
        <v>14</v>
      </c>
      <c r="AW193" s="14" t="s">
        <v>37</v>
      </c>
      <c r="AX193" s="14" t="s">
        <v>76</v>
      </c>
      <c r="AY193" s="221" t="s">
        <v>145</v>
      </c>
    </row>
    <row r="194" spans="1:65" s="13" customFormat="1">
      <c r="B194" s="200"/>
      <c r="C194" s="201"/>
      <c r="D194" s="202" t="s">
        <v>158</v>
      </c>
      <c r="E194" s="203" t="s">
        <v>19</v>
      </c>
      <c r="F194" s="204" t="s">
        <v>424</v>
      </c>
      <c r="G194" s="201"/>
      <c r="H194" s="203" t="s">
        <v>19</v>
      </c>
      <c r="I194" s="205"/>
      <c r="J194" s="201"/>
      <c r="K194" s="201"/>
      <c r="L194" s="206"/>
      <c r="M194" s="207"/>
      <c r="N194" s="208"/>
      <c r="O194" s="208"/>
      <c r="P194" s="208"/>
      <c r="Q194" s="208"/>
      <c r="R194" s="208"/>
      <c r="S194" s="208"/>
      <c r="T194" s="209"/>
      <c r="AT194" s="210" t="s">
        <v>158</v>
      </c>
      <c r="AU194" s="210" t="s">
        <v>14</v>
      </c>
      <c r="AV194" s="13" t="s">
        <v>84</v>
      </c>
      <c r="AW194" s="13" t="s">
        <v>37</v>
      </c>
      <c r="AX194" s="13" t="s">
        <v>76</v>
      </c>
      <c r="AY194" s="210" t="s">
        <v>145</v>
      </c>
    </row>
    <row r="195" spans="1:65" s="14" customFormat="1">
      <c r="B195" s="211"/>
      <c r="C195" s="212"/>
      <c r="D195" s="202" t="s">
        <v>158</v>
      </c>
      <c r="E195" s="213" t="s">
        <v>19</v>
      </c>
      <c r="F195" s="214" t="s">
        <v>415</v>
      </c>
      <c r="G195" s="212"/>
      <c r="H195" s="215">
        <v>1</v>
      </c>
      <c r="I195" s="216"/>
      <c r="J195" s="212"/>
      <c r="K195" s="212"/>
      <c r="L195" s="217"/>
      <c r="M195" s="218"/>
      <c r="N195" s="219"/>
      <c r="O195" s="219"/>
      <c r="P195" s="219"/>
      <c r="Q195" s="219"/>
      <c r="R195" s="219"/>
      <c r="S195" s="219"/>
      <c r="T195" s="220"/>
      <c r="AT195" s="221" t="s">
        <v>158</v>
      </c>
      <c r="AU195" s="221" t="s">
        <v>14</v>
      </c>
      <c r="AV195" s="14" t="s">
        <v>14</v>
      </c>
      <c r="AW195" s="14" t="s">
        <v>37</v>
      </c>
      <c r="AX195" s="14" t="s">
        <v>76</v>
      </c>
      <c r="AY195" s="221" t="s">
        <v>145</v>
      </c>
    </row>
    <row r="196" spans="1:65" s="13" customFormat="1">
      <c r="B196" s="200"/>
      <c r="C196" s="201"/>
      <c r="D196" s="202" t="s">
        <v>158</v>
      </c>
      <c r="E196" s="203" t="s">
        <v>19</v>
      </c>
      <c r="F196" s="204" t="s">
        <v>426</v>
      </c>
      <c r="G196" s="201"/>
      <c r="H196" s="203" t="s">
        <v>19</v>
      </c>
      <c r="I196" s="205"/>
      <c r="J196" s="201"/>
      <c r="K196" s="201"/>
      <c r="L196" s="206"/>
      <c r="M196" s="207"/>
      <c r="N196" s="208"/>
      <c r="O196" s="208"/>
      <c r="P196" s="208"/>
      <c r="Q196" s="208"/>
      <c r="R196" s="208"/>
      <c r="S196" s="208"/>
      <c r="T196" s="209"/>
      <c r="AT196" s="210" t="s">
        <v>158</v>
      </c>
      <c r="AU196" s="210" t="s">
        <v>14</v>
      </c>
      <c r="AV196" s="13" t="s">
        <v>84</v>
      </c>
      <c r="AW196" s="13" t="s">
        <v>37</v>
      </c>
      <c r="AX196" s="13" t="s">
        <v>76</v>
      </c>
      <c r="AY196" s="210" t="s">
        <v>145</v>
      </c>
    </row>
    <row r="197" spans="1:65" s="14" customFormat="1">
      <c r="B197" s="211"/>
      <c r="C197" s="212"/>
      <c r="D197" s="202" t="s">
        <v>158</v>
      </c>
      <c r="E197" s="213" t="s">
        <v>19</v>
      </c>
      <c r="F197" s="214" t="s">
        <v>415</v>
      </c>
      <c r="G197" s="212"/>
      <c r="H197" s="215">
        <v>1</v>
      </c>
      <c r="I197" s="216"/>
      <c r="J197" s="212"/>
      <c r="K197" s="212"/>
      <c r="L197" s="217"/>
      <c r="M197" s="218"/>
      <c r="N197" s="219"/>
      <c r="O197" s="219"/>
      <c r="P197" s="219"/>
      <c r="Q197" s="219"/>
      <c r="R197" s="219"/>
      <c r="S197" s="219"/>
      <c r="T197" s="220"/>
      <c r="AT197" s="221" t="s">
        <v>158</v>
      </c>
      <c r="AU197" s="221" t="s">
        <v>14</v>
      </c>
      <c r="AV197" s="14" t="s">
        <v>14</v>
      </c>
      <c r="AW197" s="14" t="s">
        <v>37</v>
      </c>
      <c r="AX197" s="14" t="s">
        <v>76</v>
      </c>
      <c r="AY197" s="221" t="s">
        <v>145</v>
      </c>
    </row>
    <row r="198" spans="1:65" s="13" customFormat="1">
      <c r="B198" s="200"/>
      <c r="C198" s="201"/>
      <c r="D198" s="202" t="s">
        <v>158</v>
      </c>
      <c r="E198" s="203" t="s">
        <v>19</v>
      </c>
      <c r="F198" s="204" t="s">
        <v>430</v>
      </c>
      <c r="G198" s="201"/>
      <c r="H198" s="203" t="s">
        <v>19</v>
      </c>
      <c r="I198" s="205"/>
      <c r="J198" s="201"/>
      <c r="K198" s="201"/>
      <c r="L198" s="206"/>
      <c r="M198" s="207"/>
      <c r="N198" s="208"/>
      <c r="O198" s="208"/>
      <c r="P198" s="208"/>
      <c r="Q198" s="208"/>
      <c r="R198" s="208"/>
      <c r="S198" s="208"/>
      <c r="T198" s="209"/>
      <c r="AT198" s="210" t="s">
        <v>158</v>
      </c>
      <c r="AU198" s="210" t="s">
        <v>14</v>
      </c>
      <c r="AV198" s="13" t="s">
        <v>84</v>
      </c>
      <c r="AW198" s="13" t="s">
        <v>37</v>
      </c>
      <c r="AX198" s="13" t="s">
        <v>76</v>
      </c>
      <c r="AY198" s="210" t="s">
        <v>145</v>
      </c>
    </row>
    <row r="199" spans="1:65" s="14" customFormat="1">
      <c r="B199" s="211"/>
      <c r="C199" s="212"/>
      <c r="D199" s="202" t="s">
        <v>158</v>
      </c>
      <c r="E199" s="213" t="s">
        <v>19</v>
      </c>
      <c r="F199" s="214" t="s">
        <v>415</v>
      </c>
      <c r="G199" s="212"/>
      <c r="H199" s="215">
        <v>1</v>
      </c>
      <c r="I199" s="216"/>
      <c r="J199" s="212"/>
      <c r="K199" s="212"/>
      <c r="L199" s="217"/>
      <c r="M199" s="218"/>
      <c r="N199" s="219"/>
      <c r="O199" s="219"/>
      <c r="P199" s="219"/>
      <c r="Q199" s="219"/>
      <c r="R199" s="219"/>
      <c r="S199" s="219"/>
      <c r="T199" s="220"/>
      <c r="AT199" s="221" t="s">
        <v>158</v>
      </c>
      <c r="AU199" s="221" t="s">
        <v>14</v>
      </c>
      <c r="AV199" s="14" t="s">
        <v>14</v>
      </c>
      <c r="AW199" s="14" t="s">
        <v>37</v>
      </c>
      <c r="AX199" s="14" t="s">
        <v>76</v>
      </c>
      <c r="AY199" s="221" t="s">
        <v>145</v>
      </c>
    </row>
    <row r="200" spans="1:65" s="15" customFormat="1">
      <c r="B200" s="222"/>
      <c r="C200" s="223"/>
      <c r="D200" s="202" t="s">
        <v>158</v>
      </c>
      <c r="E200" s="224" t="s">
        <v>19</v>
      </c>
      <c r="F200" s="225" t="s">
        <v>163</v>
      </c>
      <c r="G200" s="223"/>
      <c r="H200" s="226">
        <v>4</v>
      </c>
      <c r="I200" s="227"/>
      <c r="J200" s="223"/>
      <c r="K200" s="223"/>
      <c r="L200" s="228"/>
      <c r="M200" s="229"/>
      <c r="N200" s="230"/>
      <c r="O200" s="230"/>
      <c r="P200" s="230"/>
      <c r="Q200" s="230"/>
      <c r="R200" s="230"/>
      <c r="S200" s="230"/>
      <c r="T200" s="231"/>
      <c r="AT200" s="232" t="s">
        <v>158</v>
      </c>
      <c r="AU200" s="232" t="s">
        <v>14</v>
      </c>
      <c r="AV200" s="15" t="s">
        <v>154</v>
      </c>
      <c r="AW200" s="15" t="s">
        <v>37</v>
      </c>
      <c r="AX200" s="15" t="s">
        <v>84</v>
      </c>
      <c r="AY200" s="232" t="s">
        <v>145</v>
      </c>
    </row>
    <row r="201" spans="1:65" s="2" customFormat="1" ht="16.5" customHeight="1">
      <c r="A201" s="37"/>
      <c r="B201" s="38"/>
      <c r="C201" s="247" t="s">
        <v>228</v>
      </c>
      <c r="D201" s="247" t="s">
        <v>353</v>
      </c>
      <c r="E201" s="248" t="s">
        <v>434</v>
      </c>
      <c r="F201" s="249" t="s">
        <v>435</v>
      </c>
      <c r="G201" s="250" t="s">
        <v>325</v>
      </c>
      <c r="H201" s="251">
        <v>5</v>
      </c>
      <c r="I201" s="252"/>
      <c r="J201" s="253">
        <f>ROUND(I201*H201,2)</f>
        <v>0</v>
      </c>
      <c r="K201" s="249" t="s">
        <v>188</v>
      </c>
      <c r="L201" s="254"/>
      <c r="M201" s="255" t="s">
        <v>19</v>
      </c>
      <c r="N201" s="256" t="s">
        <v>49</v>
      </c>
      <c r="O201" s="68"/>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297</v>
      </c>
      <c r="AT201" s="193" t="s">
        <v>353</v>
      </c>
      <c r="AU201" s="193" t="s">
        <v>14</v>
      </c>
      <c r="AY201" s="20" t="s">
        <v>145</v>
      </c>
      <c r="BE201" s="194">
        <f>IF(N201="základní",J201,0)</f>
        <v>0</v>
      </c>
      <c r="BF201" s="194">
        <f>IF(N201="snížená",J201,0)</f>
        <v>0</v>
      </c>
      <c r="BG201" s="194">
        <f>IF(N201="zákl. přenesená",J201,0)</f>
        <v>0</v>
      </c>
      <c r="BH201" s="194">
        <f>IF(N201="sníž. přenesená",J201,0)</f>
        <v>0</v>
      </c>
      <c r="BI201" s="194">
        <f>IF(N201="nulová",J201,0)</f>
        <v>0</v>
      </c>
      <c r="BJ201" s="20" t="s">
        <v>154</v>
      </c>
      <c r="BK201" s="194">
        <f>ROUND(I201*H201,2)</f>
        <v>0</v>
      </c>
      <c r="BL201" s="20" t="s">
        <v>231</v>
      </c>
      <c r="BM201" s="193" t="s">
        <v>436</v>
      </c>
    </row>
    <row r="202" spans="1:65" s="13" customFormat="1">
      <c r="B202" s="200"/>
      <c r="C202" s="201"/>
      <c r="D202" s="202" t="s">
        <v>158</v>
      </c>
      <c r="E202" s="203" t="s">
        <v>19</v>
      </c>
      <c r="F202" s="204" t="s">
        <v>410</v>
      </c>
      <c r="G202" s="201"/>
      <c r="H202" s="203" t="s">
        <v>19</v>
      </c>
      <c r="I202" s="205"/>
      <c r="J202" s="201"/>
      <c r="K202" s="201"/>
      <c r="L202" s="206"/>
      <c r="M202" s="207"/>
      <c r="N202" s="208"/>
      <c r="O202" s="208"/>
      <c r="P202" s="208"/>
      <c r="Q202" s="208"/>
      <c r="R202" s="208"/>
      <c r="S202" s="208"/>
      <c r="T202" s="209"/>
      <c r="AT202" s="210" t="s">
        <v>158</v>
      </c>
      <c r="AU202" s="210" t="s">
        <v>14</v>
      </c>
      <c r="AV202" s="13" t="s">
        <v>84</v>
      </c>
      <c r="AW202" s="13" t="s">
        <v>37</v>
      </c>
      <c r="AX202" s="13" t="s">
        <v>76</v>
      </c>
      <c r="AY202" s="210" t="s">
        <v>145</v>
      </c>
    </row>
    <row r="203" spans="1:65" s="14" customFormat="1">
      <c r="B203" s="211"/>
      <c r="C203" s="212"/>
      <c r="D203" s="202" t="s">
        <v>158</v>
      </c>
      <c r="E203" s="213" t="s">
        <v>19</v>
      </c>
      <c r="F203" s="214" t="s">
        <v>408</v>
      </c>
      <c r="G203" s="212"/>
      <c r="H203" s="215">
        <v>2</v>
      </c>
      <c r="I203" s="216"/>
      <c r="J203" s="212"/>
      <c r="K203" s="212"/>
      <c r="L203" s="217"/>
      <c r="M203" s="218"/>
      <c r="N203" s="219"/>
      <c r="O203" s="219"/>
      <c r="P203" s="219"/>
      <c r="Q203" s="219"/>
      <c r="R203" s="219"/>
      <c r="S203" s="219"/>
      <c r="T203" s="220"/>
      <c r="AT203" s="221" t="s">
        <v>158</v>
      </c>
      <c r="AU203" s="221" t="s">
        <v>14</v>
      </c>
      <c r="AV203" s="14" t="s">
        <v>14</v>
      </c>
      <c r="AW203" s="14" t="s">
        <v>37</v>
      </c>
      <c r="AX203" s="14" t="s">
        <v>76</v>
      </c>
      <c r="AY203" s="221" t="s">
        <v>145</v>
      </c>
    </row>
    <row r="204" spans="1:65" s="13" customFormat="1">
      <c r="B204" s="200"/>
      <c r="C204" s="201"/>
      <c r="D204" s="202" t="s">
        <v>158</v>
      </c>
      <c r="E204" s="203" t="s">
        <v>19</v>
      </c>
      <c r="F204" s="204" t="s">
        <v>437</v>
      </c>
      <c r="G204" s="201"/>
      <c r="H204" s="203" t="s">
        <v>19</v>
      </c>
      <c r="I204" s="205"/>
      <c r="J204" s="201"/>
      <c r="K204" s="201"/>
      <c r="L204" s="206"/>
      <c r="M204" s="207"/>
      <c r="N204" s="208"/>
      <c r="O204" s="208"/>
      <c r="P204" s="208"/>
      <c r="Q204" s="208"/>
      <c r="R204" s="208"/>
      <c r="S204" s="208"/>
      <c r="T204" s="209"/>
      <c r="AT204" s="210" t="s">
        <v>158</v>
      </c>
      <c r="AU204" s="210" t="s">
        <v>14</v>
      </c>
      <c r="AV204" s="13" t="s">
        <v>84</v>
      </c>
      <c r="AW204" s="13" t="s">
        <v>37</v>
      </c>
      <c r="AX204" s="13" t="s">
        <v>76</v>
      </c>
      <c r="AY204" s="210" t="s">
        <v>145</v>
      </c>
    </row>
    <row r="205" spans="1:65" s="14" customFormat="1">
      <c r="B205" s="211"/>
      <c r="C205" s="212"/>
      <c r="D205" s="202" t="s">
        <v>158</v>
      </c>
      <c r="E205" s="213" t="s">
        <v>19</v>
      </c>
      <c r="F205" s="214" t="s">
        <v>415</v>
      </c>
      <c r="G205" s="212"/>
      <c r="H205" s="215">
        <v>1</v>
      </c>
      <c r="I205" s="216"/>
      <c r="J205" s="212"/>
      <c r="K205" s="212"/>
      <c r="L205" s="217"/>
      <c r="M205" s="218"/>
      <c r="N205" s="219"/>
      <c r="O205" s="219"/>
      <c r="P205" s="219"/>
      <c r="Q205" s="219"/>
      <c r="R205" s="219"/>
      <c r="S205" s="219"/>
      <c r="T205" s="220"/>
      <c r="AT205" s="221" t="s">
        <v>158</v>
      </c>
      <c r="AU205" s="221" t="s">
        <v>14</v>
      </c>
      <c r="AV205" s="14" t="s">
        <v>14</v>
      </c>
      <c r="AW205" s="14" t="s">
        <v>37</v>
      </c>
      <c r="AX205" s="14" t="s">
        <v>76</v>
      </c>
      <c r="AY205" s="221" t="s">
        <v>145</v>
      </c>
    </row>
    <row r="206" spans="1:65" s="13" customFormat="1">
      <c r="B206" s="200"/>
      <c r="C206" s="201"/>
      <c r="D206" s="202" t="s">
        <v>158</v>
      </c>
      <c r="E206" s="203" t="s">
        <v>19</v>
      </c>
      <c r="F206" s="204" t="s">
        <v>438</v>
      </c>
      <c r="G206" s="201"/>
      <c r="H206" s="203" t="s">
        <v>19</v>
      </c>
      <c r="I206" s="205"/>
      <c r="J206" s="201"/>
      <c r="K206" s="201"/>
      <c r="L206" s="206"/>
      <c r="M206" s="207"/>
      <c r="N206" s="208"/>
      <c r="O206" s="208"/>
      <c r="P206" s="208"/>
      <c r="Q206" s="208"/>
      <c r="R206" s="208"/>
      <c r="S206" s="208"/>
      <c r="T206" s="209"/>
      <c r="AT206" s="210" t="s">
        <v>158</v>
      </c>
      <c r="AU206" s="210" t="s">
        <v>14</v>
      </c>
      <c r="AV206" s="13" t="s">
        <v>84</v>
      </c>
      <c r="AW206" s="13" t="s">
        <v>37</v>
      </c>
      <c r="AX206" s="13" t="s">
        <v>76</v>
      </c>
      <c r="AY206" s="210" t="s">
        <v>145</v>
      </c>
    </row>
    <row r="207" spans="1:65" s="14" customFormat="1">
      <c r="B207" s="211"/>
      <c r="C207" s="212"/>
      <c r="D207" s="202" t="s">
        <v>158</v>
      </c>
      <c r="E207" s="213" t="s">
        <v>19</v>
      </c>
      <c r="F207" s="214" t="s">
        <v>415</v>
      </c>
      <c r="G207" s="212"/>
      <c r="H207" s="215">
        <v>1</v>
      </c>
      <c r="I207" s="216"/>
      <c r="J207" s="212"/>
      <c r="K207" s="212"/>
      <c r="L207" s="217"/>
      <c r="M207" s="218"/>
      <c r="N207" s="219"/>
      <c r="O207" s="219"/>
      <c r="P207" s="219"/>
      <c r="Q207" s="219"/>
      <c r="R207" s="219"/>
      <c r="S207" s="219"/>
      <c r="T207" s="220"/>
      <c r="AT207" s="221" t="s">
        <v>158</v>
      </c>
      <c r="AU207" s="221" t="s">
        <v>14</v>
      </c>
      <c r="AV207" s="14" t="s">
        <v>14</v>
      </c>
      <c r="AW207" s="14" t="s">
        <v>37</v>
      </c>
      <c r="AX207" s="14" t="s">
        <v>76</v>
      </c>
      <c r="AY207" s="221" t="s">
        <v>145</v>
      </c>
    </row>
    <row r="208" spans="1:65" s="13" customFormat="1">
      <c r="B208" s="200"/>
      <c r="C208" s="201"/>
      <c r="D208" s="202" t="s">
        <v>158</v>
      </c>
      <c r="E208" s="203" t="s">
        <v>19</v>
      </c>
      <c r="F208" s="204" t="s">
        <v>439</v>
      </c>
      <c r="G208" s="201"/>
      <c r="H208" s="203" t="s">
        <v>19</v>
      </c>
      <c r="I208" s="205"/>
      <c r="J208" s="201"/>
      <c r="K208" s="201"/>
      <c r="L208" s="206"/>
      <c r="M208" s="207"/>
      <c r="N208" s="208"/>
      <c r="O208" s="208"/>
      <c r="P208" s="208"/>
      <c r="Q208" s="208"/>
      <c r="R208" s="208"/>
      <c r="S208" s="208"/>
      <c r="T208" s="209"/>
      <c r="AT208" s="210" t="s">
        <v>158</v>
      </c>
      <c r="AU208" s="210" t="s">
        <v>14</v>
      </c>
      <c r="AV208" s="13" t="s">
        <v>84</v>
      </c>
      <c r="AW208" s="13" t="s">
        <v>37</v>
      </c>
      <c r="AX208" s="13" t="s">
        <v>76</v>
      </c>
      <c r="AY208" s="210" t="s">
        <v>145</v>
      </c>
    </row>
    <row r="209" spans="1:65" s="14" customFormat="1">
      <c r="B209" s="211"/>
      <c r="C209" s="212"/>
      <c r="D209" s="202" t="s">
        <v>158</v>
      </c>
      <c r="E209" s="213" t="s">
        <v>19</v>
      </c>
      <c r="F209" s="214" t="s">
        <v>415</v>
      </c>
      <c r="G209" s="212"/>
      <c r="H209" s="215">
        <v>1</v>
      </c>
      <c r="I209" s="216"/>
      <c r="J209" s="212"/>
      <c r="K209" s="212"/>
      <c r="L209" s="217"/>
      <c r="M209" s="218"/>
      <c r="N209" s="219"/>
      <c r="O209" s="219"/>
      <c r="P209" s="219"/>
      <c r="Q209" s="219"/>
      <c r="R209" s="219"/>
      <c r="S209" s="219"/>
      <c r="T209" s="220"/>
      <c r="AT209" s="221" t="s">
        <v>158</v>
      </c>
      <c r="AU209" s="221" t="s">
        <v>14</v>
      </c>
      <c r="AV209" s="14" t="s">
        <v>14</v>
      </c>
      <c r="AW209" s="14" t="s">
        <v>37</v>
      </c>
      <c r="AX209" s="14" t="s">
        <v>76</v>
      </c>
      <c r="AY209" s="221" t="s">
        <v>145</v>
      </c>
    </row>
    <row r="210" spans="1:65" s="15" customFormat="1">
      <c r="B210" s="222"/>
      <c r="C210" s="223"/>
      <c r="D210" s="202" t="s">
        <v>158</v>
      </c>
      <c r="E210" s="224" t="s">
        <v>19</v>
      </c>
      <c r="F210" s="225" t="s">
        <v>163</v>
      </c>
      <c r="G210" s="223"/>
      <c r="H210" s="226">
        <v>5</v>
      </c>
      <c r="I210" s="227"/>
      <c r="J210" s="223"/>
      <c r="K210" s="223"/>
      <c r="L210" s="228"/>
      <c r="M210" s="229"/>
      <c r="N210" s="230"/>
      <c r="O210" s="230"/>
      <c r="P210" s="230"/>
      <c r="Q210" s="230"/>
      <c r="R210" s="230"/>
      <c r="S210" s="230"/>
      <c r="T210" s="231"/>
      <c r="AT210" s="232" t="s">
        <v>158</v>
      </c>
      <c r="AU210" s="232" t="s">
        <v>14</v>
      </c>
      <c r="AV210" s="15" t="s">
        <v>154</v>
      </c>
      <c r="AW210" s="15" t="s">
        <v>37</v>
      </c>
      <c r="AX210" s="15" t="s">
        <v>84</v>
      </c>
      <c r="AY210" s="232" t="s">
        <v>145</v>
      </c>
    </row>
    <row r="211" spans="1:65" s="2" customFormat="1" ht="16.5" customHeight="1">
      <c r="A211" s="37"/>
      <c r="B211" s="38"/>
      <c r="C211" s="247" t="s">
        <v>8</v>
      </c>
      <c r="D211" s="247" t="s">
        <v>353</v>
      </c>
      <c r="E211" s="248" t="s">
        <v>440</v>
      </c>
      <c r="F211" s="249" t="s">
        <v>441</v>
      </c>
      <c r="G211" s="250" t="s">
        <v>325</v>
      </c>
      <c r="H211" s="251">
        <v>2</v>
      </c>
      <c r="I211" s="252"/>
      <c r="J211" s="253">
        <f>ROUND(I211*H211,2)</f>
        <v>0</v>
      </c>
      <c r="K211" s="249" t="s">
        <v>188</v>
      </c>
      <c r="L211" s="254"/>
      <c r="M211" s="255" t="s">
        <v>19</v>
      </c>
      <c r="N211" s="256" t="s">
        <v>49</v>
      </c>
      <c r="O211" s="68"/>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297</v>
      </c>
      <c r="AT211" s="193" t="s">
        <v>353</v>
      </c>
      <c r="AU211" s="193" t="s">
        <v>14</v>
      </c>
      <c r="AY211" s="20" t="s">
        <v>145</v>
      </c>
      <c r="BE211" s="194">
        <f>IF(N211="základní",J211,0)</f>
        <v>0</v>
      </c>
      <c r="BF211" s="194">
        <f>IF(N211="snížená",J211,0)</f>
        <v>0</v>
      </c>
      <c r="BG211" s="194">
        <f>IF(N211="zákl. přenesená",J211,0)</f>
        <v>0</v>
      </c>
      <c r="BH211" s="194">
        <f>IF(N211="sníž. přenesená",J211,0)</f>
        <v>0</v>
      </c>
      <c r="BI211" s="194">
        <f>IF(N211="nulová",J211,0)</f>
        <v>0</v>
      </c>
      <c r="BJ211" s="20" t="s">
        <v>154</v>
      </c>
      <c r="BK211" s="194">
        <f>ROUND(I211*H211,2)</f>
        <v>0</v>
      </c>
      <c r="BL211" s="20" t="s">
        <v>231</v>
      </c>
      <c r="BM211" s="193" t="s">
        <v>442</v>
      </c>
    </row>
    <row r="212" spans="1:65" s="13" customFormat="1">
      <c r="B212" s="200"/>
      <c r="C212" s="201"/>
      <c r="D212" s="202" t="s">
        <v>158</v>
      </c>
      <c r="E212" s="203" t="s">
        <v>19</v>
      </c>
      <c r="F212" s="204" t="s">
        <v>443</v>
      </c>
      <c r="G212" s="201"/>
      <c r="H212" s="203" t="s">
        <v>19</v>
      </c>
      <c r="I212" s="205"/>
      <c r="J212" s="201"/>
      <c r="K212" s="201"/>
      <c r="L212" s="206"/>
      <c r="M212" s="207"/>
      <c r="N212" s="208"/>
      <c r="O212" s="208"/>
      <c r="P212" s="208"/>
      <c r="Q212" s="208"/>
      <c r="R212" s="208"/>
      <c r="S212" s="208"/>
      <c r="T212" s="209"/>
      <c r="AT212" s="210" t="s">
        <v>158</v>
      </c>
      <c r="AU212" s="210" t="s">
        <v>14</v>
      </c>
      <c r="AV212" s="13" t="s">
        <v>84</v>
      </c>
      <c r="AW212" s="13" t="s">
        <v>37</v>
      </c>
      <c r="AX212" s="13" t="s">
        <v>76</v>
      </c>
      <c r="AY212" s="210" t="s">
        <v>145</v>
      </c>
    </row>
    <row r="213" spans="1:65" s="14" customFormat="1">
      <c r="B213" s="211"/>
      <c r="C213" s="212"/>
      <c r="D213" s="202" t="s">
        <v>158</v>
      </c>
      <c r="E213" s="213" t="s">
        <v>19</v>
      </c>
      <c r="F213" s="214" t="s">
        <v>415</v>
      </c>
      <c r="G213" s="212"/>
      <c r="H213" s="215">
        <v>1</v>
      </c>
      <c r="I213" s="216"/>
      <c r="J213" s="212"/>
      <c r="K213" s="212"/>
      <c r="L213" s="217"/>
      <c r="M213" s="218"/>
      <c r="N213" s="219"/>
      <c r="O213" s="219"/>
      <c r="P213" s="219"/>
      <c r="Q213" s="219"/>
      <c r="R213" s="219"/>
      <c r="S213" s="219"/>
      <c r="T213" s="220"/>
      <c r="AT213" s="221" t="s">
        <v>158</v>
      </c>
      <c r="AU213" s="221" t="s">
        <v>14</v>
      </c>
      <c r="AV213" s="14" t="s">
        <v>14</v>
      </c>
      <c r="AW213" s="14" t="s">
        <v>37</v>
      </c>
      <c r="AX213" s="14" t="s">
        <v>76</v>
      </c>
      <c r="AY213" s="221" t="s">
        <v>145</v>
      </c>
    </row>
    <row r="214" spans="1:65" s="13" customFormat="1">
      <c r="B214" s="200"/>
      <c r="C214" s="201"/>
      <c r="D214" s="202" t="s">
        <v>158</v>
      </c>
      <c r="E214" s="203" t="s">
        <v>19</v>
      </c>
      <c r="F214" s="204" t="s">
        <v>444</v>
      </c>
      <c r="G214" s="201"/>
      <c r="H214" s="203" t="s">
        <v>19</v>
      </c>
      <c r="I214" s="205"/>
      <c r="J214" s="201"/>
      <c r="K214" s="201"/>
      <c r="L214" s="206"/>
      <c r="M214" s="207"/>
      <c r="N214" s="208"/>
      <c r="O214" s="208"/>
      <c r="P214" s="208"/>
      <c r="Q214" s="208"/>
      <c r="R214" s="208"/>
      <c r="S214" s="208"/>
      <c r="T214" s="209"/>
      <c r="AT214" s="210" t="s">
        <v>158</v>
      </c>
      <c r="AU214" s="210" t="s">
        <v>14</v>
      </c>
      <c r="AV214" s="13" t="s">
        <v>84</v>
      </c>
      <c r="AW214" s="13" t="s">
        <v>37</v>
      </c>
      <c r="AX214" s="13" t="s">
        <v>76</v>
      </c>
      <c r="AY214" s="210" t="s">
        <v>145</v>
      </c>
    </row>
    <row r="215" spans="1:65" s="14" customFormat="1">
      <c r="B215" s="211"/>
      <c r="C215" s="212"/>
      <c r="D215" s="202" t="s">
        <v>158</v>
      </c>
      <c r="E215" s="213" t="s">
        <v>19</v>
      </c>
      <c r="F215" s="214" t="s">
        <v>415</v>
      </c>
      <c r="G215" s="212"/>
      <c r="H215" s="215">
        <v>1</v>
      </c>
      <c r="I215" s="216"/>
      <c r="J215" s="212"/>
      <c r="K215" s="212"/>
      <c r="L215" s="217"/>
      <c r="M215" s="218"/>
      <c r="N215" s="219"/>
      <c r="O215" s="219"/>
      <c r="P215" s="219"/>
      <c r="Q215" s="219"/>
      <c r="R215" s="219"/>
      <c r="S215" s="219"/>
      <c r="T215" s="220"/>
      <c r="AT215" s="221" t="s">
        <v>158</v>
      </c>
      <c r="AU215" s="221" t="s">
        <v>14</v>
      </c>
      <c r="AV215" s="14" t="s">
        <v>14</v>
      </c>
      <c r="AW215" s="14" t="s">
        <v>37</v>
      </c>
      <c r="AX215" s="14" t="s">
        <v>76</v>
      </c>
      <c r="AY215" s="221" t="s">
        <v>145</v>
      </c>
    </row>
    <row r="216" spans="1:65" s="15" customFormat="1">
      <c r="B216" s="222"/>
      <c r="C216" s="223"/>
      <c r="D216" s="202" t="s">
        <v>158</v>
      </c>
      <c r="E216" s="224" t="s">
        <v>19</v>
      </c>
      <c r="F216" s="225" t="s">
        <v>163</v>
      </c>
      <c r="G216" s="223"/>
      <c r="H216" s="226">
        <v>2</v>
      </c>
      <c r="I216" s="227"/>
      <c r="J216" s="223"/>
      <c r="K216" s="223"/>
      <c r="L216" s="228"/>
      <c r="M216" s="229"/>
      <c r="N216" s="230"/>
      <c r="O216" s="230"/>
      <c r="P216" s="230"/>
      <c r="Q216" s="230"/>
      <c r="R216" s="230"/>
      <c r="S216" s="230"/>
      <c r="T216" s="231"/>
      <c r="AT216" s="232" t="s">
        <v>158</v>
      </c>
      <c r="AU216" s="232" t="s">
        <v>14</v>
      </c>
      <c r="AV216" s="15" t="s">
        <v>154</v>
      </c>
      <c r="AW216" s="15" t="s">
        <v>37</v>
      </c>
      <c r="AX216" s="15" t="s">
        <v>84</v>
      </c>
      <c r="AY216" s="232" t="s">
        <v>145</v>
      </c>
    </row>
    <row r="217" spans="1:65" s="2" customFormat="1" ht="16.5" customHeight="1">
      <c r="A217" s="37"/>
      <c r="B217" s="38"/>
      <c r="C217" s="247" t="s">
        <v>243</v>
      </c>
      <c r="D217" s="247" t="s">
        <v>353</v>
      </c>
      <c r="E217" s="248" t="s">
        <v>445</v>
      </c>
      <c r="F217" s="249" t="s">
        <v>446</v>
      </c>
      <c r="G217" s="250" t="s">
        <v>325</v>
      </c>
      <c r="H217" s="251">
        <v>4</v>
      </c>
      <c r="I217" s="252"/>
      <c r="J217" s="253">
        <f>ROUND(I217*H217,2)</f>
        <v>0</v>
      </c>
      <c r="K217" s="249" t="s">
        <v>188</v>
      </c>
      <c r="L217" s="254"/>
      <c r="M217" s="255" t="s">
        <v>19</v>
      </c>
      <c r="N217" s="256" t="s">
        <v>49</v>
      </c>
      <c r="O217" s="68"/>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297</v>
      </c>
      <c r="AT217" s="193" t="s">
        <v>353</v>
      </c>
      <c r="AU217" s="193" t="s">
        <v>14</v>
      </c>
      <c r="AY217" s="20" t="s">
        <v>145</v>
      </c>
      <c r="BE217" s="194">
        <f>IF(N217="základní",J217,0)</f>
        <v>0</v>
      </c>
      <c r="BF217" s="194">
        <f>IF(N217="snížená",J217,0)</f>
        <v>0</v>
      </c>
      <c r="BG217" s="194">
        <f>IF(N217="zákl. přenesená",J217,0)</f>
        <v>0</v>
      </c>
      <c r="BH217" s="194">
        <f>IF(N217="sníž. přenesená",J217,0)</f>
        <v>0</v>
      </c>
      <c r="BI217" s="194">
        <f>IF(N217="nulová",J217,0)</f>
        <v>0</v>
      </c>
      <c r="BJ217" s="20" t="s">
        <v>154</v>
      </c>
      <c r="BK217" s="194">
        <f>ROUND(I217*H217,2)</f>
        <v>0</v>
      </c>
      <c r="BL217" s="20" t="s">
        <v>231</v>
      </c>
      <c r="BM217" s="193" t="s">
        <v>447</v>
      </c>
    </row>
    <row r="218" spans="1:65" s="13" customFormat="1">
      <c r="B218" s="200"/>
      <c r="C218" s="201"/>
      <c r="D218" s="202" t="s">
        <v>158</v>
      </c>
      <c r="E218" s="203" t="s">
        <v>19</v>
      </c>
      <c r="F218" s="204" t="s">
        <v>410</v>
      </c>
      <c r="G218" s="201"/>
      <c r="H218" s="203" t="s">
        <v>19</v>
      </c>
      <c r="I218" s="205"/>
      <c r="J218" s="201"/>
      <c r="K218" s="201"/>
      <c r="L218" s="206"/>
      <c r="M218" s="207"/>
      <c r="N218" s="208"/>
      <c r="O218" s="208"/>
      <c r="P218" s="208"/>
      <c r="Q218" s="208"/>
      <c r="R218" s="208"/>
      <c r="S218" s="208"/>
      <c r="T218" s="209"/>
      <c r="AT218" s="210" t="s">
        <v>158</v>
      </c>
      <c r="AU218" s="210" t="s">
        <v>14</v>
      </c>
      <c r="AV218" s="13" t="s">
        <v>84</v>
      </c>
      <c r="AW218" s="13" t="s">
        <v>37</v>
      </c>
      <c r="AX218" s="13" t="s">
        <v>76</v>
      </c>
      <c r="AY218" s="210" t="s">
        <v>145</v>
      </c>
    </row>
    <row r="219" spans="1:65" s="14" customFormat="1">
      <c r="B219" s="211"/>
      <c r="C219" s="212"/>
      <c r="D219" s="202" t="s">
        <v>158</v>
      </c>
      <c r="E219" s="213" t="s">
        <v>19</v>
      </c>
      <c r="F219" s="214" t="s">
        <v>408</v>
      </c>
      <c r="G219" s="212"/>
      <c r="H219" s="215">
        <v>2</v>
      </c>
      <c r="I219" s="216"/>
      <c r="J219" s="212"/>
      <c r="K219" s="212"/>
      <c r="L219" s="217"/>
      <c r="M219" s="218"/>
      <c r="N219" s="219"/>
      <c r="O219" s="219"/>
      <c r="P219" s="219"/>
      <c r="Q219" s="219"/>
      <c r="R219" s="219"/>
      <c r="S219" s="219"/>
      <c r="T219" s="220"/>
      <c r="AT219" s="221" t="s">
        <v>158</v>
      </c>
      <c r="AU219" s="221" t="s">
        <v>14</v>
      </c>
      <c r="AV219" s="14" t="s">
        <v>14</v>
      </c>
      <c r="AW219" s="14" t="s">
        <v>37</v>
      </c>
      <c r="AX219" s="14" t="s">
        <v>76</v>
      </c>
      <c r="AY219" s="221" t="s">
        <v>145</v>
      </c>
    </row>
    <row r="220" spans="1:65" s="13" customFormat="1">
      <c r="B220" s="200"/>
      <c r="C220" s="201"/>
      <c r="D220" s="202" t="s">
        <v>158</v>
      </c>
      <c r="E220" s="203" t="s">
        <v>19</v>
      </c>
      <c r="F220" s="204" t="s">
        <v>411</v>
      </c>
      <c r="G220" s="201"/>
      <c r="H220" s="203" t="s">
        <v>19</v>
      </c>
      <c r="I220" s="205"/>
      <c r="J220" s="201"/>
      <c r="K220" s="201"/>
      <c r="L220" s="206"/>
      <c r="M220" s="207"/>
      <c r="N220" s="208"/>
      <c r="O220" s="208"/>
      <c r="P220" s="208"/>
      <c r="Q220" s="208"/>
      <c r="R220" s="208"/>
      <c r="S220" s="208"/>
      <c r="T220" s="209"/>
      <c r="AT220" s="210" t="s">
        <v>158</v>
      </c>
      <c r="AU220" s="210" t="s">
        <v>14</v>
      </c>
      <c r="AV220" s="13" t="s">
        <v>84</v>
      </c>
      <c r="AW220" s="13" t="s">
        <v>37</v>
      </c>
      <c r="AX220" s="13" t="s">
        <v>76</v>
      </c>
      <c r="AY220" s="210" t="s">
        <v>145</v>
      </c>
    </row>
    <row r="221" spans="1:65" s="14" customFormat="1">
      <c r="B221" s="211"/>
      <c r="C221" s="212"/>
      <c r="D221" s="202" t="s">
        <v>158</v>
      </c>
      <c r="E221" s="213" t="s">
        <v>19</v>
      </c>
      <c r="F221" s="214" t="s">
        <v>415</v>
      </c>
      <c r="G221" s="212"/>
      <c r="H221" s="215">
        <v>1</v>
      </c>
      <c r="I221" s="216"/>
      <c r="J221" s="212"/>
      <c r="K221" s="212"/>
      <c r="L221" s="217"/>
      <c r="M221" s="218"/>
      <c r="N221" s="219"/>
      <c r="O221" s="219"/>
      <c r="P221" s="219"/>
      <c r="Q221" s="219"/>
      <c r="R221" s="219"/>
      <c r="S221" s="219"/>
      <c r="T221" s="220"/>
      <c r="AT221" s="221" t="s">
        <v>158</v>
      </c>
      <c r="AU221" s="221" t="s">
        <v>14</v>
      </c>
      <c r="AV221" s="14" t="s">
        <v>14</v>
      </c>
      <c r="AW221" s="14" t="s">
        <v>37</v>
      </c>
      <c r="AX221" s="14" t="s">
        <v>76</v>
      </c>
      <c r="AY221" s="221" t="s">
        <v>145</v>
      </c>
    </row>
    <row r="222" spans="1:65" s="13" customFormat="1">
      <c r="B222" s="200"/>
      <c r="C222" s="201"/>
      <c r="D222" s="202" t="s">
        <v>158</v>
      </c>
      <c r="E222" s="203" t="s">
        <v>19</v>
      </c>
      <c r="F222" s="204" t="s">
        <v>412</v>
      </c>
      <c r="G222" s="201"/>
      <c r="H222" s="203" t="s">
        <v>19</v>
      </c>
      <c r="I222" s="205"/>
      <c r="J222" s="201"/>
      <c r="K222" s="201"/>
      <c r="L222" s="206"/>
      <c r="M222" s="207"/>
      <c r="N222" s="208"/>
      <c r="O222" s="208"/>
      <c r="P222" s="208"/>
      <c r="Q222" s="208"/>
      <c r="R222" s="208"/>
      <c r="S222" s="208"/>
      <c r="T222" s="209"/>
      <c r="AT222" s="210" t="s">
        <v>158</v>
      </c>
      <c r="AU222" s="210" t="s">
        <v>14</v>
      </c>
      <c r="AV222" s="13" t="s">
        <v>84</v>
      </c>
      <c r="AW222" s="13" t="s">
        <v>37</v>
      </c>
      <c r="AX222" s="13" t="s">
        <v>76</v>
      </c>
      <c r="AY222" s="210" t="s">
        <v>145</v>
      </c>
    </row>
    <row r="223" spans="1:65" s="14" customFormat="1">
      <c r="B223" s="211"/>
      <c r="C223" s="212"/>
      <c r="D223" s="202" t="s">
        <v>158</v>
      </c>
      <c r="E223" s="213" t="s">
        <v>19</v>
      </c>
      <c r="F223" s="214" t="s">
        <v>415</v>
      </c>
      <c r="G223" s="212"/>
      <c r="H223" s="215">
        <v>1</v>
      </c>
      <c r="I223" s="216"/>
      <c r="J223" s="212"/>
      <c r="K223" s="212"/>
      <c r="L223" s="217"/>
      <c r="M223" s="218"/>
      <c r="N223" s="219"/>
      <c r="O223" s="219"/>
      <c r="P223" s="219"/>
      <c r="Q223" s="219"/>
      <c r="R223" s="219"/>
      <c r="S223" s="219"/>
      <c r="T223" s="220"/>
      <c r="AT223" s="221" t="s">
        <v>158</v>
      </c>
      <c r="AU223" s="221" t="s">
        <v>14</v>
      </c>
      <c r="AV223" s="14" t="s">
        <v>14</v>
      </c>
      <c r="AW223" s="14" t="s">
        <v>37</v>
      </c>
      <c r="AX223" s="14" t="s">
        <v>76</v>
      </c>
      <c r="AY223" s="221" t="s">
        <v>145</v>
      </c>
    </row>
    <row r="224" spans="1:65" s="15" customFormat="1">
      <c r="B224" s="222"/>
      <c r="C224" s="223"/>
      <c r="D224" s="202" t="s">
        <v>158</v>
      </c>
      <c r="E224" s="224" t="s">
        <v>19</v>
      </c>
      <c r="F224" s="225" t="s">
        <v>163</v>
      </c>
      <c r="G224" s="223"/>
      <c r="H224" s="226">
        <v>4</v>
      </c>
      <c r="I224" s="227"/>
      <c r="J224" s="223"/>
      <c r="K224" s="223"/>
      <c r="L224" s="228"/>
      <c r="M224" s="229"/>
      <c r="N224" s="230"/>
      <c r="O224" s="230"/>
      <c r="P224" s="230"/>
      <c r="Q224" s="230"/>
      <c r="R224" s="230"/>
      <c r="S224" s="230"/>
      <c r="T224" s="231"/>
      <c r="AT224" s="232" t="s">
        <v>158</v>
      </c>
      <c r="AU224" s="232" t="s">
        <v>14</v>
      </c>
      <c r="AV224" s="15" t="s">
        <v>154</v>
      </c>
      <c r="AW224" s="15" t="s">
        <v>37</v>
      </c>
      <c r="AX224" s="15" t="s">
        <v>84</v>
      </c>
      <c r="AY224" s="232" t="s">
        <v>145</v>
      </c>
    </row>
    <row r="225" spans="1:65" s="2" customFormat="1" ht="16.5" customHeight="1">
      <c r="A225" s="37"/>
      <c r="B225" s="38"/>
      <c r="C225" s="247" t="s">
        <v>218</v>
      </c>
      <c r="D225" s="247" t="s">
        <v>353</v>
      </c>
      <c r="E225" s="248" t="s">
        <v>448</v>
      </c>
      <c r="F225" s="249" t="s">
        <v>449</v>
      </c>
      <c r="G225" s="250" t="s">
        <v>325</v>
      </c>
      <c r="H225" s="251">
        <v>2</v>
      </c>
      <c r="I225" s="252"/>
      <c r="J225" s="253">
        <f>ROUND(I225*H225,2)</f>
        <v>0</v>
      </c>
      <c r="K225" s="249" t="s">
        <v>188</v>
      </c>
      <c r="L225" s="254"/>
      <c r="M225" s="255" t="s">
        <v>19</v>
      </c>
      <c r="N225" s="256" t="s">
        <v>49</v>
      </c>
      <c r="O225" s="68"/>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297</v>
      </c>
      <c r="AT225" s="193" t="s">
        <v>353</v>
      </c>
      <c r="AU225" s="193" t="s">
        <v>14</v>
      </c>
      <c r="AY225" s="20" t="s">
        <v>145</v>
      </c>
      <c r="BE225" s="194">
        <f>IF(N225="základní",J225,0)</f>
        <v>0</v>
      </c>
      <c r="BF225" s="194">
        <f>IF(N225="snížená",J225,0)</f>
        <v>0</v>
      </c>
      <c r="BG225" s="194">
        <f>IF(N225="zákl. přenesená",J225,0)</f>
        <v>0</v>
      </c>
      <c r="BH225" s="194">
        <f>IF(N225="sníž. přenesená",J225,0)</f>
        <v>0</v>
      </c>
      <c r="BI225" s="194">
        <f>IF(N225="nulová",J225,0)</f>
        <v>0</v>
      </c>
      <c r="BJ225" s="20" t="s">
        <v>154</v>
      </c>
      <c r="BK225" s="194">
        <f>ROUND(I225*H225,2)</f>
        <v>0</v>
      </c>
      <c r="BL225" s="20" t="s">
        <v>231</v>
      </c>
      <c r="BM225" s="193" t="s">
        <v>450</v>
      </c>
    </row>
    <row r="226" spans="1:65" s="13" customFormat="1">
      <c r="B226" s="200"/>
      <c r="C226" s="201"/>
      <c r="D226" s="202" t="s">
        <v>158</v>
      </c>
      <c r="E226" s="203" t="s">
        <v>19</v>
      </c>
      <c r="F226" s="204" t="s">
        <v>410</v>
      </c>
      <c r="G226" s="201"/>
      <c r="H226" s="203" t="s">
        <v>19</v>
      </c>
      <c r="I226" s="205"/>
      <c r="J226" s="201"/>
      <c r="K226" s="201"/>
      <c r="L226" s="206"/>
      <c r="M226" s="207"/>
      <c r="N226" s="208"/>
      <c r="O226" s="208"/>
      <c r="P226" s="208"/>
      <c r="Q226" s="208"/>
      <c r="R226" s="208"/>
      <c r="S226" s="208"/>
      <c r="T226" s="209"/>
      <c r="AT226" s="210" t="s">
        <v>158</v>
      </c>
      <c r="AU226" s="210" t="s">
        <v>14</v>
      </c>
      <c r="AV226" s="13" t="s">
        <v>84</v>
      </c>
      <c r="AW226" s="13" t="s">
        <v>37</v>
      </c>
      <c r="AX226" s="13" t="s">
        <v>76</v>
      </c>
      <c r="AY226" s="210" t="s">
        <v>145</v>
      </c>
    </row>
    <row r="227" spans="1:65" s="14" customFormat="1">
      <c r="B227" s="211"/>
      <c r="C227" s="212"/>
      <c r="D227" s="202" t="s">
        <v>158</v>
      </c>
      <c r="E227" s="213" t="s">
        <v>19</v>
      </c>
      <c r="F227" s="214" t="s">
        <v>408</v>
      </c>
      <c r="G227" s="212"/>
      <c r="H227" s="215">
        <v>2</v>
      </c>
      <c r="I227" s="216"/>
      <c r="J227" s="212"/>
      <c r="K227" s="212"/>
      <c r="L227" s="217"/>
      <c r="M227" s="218"/>
      <c r="N227" s="219"/>
      <c r="O227" s="219"/>
      <c r="P227" s="219"/>
      <c r="Q227" s="219"/>
      <c r="R227" s="219"/>
      <c r="S227" s="219"/>
      <c r="T227" s="220"/>
      <c r="AT227" s="221" t="s">
        <v>158</v>
      </c>
      <c r="AU227" s="221" t="s">
        <v>14</v>
      </c>
      <c r="AV227" s="14" t="s">
        <v>14</v>
      </c>
      <c r="AW227" s="14" t="s">
        <v>37</v>
      </c>
      <c r="AX227" s="14" t="s">
        <v>76</v>
      </c>
      <c r="AY227" s="221" t="s">
        <v>145</v>
      </c>
    </row>
    <row r="228" spans="1:65" s="15" customFormat="1">
      <c r="B228" s="222"/>
      <c r="C228" s="223"/>
      <c r="D228" s="202" t="s">
        <v>158</v>
      </c>
      <c r="E228" s="224" t="s">
        <v>19</v>
      </c>
      <c r="F228" s="225" t="s">
        <v>163</v>
      </c>
      <c r="G228" s="223"/>
      <c r="H228" s="226">
        <v>2</v>
      </c>
      <c r="I228" s="227"/>
      <c r="J228" s="223"/>
      <c r="K228" s="223"/>
      <c r="L228" s="228"/>
      <c r="M228" s="229"/>
      <c r="N228" s="230"/>
      <c r="O228" s="230"/>
      <c r="P228" s="230"/>
      <c r="Q228" s="230"/>
      <c r="R228" s="230"/>
      <c r="S228" s="230"/>
      <c r="T228" s="231"/>
      <c r="AT228" s="232" t="s">
        <v>158</v>
      </c>
      <c r="AU228" s="232" t="s">
        <v>14</v>
      </c>
      <c r="AV228" s="15" t="s">
        <v>154</v>
      </c>
      <c r="AW228" s="15" t="s">
        <v>37</v>
      </c>
      <c r="AX228" s="15" t="s">
        <v>84</v>
      </c>
      <c r="AY228" s="232" t="s">
        <v>145</v>
      </c>
    </row>
    <row r="229" spans="1:65" s="2" customFormat="1" ht="16.5" customHeight="1">
      <c r="A229" s="37"/>
      <c r="B229" s="38"/>
      <c r="C229" s="247" t="s">
        <v>262</v>
      </c>
      <c r="D229" s="247" t="s">
        <v>353</v>
      </c>
      <c r="E229" s="248" t="s">
        <v>451</v>
      </c>
      <c r="F229" s="249" t="s">
        <v>452</v>
      </c>
      <c r="G229" s="250" t="s">
        <v>325</v>
      </c>
      <c r="H229" s="251">
        <v>1</v>
      </c>
      <c r="I229" s="252"/>
      <c r="J229" s="253">
        <f>ROUND(I229*H229,2)</f>
        <v>0</v>
      </c>
      <c r="K229" s="249" t="s">
        <v>188</v>
      </c>
      <c r="L229" s="254"/>
      <c r="M229" s="255" t="s">
        <v>19</v>
      </c>
      <c r="N229" s="256" t="s">
        <v>49</v>
      </c>
      <c r="O229" s="68"/>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297</v>
      </c>
      <c r="AT229" s="193" t="s">
        <v>353</v>
      </c>
      <c r="AU229" s="193" t="s">
        <v>14</v>
      </c>
      <c r="AY229" s="20" t="s">
        <v>145</v>
      </c>
      <c r="BE229" s="194">
        <f>IF(N229="základní",J229,0)</f>
        <v>0</v>
      </c>
      <c r="BF229" s="194">
        <f>IF(N229="snížená",J229,0)</f>
        <v>0</v>
      </c>
      <c r="BG229" s="194">
        <f>IF(N229="zákl. přenesená",J229,0)</f>
        <v>0</v>
      </c>
      <c r="BH229" s="194">
        <f>IF(N229="sníž. přenesená",J229,0)</f>
        <v>0</v>
      </c>
      <c r="BI229" s="194">
        <f>IF(N229="nulová",J229,0)</f>
        <v>0</v>
      </c>
      <c r="BJ229" s="20" t="s">
        <v>154</v>
      </c>
      <c r="BK229" s="194">
        <f>ROUND(I229*H229,2)</f>
        <v>0</v>
      </c>
      <c r="BL229" s="20" t="s">
        <v>231</v>
      </c>
      <c r="BM229" s="193" t="s">
        <v>453</v>
      </c>
    </row>
    <row r="230" spans="1:65" s="13" customFormat="1">
      <c r="B230" s="200"/>
      <c r="C230" s="201"/>
      <c r="D230" s="202" t="s">
        <v>158</v>
      </c>
      <c r="E230" s="203" t="s">
        <v>19</v>
      </c>
      <c r="F230" s="204" t="s">
        <v>437</v>
      </c>
      <c r="G230" s="201"/>
      <c r="H230" s="203" t="s">
        <v>19</v>
      </c>
      <c r="I230" s="205"/>
      <c r="J230" s="201"/>
      <c r="K230" s="201"/>
      <c r="L230" s="206"/>
      <c r="M230" s="207"/>
      <c r="N230" s="208"/>
      <c r="O230" s="208"/>
      <c r="P230" s="208"/>
      <c r="Q230" s="208"/>
      <c r="R230" s="208"/>
      <c r="S230" s="208"/>
      <c r="T230" s="209"/>
      <c r="AT230" s="210" t="s">
        <v>158</v>
      </c>
      <c r="AU230" s="210" t="s">
        <v>14</v>
      </c>
      <c r="AV230" s="13" t="s">
        <v>84</v>
      </c>
      <c r="AW230" s="13" t="s">
        <v>37</v>
      </c>
      <c r="AX230" s="13" t="s">
        <v>76</v>
      </c>
      <c r="AY230" s="210" t="s">
        <v>145</v>
      </c>
    </row>
    <row r="231" spans="1:65" s="14" customFormat="1">
      <c r="B231" s="211"/>
      <c r="C231" s="212"/>
      <c r="D231" s="202" t="s">
        <v>158</v>
      </c>
      <c r="E231" s="213" t="s">
        <v>19</v>
      </c>
      <c r="F231" s="214" t="s">
        <v>415</v>
      </c>
      <c r="G231" s="212"/>
      <c r="H231" s="215">
        <v>1</v>
      </c>
      <c r="I231" s="216"/>
      <c r="J231" s="212"/>
      <c r="K231" s="212"/>
      <c r="L231" s="217"/>
      <c r="M231" s="218"/>
      <c r="N231" s="219"/>
      <c r="O231" s="219"/>
      <c r="P231" s="219"/>
      <c r="Q231" s="219"/>
      <c r="R231" s="219"/>
      <c r="S231" s="219"/>
      <c r="T231" s="220"/>
      <c r="AT231" s="221" t="s">
        <v>158</v>
      </c>
      <c r="AU231" s="221" t="s">
        <v>14</v>
      </c>
      <c r="AV231" s="14" t="s">
        <v>14</v>
      </c>
      <c r="AW231" s="14" t="s">
        <v>37</v>
      </c>
      <c r="AX231" s="14" t="s">
        <v>76</v>
      </c>
      <c r="AY231" s="221" t="s">
        <v>145</v>
      </c>
    </row>
    <row r="232" spans="1:65" s="15" customFormat="1">
      <c r="B232" s="222"/>
      <c r="C232" s="223"/>
      <c r="D232" s="202" t="s">
        <v>158</v>
      </c>
      <c r="E232" s="224" t="s">
        <v>19</v>
      </c>
      <c r="F232" s="225" t="s">
        <v>163</v>
      </c>
      <c r="G232" s="223"/>
      <c r="H232" s="226">
        <v>1</v>
      </c>
      <c r="I232" s="227"/>
      <c r="J232" s="223"/>
      <c r="K232" s="223"/>
      <c r="L232" s="228"/>
      <c r="M232" s="229"/>
      <c r="N232" s="230"/>
      <c r="O232" s="230"/>
      <c r="P232" s="230"/>
      <c r="Q232" s="230"/>
      <c r="R232" s="230"/>
      <c r="S232" s="230"/>
      <c r="T232" s="231"/>
      <c r="AT232" s="232" t="s">
        <v>158</v>
      </c>
      <c r="AU232" s="232" t="s">
        <v>14</v>
      </c>
      <c r="AV232" s="15" t="s">
        <v>154</v>
      </c>
      <c r="AW232" s="15" t="s">
        <v>37</v>
      </c>
      <c r="AX232" s="15" t="s">
        <v>84</v>
      </c>
      <c r="AY232" s="232" t="s">
        <v>145</v>
      </c>
    </row>
    <row r="233" spans="1:65" s="2" customFormat="1" ht="16.5" customHeight="1">
      <c r="A233" s="37"/>
      <c r="B233" s="38"/>
      <c r="C233" s="247" t="s">
        <v>231</v>
      </c>
      <c r="D233" s="247" t="s">
        <v>353</v>
      </c>
      <c r="E233" s="248" t="s">
        <v>454</v>
      </c>
      <c r="F233" s="249" t="s">
        <v>455</v>
      </c>
      <c r="G233" s="250" t="s">
        <v>325</v>
      </c>
      <c r="H233" s="251">
        <v>4</v>
      </c>
      <c r="I233" s="252"/>
      <c r="J233" s="253">
        <f>ROUND(I233*H233,2)</f>
        <v>0</v>
      </c>
      <c r="K233" s="249" t="s">
        <v>188</v>
      </c>
      <c r="L233" s="254"/>
      <c r="M233" s="255" t="s">
        <v>19</v>
      </c>
      <c r="N233" s="256" t="s">
        <v>49</v>
      </c>
      <c r="O233" s="68"/>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297</v>
      </c>
      <c r="AT233" s="193" t="s">
        <v>353</v>
      </c>
      <c r="AU233" s="193" t="s">
        <v>14</v>
      </c>
      <c r="AY233" s="20" t="s">
        <v>145</v>
      </c>
      <c r="BE233" s="194">
        <f>IF(N233="základní",J233,0)</f>
        <v>0</v>
      </c>
      <c r="BF233" s="194">
        <f>IF(N233="snížená",J233,0)</f>
        <v>0</v>
      </c>
      <c r="BG233" s="194">
        <f>IF(N233="zákl. přenesená",J233,0)</f>
        <v>0</v>
      </c>
      <c r="BH233" s="194">
        <f>IF(N233="sníž. přenesená",J233,0)</f>
        <v>0</v>
      </c>
      <c r="BI233" s="194">
        <f>IF(N233="nulová",J233,0)</f>
        <v>0</v>
      </c>
      <c r="BJ233" s="20" t="s">
        <v>154</v>
      </c>
      <c r="BK233" s="194">
        <f>ROUND(I233*H233,2)</f>
        <v>0</v>
      </c>
      <c r="BL233" s="20" t="s">
        <v>231</v>
      </c>
      <c r="BM233" s="193" t="s">
        <v>456</v>
      </c>
    </row>
    <row r="234" spans="1:65" s="13" customFormat="1">
      <c r="B234" s="200"/>
      <c r="C234" s="201"/>
      <c r="D234" s="202" t="s">
        <v>158</v>
      </c>
      <c r="E234" s="203" t="s">
        <v>19</v>
      </c>
      <c r="F234" s="204" t="s">
        <v>411</v>
      </c>
      <c r="G234" s="201"/>
      <c r="H234" s="203" t="s">
        <v>19</v>
      </c>
      <c r="I234" s="205"/>
      <c r="J234" s="201"/>
      <c r="K234" s="201"/>
      <c r="L234" s="206"/>
      <c r="M234" s="207"/>
      <c r="N234" s="208"/>
      <c r="O234" s="208"/>
      <c r="P234" s="208"/>
      <c r="Q234" s="208"/>
      <c r="R234" s="208"/>
      <c r="S234" s="208"/>
      <c r="T234" s="209"/>
      <c r="AT234" s="210" t="s">
        <v>158</v>
      </c>
      <c r="AU234" s="210" t="s">
        <v>14</v>
      </c>
      <c r="AV234" s="13" t="s">
        <v>84</v>
      </c>
      <c r="AW234" s="13" t="s">
        <v>37</v>
      </c>
      <c r="AX234" s="13" t="s">
        <v>76</v>
      </c>
      <c r="AY234" s="210" t="s">
        <v>145</v>
      </c>
    </row>
    <row r="235" spans="1:65" s="14" customFormat="1">
      <c r="B235" s="211"/>
      <c r="C235" s="212"/>
      <c r="D235" s="202" t="s">
        <v>158</v>
      </c>
      <c r="E235" s="213" t="s">
        <v>19</v>
      </c>
      <c r="F235" s="214" t="s">
        <v>415</v>
      </c>
      <c r="G235" s="212"/>
      <c r="H235" s="215">
        <v>1</v>
      </c>
      <c r="I235" s="216"/>
      <c r="J235" s="212"/>
      <c r="K235" s="212"/>
      <c r="L235" s="217"/>
      <c r="M235" s="218"/>
      <c r="N235" s="219"/>
      <c r="O235" s="219"/>
      <c r="P235" s="219"/>
      <c r="Q235" s="219"/>
      <c r="R235" s="219"/>
      <c r="S235" s="219"/>
      <c r="T235" s="220"/>
      <c r="AT235" s="221" t="s">
        <v>158</v>
      </c>
      <c r="AU235" s="221" t="s">
        <v>14</v>
      </c>
      <c r="AV235" s="14" t="s">
        <v>14</v>
      </c>
      <c r="AW235" s="14" t="s">
        <v>37</v>
      </c>
      <c r="AX235" s="14" t="s">
        <v>76</v>
      </c>
      <c r="AY235" s="221" t="s">
        <v>145</v>
      </c>
    </row>
    <row r="236" spans="1:65" s="13" customFormat="1">
      <c r="B236" s="200"/>
      <c r="C236" s="201"/>
      <c r="D236" s="202" t="s">
        <v>158</v>
      </c>
      <c r="E236" s="203" t="s">
        <v>19</v>
      </c>
      <c r="F236" s="204" t="s">
        <v>412</v>
      </c>
      <c r="G236" s="201"/>
      <c r="H236" s="203" t="s">
        <v>19</v>
      </c>
      <c r="I236" s="205"/>
      <c r="J236" s="201"/>
      <c r="K236" s="201"/>
      <c r="L236" s="206"/>
      <c r="M236" s="207"/>
      <c r="N236" s="208"/>
      <c r="O236" s="208"/>
      <c r="P236" s="208"/>
      <c r="Q236" s="208"/>
      <c r="R236" s="208"/>
      <c r="S236" s="208"/>
      <c r="T236" s="209"/>
      <c r="AT236" s="210" t="s">
        <v>158</v>
      </c>
      <c r="AU236" s="210" t="s">
        <v>14</v>
      </c>
      <c r="AV236" s="13" t="s">
        <v>84</v>
      </c>
      <c r="AW236" s="13" t="s">
        <v>37</v>
      </c>
      <c r="AX236" s="13" t="s">
        <v>76</v>
      </c>
      <c r="AY236" s="210" t="s">
        <v>145</v>
      </c>
    </row>
    <row r="237" spans="1:65" s="14" customFormat="1">
      <c r="B237" s="211"/>
      <c r="C237" s="212"/>
      <c r="D237" s="202" t="s">
        <v>158</v>
      </c>
      <c r="E237" s="213" t="s">
        <v>19</v>
      </c>
      <c r="F237" s="214" t="s">
        <v>415</v>
      </c>
      <c r="G237" s="212"/>
      <c r="H237" s="215">
        <v>1</v>
      </c>
      <c r="I237" s="216"/>
      <c r="J237" s="212"/>
      <c r="K237" s="212"/>
      <c r="L237" s="217"/>
      <c r="M237" s="218"/>
      <c r="N237" s="219"/>
      <c r="O237" s="219"/>
      <c r="P237" s="219"/>
      <c r="Q237" s="219"/>
      <c r="R237" s="219"/>
      <c r="S237" s="219"/>
      <c r="T237" s="220"/>
      <c r="AT237" s="221" t="s">
        <v>158</v>
      </c>
      <c r="AU237" s="221" t="s">
        <v>14</v>
      </c>
      <c r="AV237" s="14" t="s">
        <v>14</v>
      </c>
      <c r="AW237" s="14" t="s">
        <v>37</v>
      </c>
      <c r="AX237" s="14" t="s">
        <v>76</v>
      </c>
      <c r="AY237" s="221" t="s">
        <v>145</v>
      </c>
    </row>
    <row r="238" spans="1:65" s="13" customFormat="1">
      <c r="B238" s="200"/>
      <c r="C238" s="201"/>
      <c r="D238" s="202" t="s">
        <v>158</v>
      </c>
      <c r="E238" s="203" t="s">
        <v>19</v>
      </c>
      <c r="F238" s="204" t="s">
        <v>413</v>
      </c>
      <c r="G238" s="201"/>
      <c r="H238" s="203" t="s">
        <v>19</v>
      </c>
      <c r="I238" s="205"/>
      <c r="J238" s="201"/>
      <c r="K238" s="201"/>
      <c r="L238" s="206"/>
      <c r="M238" s="207"/>
      <c r="N238" s="208"/>
      <c r="O238" s="208"/>
      <c r="P238" s="208"/>
      <c r="Q238" s="208"/>
      <c r="R238" s="208"/>
      <c r="S238" s="208"/>
      <c r="T238" s="209"/>
      <c r="AT238" s="210" t="s">
        <v>158</v>
      </c>
      <c r="AU238" s="210" t="s">
        <v>14</v>
      </c>
      <c r="AV238" s="13" t="s">
        <v>84</v>
      </c>
      <c r="AW238" s="13" t="s">
        <v>37</v>
      </c>
      <c r="AX238" s="13" t="s">
        <v>76</v>
      </c>
      <c r="AY238" s="210" t="s">
        <v>145</v>
      </c>
    </row>
    <row r="239" spans="1:65" s="14" customFormat="1">
      <c r="B239" s="211"/>
      <c r="C239" s="212"/>
      <c r="D239" s="202" t="s">
        <v>158</v>
      </c>
      <c r="E239" s="213" t="s">
        <v>19</v>
      </c>
      <c r="F239" s="214" t="s">
        <v>408</v>
      </c>
      <c r="G239" s="212"/>
      <c r="H239" s="215">
        <v>2</v>
      </c>
      <c r="I239" s="216"/>
      <c r="J239" s="212"/>
      <c r="K239" s="212"/>
      <c r="L239" s="217"/>
      <c r="M239" s="218"/>
      <c r="N239" s="219"/>
      <c r="O239" s="219"/>
      <c r="P239" s="219"/>
      <c r="Q239" s="219"/>
      <c r="R239" s="219"/>
      <c r="S239" s="219"/>
      <c r="T239" s="220"/>
      <c r="AT239" s="221" t="s">
        <v>158</v>
      </c>
      <c r="AU239" s="221" t="s">
        <v>14</v>
      </c>
      <c r="AV239" s="14" t="s">
        <v>14</v>
      </c>
      <c r="AW239" s="14" t="s">
        <v>37</v>
      </c>
      <c r="AX239" s="14" t="s">
        <v>76</v>
      </c>
      <c r="AY239" s="221" t="s">
        <v>145</v>
      </c>
    </row>
    <row r="240" spans="1:65" s="15" customFormat="1">
      <c r="B240" s="222"/>
      <c r="C240" s="223"/>
      <c r="D240" s="202" t="s">
        <v>158</v>
      </c>
      <c r="E240" s="224" t="s">
        <v>19</v>
      </c>
      <c r="F240" s="225" t="s">
        <v>163</v>
      </c>
      <c r="G240" s="223"/>
      <c r="H240" s="226">
        <v>4</v>
      </c>
      <c r="I240" s="227"/>
      <c r="J240" s="223"/>
      <c r="K240" s="223"/>
      <c r="L240" s="228"/>
      <c r="M240" s="229"/>
      <c r="N240" s="230"/>
      <c r="O240" s="230"/>
      <c r="P240" s="230"/>
      <c r="Q240" s="230"/>
      <c r="R240" s="230"/>
      <c r="S240" s="230"/>
      <c r="T240" s="231"/>
      <c r="AT240" s="232" t="s">
        <v>158</v>
      </c>
      <c r="AU240" s="232" t="s">
        <v>14</v>
      </c>
      <c r="AV240" s="15" t="s">
        <v>154</v>
      </c>
      <c r="AW240" s="15" t="s">
        <v>37</v>
      </c>
      <c r="AX240" s="15" t="s">
        <v>84</v>
      </c>
      <c r="AY240" s="232" t="s">
        <v>145</v>
      </c>
    </row>
    <row r="241" spans="1:65" s="2" customFormat="1" ht="16.5" customHeight="1">
      <c r="A241" s="37"/>
      <c r="B241" s="38"/>
      <c r="C241" s="247" t="s">
        <v>273</v>
      </c>
      <c r="D241" s="247" t="s">
        <v>353</v>
      </c>
      <c r="E241" s="248" t="s">
        <v>457</v>
      </c>
      <c r="F241" s="249" t="s">
        <v>458</v>
      </c>
      <c r="G241" s="250" t="s">
        <v>325</v>
      </c>
      <c r="H241" s="251">
        <v>2</v>
      </c>
      <c r="I241" s="252"/>
      <c r="J241" s="253">
        <f>ROUND(I241*H241,2)</f>
        <v>0</v>
      </c>
      <c r="K241" s="249" t="s">
        <v>188</v>
      </c>
      <c r="L241" s="254"/>
      <c r="M241" s="255" t="s">
        <v>19</v>
      </c>
      <c r="N241" s="256" t="s">
        <v>49</v>
      </c>
      <c r="O241" s="68"/>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297</v>
      </c>
      <c r="AT241" s="193" t="s">
        <v>353</v>
      </c>
      <c r="AU241" s="193" t="s">
        <v>14</v>
      </c>
      <c r="AY241" s="20" t="s">
        <v>145</v>
      </c>
      <c r="BE241" s="194">
        <f>IF(N241="základní",J241,0)</f>
        <v>0</v>
      </c>
      <c r="BF241" s="194">
        <f>IF(N241="snížená",J241,0)</f>
        <v>0</v>
      </c>
      <c r="BG241" s="194">
        <f>IF(N241="zákl. přenesená",J241,0)</f>
        <v>0</v>
      </c>
      <c r="BH241" s="194">
        <f>IF(N241="sníž. přenesená",J241,0)</f>
        <v>0</v>
      </c>
      <c r="BI241" s="194">
        <f>IF(N241="nulová",J241,0)</f>
        <v>0</v>
      </c>
      <c r="BJ241" s="20" t="s">
        <v>154</v>
      </c>
      <c r="BK241" s="194">
        <f>ROUND(I241*H241,2)</f>
        <v>0</v>
      </c>
      <c r="BL241" s="20" t="s">
        <v>231</v>
      </c>
      <c r="BM241" s="193" t="s">
        <v>459</v>
      </c>
    </row>
    <row r="242" spans="1:65" s="13" customFormat="1">
      <c r="B242" s="200"/>
      <c r="C242" s="201"/>
      <c r="D242" s="202" t="s">
        <v>158</v>
      </c>
      <c r="E242" s="203" t="s">
        <v>19</v>
      </c>
      <c r="F242" s="204" t="s">
        <v>411</v>
      </c>
      <c r="G242" s="201"/>
      <c r="H242" s="203" t="s">
        <v>19</v>
      </c>
      <c r="I242" s="205"/>
      <c r="J242" s="201"/>
      <c r="K242" s="201"/>
      <c r="L242" s="206"/>
      <c r="M242" s="207"/>
      <c r="N242" s="208"/>
      <c r="O242" s="208"/>
      <c r="P242" s="208"/>
      <c r="Q242" s="208"/>
      <c r="R242" s="208"/>
      <c r="S242" s="208"/>
      <c r="T242" s="209"/>
      <c r="AT242" s="210" t="s">
        <v>158</v>
      </c>
      <c r="AU242" s="210" t="s">
        <v>14</v>
      </c>
      <c r="AV242" s="13" t="s">
        <v>84</v>
      </c>
      <c r="AW242" s="13" t="s">
        <v>37</v>
      </c>
      <c r="AX242" s="13" t="s">
        <v>76</v>
      </c>
      <c r="AY242" s="210" t="s">
        <v>145</v>
      </c>
    </row>
    <row r="243" spans="1:65" s="14" customFormat="1">
      <c r="B243" s="211"/>
      <c r="C243" s="212"/>
      <c r="D243" s="202" t="s">
        <v>158</v>
      </c>
      <c r="E243" s="213" t="s">
        <v>19</v>
      </c>
      <c r="F243" s="214" t="s">
        <v>415</v>
      </c>
      <c r="G243" s="212"/>
      <c r="H243" s="215">
        <v>1</v>
      </c>
      <c r="I243" s="216"/>
      <c r="J243" s="212"/>
      <c r="K243" s="212"/>
      <c r="L243" s="217"/>
      <c r="M243" s="218"/>
      <c r="N243" s="219"/>
      <c r="O243" s="219"/>
      <c r="P243" s="219"/>
      <c r="Q243" s="219"/>
      <c r="R243" s="219"/>
      <c r="S243" s="219"/>
      <c r="T243" s="220"/>
      <c r="AT243" s="221" t="s">
        <v>158</v>
      </c>
      <c r="AU243" s="221" t="s">
        <v>14</v>
      </c>
      <c r="AV243" s="14" t="s">
        <v>14</v>
      </c>
      <c r="AW243" s="14" t="s">
        <v>37</v>
      </c>
      <c r="AX243" s="14" t="s">
        <v>76</v>
      </c>
      <c r="AY243" s="221" t="s">
        <v>145</v>
      </c>
    </row>
    <row r="244" spans="1:65" s="13" customFormat="1">
      <c r="B244" s="200"/>
      <c r="C244" s="201"/>
      <c r="D244" s="202" t="s">
        <v>158</v>
      </c>
      <c r="E244" s="203" t="s">
        <v>19</v>
      </c>
      <c r="F244" s="204" t="s">
        <v>412</v>
      </c>
      <c r="G244" s="201"/>
      <c r="H244" s="203" t="s">
        <v>19</v>
      </c>
      <c r="I244" s="205"/>
      <c r="J244" s="201"/>
      <c r="K244" s="201"/>
      <c r="L244" s="206"/>
      <c r="M244" s="207"/>
      <c r="N244" s="208"/>
      <c r="O244" s="208"/>
      <c r="P244" s="208"/>
      <c r="Q244" s="208"/>
      <c r="R244" s="208"/>
      <c r="S244" s="208"/>
      <c r="T244" s="209"/>
      <c r="AT244" s="210" t="s">
        <v>158</v>
      </c>
      <c r="AU244" s="210" t="s">
        <v>14</v>
      </c>
      <c r="AV244" s="13" t="s">
        <v>84</v>
      </c>
      <c r="AW244" s="13" t="s">
        <v>37</v>
      </c>
      <c r="AX244" s="13" t="s">
        <v>76</v>
      </c>
      <c r="AY244" s="210" t="s">
        <v>145</v>
      </c>
    </row>
    <row r="245" spans="1:65" s="14" customFormat="1">
      <c r="B245" s="211"/>
      <c r="C245" s="212"/>
      <c r="D245" s="202" t="s">
        <v>158</v>
      </c>
      <c r="E245" s="213" t="s">
        <v>19</v>
      </c>
      <c r="F245" s="214" t="s">
        <v>415</v>
      </c>
      <c r="G245" s="212"/>
      <c r="H245" s="215">
        <v>1</v>
      </c>
      <c r="I245" s="216"/>
      <c r="J245" s="212"/>
      <c r="K245" s="212"/>
      <c r="L245" s="217"/>
      <c r="M245" s="218"/>
      <c r="N245" s="219"/>
      <c r="O245" s="219"/>
      <c r="P245" s="219"/>
      <c r="Q245" s="219"/>
      <c r="R245" s="219"/>
      <c r="S245" s="219"/>
      <c r="T245" s="220"/>
      <c r="AT245" s="221" t="s">
        <v>158</v>
      </c>
      <c r="AU245" s="221" t="s">
        <v>14</v>
      </c>
      <c r="AV245" s="14" t="s">
        <v>14</v>
      </c>
      <c r="AW245" s="14" t="s">
        <v>37</v>
      </c>
      <c r="AX245" s="14" t="s">
        <v>76</v>
      </c>
      <c r="AY245" s="221" t="s">
        <v>145</v>
      </c>
    </row>
    <row r="246" spans="1:65" s="15" customFormat="1">
      <c r="B246" s="222"/>
      <c r="C246" s="223"/>
      <c r="D246" s="202" t="s">
        <v>158</v>
      </c>
      <c r="E246" s="224" t="s">
        <v>19</v>
      </c>
      <c r="F246" s="225" t="s">
        <v>163</v>
      </c>
      <c r="G246" s="223"/>
      <c r="H246" s="226">
        <v>2</v>
      </c>
      <c r="I246" s="227"/>
      <c r="J246" s="223"/>
      <c r="K246" s="223"/>
      <c r="L246" s="228"/>
      <c r="M246" s="229"/>
      <c r="N246" s="230"/>
      <c r="O246" s="230"/>
      <c r="P246" s="230"/>
      <c r="Q246" s="230"/>
      <c r="R246" s="230"/>
      <c r="S246" s="230"/>
      <c r="T246" s="231"/>
      <c r="AT246" s="232" t="s">
        <v>158</v>
      </c>
      <c r="AU246" s="232" t="s">
        <v>14</v>
      </c>
      <c r="AV246" s="15" t="s">
        <v>154</v>
      </c>
      <c r="AW246" s="15" t="s">
        <v>37</v>
      </c>
      <c r="AX246" s="15" t="s">
        <v>84</v>
      </c>
      <c r="AY246" s="232" t="s">
        <v>145</v>
      </c>
    </row>
    <row r="247" spans="1:65" s="2" customFormat="1" ht="16.5" customHeight="1">
      <c r="A247" s="37"/>
      <c r="B247" s="38"/>
      <c r="C247" s="247" t="s">
        <v>147</v>
      </c>
      <c r="D247" s="247" t="s">
        <v>353</v>
      </c>
      <c r="E247" s="248" t="s">
        <v>460</v>
      </c>
      <c r="F247" s="249" t="s">
        <v>461</v>
      </c>
      <c r="G247" s="250" t="s">
        <v>325</v>
      </c>
      <c r="H247" s="251">
        <v>2</v>
      </c>
      <c r="I247" s="252"/>
      <c r="J247" s="253">
        <f>ROUND(I247*H247,2)</f>
        <v>0</v>
      </c>
      <c r="K247" s="249" t="s">
        <v>188</v>
      </c>
      <c r="L247" s="254"/>
      <c r="M247" s="255" t="s">
        <v>19</v>
      </c>
      <c r="N247" s="256" t="s">
        <v>49</v>
      </c>
      <c r="O247" s="68"/>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297</v>
      </c>
      <c r="AT247" s="193" t="s">
        <v>353</v>
      </c>
      <c r="AU247" s="193" t="s">
        <v>14</v>
      </c>
      <c r="AY247" s="20" t="s">
        <v>145</v>
      </c>
      <c r="BE247" s="194">
        <f>IF(N247="základní",J247,0)</f>
        <v>0</v>
      </c>
      <c r="BF247" s="194">
        <f>IF(N247="snížená",J247,0)</f>
        <v>0</v>
      </c>
      <c r="BG247" s="194">
        <f>IF(N247="zákl. přenesená",J247,0)</f>
        <v>0</v>
      </c>
      <c r="BH247" s="194">
        <f>IF(N247="sníž. přenesená",J247,0)</f>
        <v>0</v>
      </c>
      <c r="BI247" s="194">
        <f>IF(N247="nulová",J247,0)</f>
        <v>0</v>
      </c>
      <c r="BJ247" s="20" t="s">
        <v>154</v>
      </c>
      <c r="BK247" s="194">
        <f>ROUND(I247*H247,2)</f>
        <v>0</v>
      </c>
      <c r="BL247" s="20" t="s">
        <v>231</v>
      </c>
      <c r="BM247" s="193" t="s">
        <v>462</v>
      </c>
    </row>
    <row r="248" spans="1:65" s="13" customFormat="1">
      <c r="B248" s="200"/>
      <c r="C248" s="201"/>
      <c r="D248" s="202" t="s">
        <v>158</v>
      </c>
      <c r="E248" s="203" t="s">
        <v>19</v>
      </c>
      <c r="F248" s="204" t="s">
        <v>414</v>
      </c>
      <c r="G248" s="201"/>
      <c r="H248" s="203" t="s">
        <v>19</v>
      </c>
      <c r="I248" s="205"/>
      <c r="J248" s="201"/>
      <c r="K248" s="201"/>
      <c r="L248" s="206"/>
      <c r="M248" s="207"/>
      <c r="N248" s="208"/>
      <c r="O248" s="208"/>
      <c r="P248" s="208"/>
      <c r="Q248" s="208"/>
      <c r="R248" s="208"/>
      <c r="S248" s="208"/>
      <c r="T248" s="209"/>
      <c r="AT248" s="210" t="s">
        <v>158</v>
      </c>
      <c r="AU248" s="210" t="s">
        <v>14</v>
      </c>
      <c r="AV248" s="13" t="s">
        <v>84</v>
      </c>
      <c r="AW248" s="13" t="s">
        <v>37</v>
      </c>
      <c r="AX248" s="13" t="s">
        <v>76</v>
      </c>
      <c r="AY248" s="210" t="s">
        <v>145</v>
      </c>
    </row>
    <row r="249" spans="1:65" s="14" customFormat="1">
      <c r="B249" s="211"/>
      <c r="C249" s="212"/>
      <c r="D249" s="202" t="s">
        <v>158</v>
      </c>
      <c r="E249" s="213" t="s">
        <v>19</v>
      </c>
      <c r="F249" s="214" t="s">
        <v>415</v>
      </c>
      <c r="G249" s="212"/>
      <c r="H249" s="215">
        <v>1</v>
      </c>
      <c r="I249" s="216"/>
      <c r="J249" s="212"/>
      <c r="K249" s="212"/>
      <c r="L249" s="217"/>
      <c r="M249" s="218"/>
      <c r="N249" s="219"/>
      <c r="O249" s="219"/>
      <c r="P249" s="219"/>
      <c r="Q249" s="219"/>
      <c r="R249" s="219"/>
      <c r="S249" s="219"/>
      <c r="T249" s="220"/>
      <c r="AT249" s="221" t="s">
        <v>158</v>
      </c>
      <c r="AU249" s="221" t="s">
        <v>14</v>
      </c>
      <c r="AV249" s="14" t="s">
        <v>14</v>
      </c>
      <c r="AW249" s="14" t="s">
        <v>37</v>
      </c>
      <c r="AX249" s="14" t="s">
        <v>76</v>
      </c>
      <c r="AY249" s="221" t="s">
        <v>145</v>
      </c>
    </row>
    <row r="250" spans="1:65" s="13" customFormat="1">
      <c r="B250" s="200"/>
      <c r="C250" s="201"/>
      <c r="D250" s="202" t="s">
        <v>158</v>
      </c>
      <c r="E250" s="203" t="s">
        <v>19</v>
      </c>
      <c r="F250" s="204" t="s">
        <v>416</v>
      </c>
      <c r="G250" s="201"/>
      <c r="H250" s="203" t="s">
        <v>19</v>
      </c>
      <c r="I250" s="205"/>
      <c r="J250" s="201"/>
      <c r="K250" s="201"/>
      <c r="L250" s="206"/>
      <c r="M250" s="207"/>
      <c r="N250" s="208"/>
      <c r="O250" s="208"/>
      <c r="P250" s="208"/>
      <c r="Q250" s="208"/>
      <c r="R250" s="208"/>
      <c r="S250" s="208"/>
      <c r="T250" s="209"/>
      <c r="AT250" s="210" t="s">
        <v>158</v>
      </c>
      <c r="AU250" s="210" t="s">
        <v>14</v>
      </c>
      <c r="AV250" s="13" t="s">
        <v>84</v>
      </c>
      <c r="AW250" s="13" t="s">
        <v>37</v>
      </c>
      <c r="AX250" s="13" t="s">
        <v>76</v>
      </c>
      <c r="AY250" s="210" t="s">
        <v>145</v>
      </c>
    </row>
    <row r="251" spans="1:65" s="14" customFormat="1">
      <c r="B251" s="211"/>
      <c r="C251" s="212"/>
      <c r="D251" s="202" t="s">
        <v>158</v>
      </c>
      <c r="E251" s="213" t="s">
        <v>19</v>
      </c>
      <c r="F251" s="214" t="s">
        <v>415</v>
      </c>
      <c r="G251" s="212"/>
      <c r="H251" s="215">
        <v>1</v>
      </c>
      <c r="I251" s="216"/>
      <c r="J251" s="212"/>
      <c r="K251" s="212"/>
      <c r="L251" s="217"/>
      <c r="M251" s="218"/>
      <c r="N251" s="219"/>
      <c r="O251" s="219"/>
      <c r="P251" s="219"/>
      <c r="Q251" s="219"/>
      <c r="R251" s="219"/>
      <c r="S251" s="219"/>
      <c r="T251" s="220"/>
      <c r="AT251" s="221" t="s">
        <v>158</v>
      </c>
      <c r="AU251" s="221" t="s">
        <v>14</v>
      </c>
      <c r="AV251" s="14" t="s">
        <v>14</v>
      </c>
      <c r="AW251" s="14" t="s">
        <v>37</v>
      </c>
      <c r="AX251" s="14" t="s">
        <v>76</v>
      </c>
      <c r="AY251" s="221" t="s">
        <v>145</v>
      </c>
    </row>
    <row r="252" spans="1:65" s="15" customFormat="1">
      <c r="B252" s="222"/>
      <c r="C252" s="223"/>
      <c r="D252" s="202" t="s">
        <v>158</v>
      </c>
      <c r="E252" s="224" t="s">
        <v>19</v>
      </c>
      <c r="F252" s="225" t="s">
        <v>163</v>
      </c>
      <c r="G252" s="223"/>
      <c r="H252" s="226">
        <v>2</v>
      </c>
      <c r="I252" s="227"/>
      <c r="J252" s="223"/>
      <c r="K252" s="223"/>
      <c r="L252" s="228"/>
      <c r="M252" s="229"/>
      <c r="N252" s="230"/>
      <c r="O252" s="230"/>
      <c r="P252" s="230"/>
      <c r="Q252" s="230"/>
      <c r="R252" s="230"/>
      <c r="S252" s="230"/>
      <c r="T252" s="231"/>
      <c r="AT252" s="232" t="s">
        <v>158</v>
      </c>
      <c r="AU252" s="232" t="s">
        <v>14</v>
      </c>
      <c r="AV252" s="15" t="s">
        <v>154</v>
      </c>
      <c r="AW252" s="15" t="s">
        <v>37</v>
      </c>
      <c r="AX252" s="15" t="s">
        <v>84</v>
      </c>
      <c r="AY252" s="232" t="s">
        <v>145</v>
      </c>
    </row>
    <row r="253" spans="1:65" s="2" customFormat="1" ht="16.5" customHeight="1">
      <c r="A253" s="37"/>
      <c r="B253" s="38"/>
      <c r="C253" s="247" t="s">
        <v>283</v>
      </c>
      <c r="D253" s="247" t="s">
        <v>353</v>
      </c>
      <c r="E253" s="248" t="s">
        <v>463</v>
      </c>
      <c r="F253" s="249" t="s">
        <v>464</v>
      </c>
      <c r="G253" s="250" t="s">
        <v>325</v>
      </c>
      <c r="H253" s="251">
        <v>2</v>
      </c>
      <c r="I253" s="252"/>
      <c r="J253" s="253">
        <f>ROUND(I253*H253,2)</f>
        <v>0</v>
      </c>
      <c r="K253" s="249" t="s">
        <v>188</v>
      </c>
      <c r="L253" s="254"/>
      <c r="M253" s="255" t="s">
        <v>19</v>
      </c>
      <c r="N253" s="256" t="s">
        <v>49</v>
      </c>
      <c r="O253" s="68"/>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297</v>
      </c>
      <c r="AT253" s="193" t="s">
        <v>353</v>
      </c>
      <c r="AU253" s="193" t="s">
        <v>14</v>
      </c>
      <c r="AY253" s="20" t="s">
        <v>145</v>
      </c>
      <c r="BE253" s="194">
        <f>IF(N253="základní",J253,0)</f>
        <v>0</v>
      </c>
      <c r="BF253" s="194">
        <f>IF(N253="snížená",J253,0)</f>
        <v>0</v>
      </c>
      <c r="BG253" s="194">
        <f>IF(N253="zákl. přenesená",J253,0)</f>
        <v>0</v>
      </c>
      <c r="BH253" s="194">
        <f>IF(N253="sníž. přenesená",J253,0)</f>
        <v>0</v>
      </c>
      <c r="BI253" s="194">
        <f>IF(N253="nulová",J253,0)</f>
        <v>0</v>
      </c>
      <c r="BJ253" s="20" t="s">
        <v>154</v>
      </c>
      <c r="BK253" s="194">
        <f>ROUND(I253*H253,2)</f>
        <v>0</v>
      </c>
      <c r="BL253" s="20" t="s">
        <v>231</v>
      </c>
      <c r="BM253" s="193" t="s">
        <v>465</v>
      </c>
    </row>
    <row r="254" spans="1:65" s="13" customFormat="1">
      <c r="B254" s="200"/>
      <c r="C254" s="201"/>
      <c r="D254" s="202" t="s">
        <v>158</v>
      </c>
      <c r="E254" s="203" t="s">
        <v>19</v>
      </c>
      <c r="F254" s="204" t="s">
        <v>466</v>
      </c>
      <c r="G254" s="201"/>
      <c r="H254" s="203" t="s">
        <v>19</v>
      </c>
      <c r="I254" s="205"/>
      <c r="J254" s="201"/>
      <c r="K254" s="201"/>
      <c r="L254" s="206"/>
      <c r="M254" s="207"/>
      <c r="N254" s="208"/>
      <c r="O254" s="208"/>
      <c r="P254" s="208"/>
      <c r="Q254" s="208"/>
      <c r="R254" s="208"/>
      <c r="S254" s="208"/>
      <c r="T254" s="209"/>
      <c r="AT254" s="210" t="s">
        <v>158</v>
      </c>
      <c r="AU254" s="210" t="s">
        <v>14</v>
      </c>
      <c r="AV254" s="13" t="s">
        <v>84</v>
      </c>
      <c r="AW254" s="13" t="s">
        <v>37</v>
      </c>
      <c r="AX254" s="13" t="s">
        <v>76</v>
      </c>
      <c r="AY254" s="210" t="s">
        <v>145</v>
      </c>
    </row>
    <row r="255" spans="1:65" s="14" customFormat="1">
      <c r="B255" s="211"/>
      <c r="C255" s="212"/>
      <c r="D255" s="202" t="s">
        <v>158</v>
      </c>
      <c r="E255" s="213" t="s">
        <v>19</v>
      </c>
      <c r="F255" s="214" t="s">
        <v>408</v>
      </c>
      <c r="G255" s="212"/>
      <c r="H255" s="215">
        <v>2</v>
      </c>
      <c r="I255" s="216"/>
      <c r="J255" s="212"/>
      <c r="K255" s="212"/>
      <c r="L255" s="217"/>
      <c r="M255" s="218"/>
      <c r="N255" s="219"/>
      <c r="O255" s="219"/>
      <c r="P255" s="219"/>
      <c r="Q255" s="219"/>
      <c r="R255" s="219"/>
      <c r="S255" s="219"/>
      <c r="T255" s="220"/>
      <c r="AT255" s="221" t="s">
        <v>158</v>
      </c>
      <c r="AU255" s="221" t="s">
        <v>14</v>
      </c>
      <c r="AV255" s="14" t="s">
        <v>14</v>
      </c>
      <c r="AW255" s="14" t="s">
        <v>37</v>
      </c>
      <c r="AX255" s="14" t="s">
        <v>76</v>
      </c>
      <c r="AY255" s="221" t="s">
        <v>145</v>
      </c>
    </row>
    <row r="256" spans="1:65" s="15" customFormat="1">
      <c r="B256" s="222"/>
      <c r="C256" s="223"/>
      <c r="D256" s="202" t="s">
        <v>158</v>
      </c>
      <c r="E256" s="224" t="s">
        <v>19</v>
      </c>
      <c r="F256" s="225" t="s">
        <v>163</v>
      </c>
      <c r="G256" s="223"/>
      <c r="H256" s="226">
        <v>2</v>
      </c>
      <c r="I256" s="227"/>
      <c r="J256" s="223"/>
      <c r="K256" s="223"/>
      <c r="L256" s="228"/>
      <c r="M256" s="229"/>
      <c r="N256" s="230"/>
      <c r="O256" s="230"/>
      <c r="P256" s="230"/>
      <c r="Q256" s="230"/>
      <c r="R256" s="230"/>
      <c r="S256" s="230"/>
      <c r="T256" s="231"/>
      <c r="AT256" s="232" t="s">
        <v>158</v>
      </c>
      <c r="AU256" s="232" t="s">
        <v>14</v>
      </c>
      <c r="AV256" s="15" t="s">
        <v>154</v>
      </c>
      <c r="AW256" s="15" t="s">
        <v>37</v>
      </c>
      <c r="AX256" s="15" t="s">
        <v>84</v>
      </c>
      <c r="AY256" s="232" t="s">
        <v>145</v>
      </c>
    </row>
    <row r="257" spans="1:65" s="2" customFormat="1" ht="16.5" customHeight="1">
      <c r="A257" s="37"/>
      <c r="B257" s="38"/>
      <c r="C257" s="247" t="s">
        <v>289</v>
      </c>
      <c r="D257" s="247" t="s">
        <v>353</v>
      </c>
      <c r="E257" s="248" t="s">
        <v>467</v>
      </c>
      <c r="F257" s="249" t="s">
        <v>468</v>
      </c>
      <c r="G257" s="250" t="s">
        <v>325</v>
      </c>
      <c r="H257" s="251">
        <v>1</v>
      </c>
      <c r="I257" s="252"/>
      <c r="J257" s="253">
        <f>ROUND(I257*H257,2)</f>
        <v>0</v>
      </c>
      <c r="K257" s="249" t="s">
        <v>188</v>
      </c>
      <c r="L257" s="254"/>
      <c r="M257" s="255" t="s">
        <v>19</v>
      </c>
      <c r="N257" s="256" t="s">
        <v>49</v>
      </c>
      <c r="O257" s="68"/>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297</v>
      </c>
      <c r="AT257" s="193" t="s">
        <v>353</v>
      </c>
      <c r="AU257" s="193" t="s">
        <v>14</v>
      </c>
      <c r="AY257" s="20" t="s">
        <v>145</v>
      </c>
      <c r="BE257" s="194">
        <f>IF(N257="základní",J257,0)</f>
        <v>0</v>
      </c>
      <c r="BF257" s="194">
        <f>IF(N257="snížená",J257,0)</f>
        <v>0</v>
      </c>
      <c r="BG257" s="194">
        <f>IF(N257="zákl. přenesená",J257,0)</f>
        <v>0</v>
      </c>
      <c r="BH257" s="194">
        <f>IF(N257="sníž. přenesená",J257,0)</f>
        <v>0</v>
      </c>
      <c r="BI257" s="194">
        <f>IF(N257="nulová",J257,0)</f>
        <v>0</v>
      </c>
      <c r="BJ257" s="20" t="s">
        <v>154</v>
      </c>
      <c r="BK257" s="194">
        <f>ROUND(I257*H257,2)</f>
        <v>0</v>
      </c>
      <c r="BL257" s="20" t="s">
        <v>231</v>
      </c>
      <c r="BM257" s="193" t="s">
        <v>469</v>
      </c>
    </row>
    <row r="258" spans="1:65" s="13" customFormat="1">
      <c r="B258" s="200"/>
      <c r="C258" s="201"/>
      <c r="D258" s="202" t="s">
        <v>158</v>
      </c>
      <c r="E258" s="203" t="s">
        <v>19</v>
      </c>
      <c r="F258" s="204" t="s">
        <v>470</v>
      </c>
      <c r="G258" s="201"/>
      <c r="H258" s="203" t="s">
        <v>19</v>
      </c>
      <c r="I258" s="205"/>
      <c r="J258" s="201"/>
      <c r="K258" s="201"/>
      <c r="L258" s="206"/>
      <c r="M258" s="207"/>
      <c r="N258" s="208"/>
      <c r="O258" s="208"/>
      <c r="P258" s="208"/>
      <c r="Q258" s="208"/>
      <c r="R258" s="208"/>
      <c r="S258" s="208"/>
      <c r="T258" s="209"/>
      <c r="AT258" s="210" t="s">
        <v>158</v>
      </c>
      <c r="AU258" s="210" t="s">
        <v>14</v>
      </c>
      <c r="AV258" s="13" t="s">
        <v>84</v>
      </c>
      <c r="AW258" s="13" t="s">
        <v>37</v>
      </c>
      <c r="AX258" s="13" t="s">
        <v>76</v>
      </c>
      <c r="AY258" s="210" t="s">
        <v>145</v>
      </c>
    </row>
    <row r="259" spans="1:65" s="14" customFormat="1">
      <c r="B259" s="211"/>
      <c r="C259" s="212"/>
      <c r="D259" s="202" t="s">
        <v>158</v>
      </c>
      <c r="E259" s="213" t="s">
        <v>19</v>
      </c>
      <c r="F259" s="214" t="s">
        <v>415</v>
      </c>
      <c r="G259" s="212"/>
      <c r="H259" s="215">
        <v>1</v>
      </c>
      <c r="I259" s="216"/>
      <c r="J259" s="212"/>
      <c r="K259" s="212"/>
      <c r="L259" s="217"/>
      <c r="M259" s="218"/>
      <c r="N259" s="219"/>
      <c r="O259" s="219"/>
      <c r="P259" s="219"/>
      <c r="Q259" s="219"/>
      <c r="R259" s="219"/>
      <c r="S259" s="219"/>
      <c r="T259" s="220"/>
      <c r="AT259" s="221" t="s">
        <v>158</v>
      </c>
      <c r="AU259" s="221" t="s">
        <v>14</v>
      </c>
      <c r="AV259" s="14" t="s">
        <v>14</v>
      </c>
      <c r="AW259" s="14" t="s">
        <v>37</v>
      </c>
      <c r="AX259" s="14" t="s">
        <v>76</v>
      </c>
      <c r="AY259" s="221" t="s">
        <v>145</v>
      </c>
    </row>
    <row r="260" spans="1:65" s="15" customFormat="1">
      <c r="B260" s="222"/>
      <c r="C260" s="223"/>
      <c r="D260" s="202" t="s">
        <v>158</v>
      </c>
      <c r="E260" s="224" t="s">
        <v>19</v>
      </c>
      <c r="F260" s="225" t="s">
        <v>163</v>
      </c>
      <c r="G260" s="223"/>
      <c r="H260" s="226">
        <v>1</v>
      </c>
      <c r="I260" s="227"/>
      <c r="J260" s="223"/>
      <c r="K260" s="223"/>
      <c r="L260" s="228"/>
      <c r="M260" s="229"/>
      <c r="N260" s="230"/>
      <c r="O260" s="230"/>
      <c r="P260" s="230"/>
      <c r="Q260" s="230"/>
      <c r="R260" s="230"/>
      <c r="S260" s="230"/>
      <c r="T260" s="231"/>
      <c r="AT260" s="232" t="s">
        <v>158</v>
      </c>
      <c r="AU260" s="232" t="s">
        <v>14</v>
      </c>
      <c r="AV260" s="15" t="s">
        <v>154</v>
      </c>
      <c r="AW260" s="15" t="s">
        <v>37</v>
      </c>
      <c r="AX260" s="15" t="s">
        <v>84</v>
      </c>
      <c r="AY260" s="232" t="s">
        <v>145</v>
      </c>
    </row>
    <row r="261" spans="1:65" s="2" customFormat="1" ht="16.5" customHeight="1">
      <c r="A261" s="37"/>
      <c r="B261" s="38"/>
      <c r="C261" s="247" t="s">
        <v>7</v>
      </c>
      <c r="D261" s="247" t="s">
        <v>353</v>
      </c>
      <c r="E261" s="248" t="s">
        <v>471</v>
      </c>
      <c r="F261" s="249" t="s">
        <v>472</v>
      </c>
      <c r="G261" s="250" t="s">
        <v>325</v>
      </c>
      <c r="H261" s="251">
        <v>1</v>
      </c>
      <c r="I261" s="252"/>
      <c r="J261" s="253">
        <f>ROUND(I261*H261,2)</f>
        <v>0</v>
      </c>
      <c r="K261" s="249" t="s">
        <v>188</v>
      </c>
      <c r="L261" s="254"/>
      <c r="M261" s="255" t="s">
        <v>19</v>
      </c>
      <c r="N261" s="256" t="s">
        <v>49</v>
      </c>
      <c r="O261" s="68"/>
      <c r="P261" s="191">
        <f>O261*H261</f>
        <v>0</v>
      </c>
      <c r="Q261" s="191">
        <v>0</v>
      </c>
      <c r="R261" s="191">
        <f>Q261*H261</f>
        <v>0</v>
      </c>
      <c r="S261" s="191">
        <v>0</v>
      </c>
      <c r="T261" s="192">
        <f>S261*H261</f>
        <v>0</v>
      </c>
      <c r="U261" s="37"/>
      <c r="V261" s="37"/>
      <c r="W261" s="37"/>
      <c r="X261" s="37"/>
      <c r="Y261" s="37"/>
      <c r="Z261" s="37"/>
      <c r="AA261" s="37"/>
      <c r="AB261" s="37"/>
      <c r="AC261" s="37"/>
      <c r="AD261" s="37"/>
      <c r="AE261" s="37"/>
      <c r="AR261" s="193" t="s">
        <v>297</v>
      </c>
      <c r="AT261" s="193" t="s">
        <v>353</v>
      </c>
      <c r="AU261" s="193" t="s">
        <v>14</v>
      </c>
      <c r="AY261" s="20" t="s">
        <v>145</v>
      </c>
      <c r="BE261" s="194">
        <f>IF(N261="základní",J261,0)</f>
        <v>0</v>
      </c>
      <c r="BF261" s="194">
        <f>IF(N261="snížená",J261,0)</f>
        <v>0</v>
      </c>
      <c r="BG261" s="194">
        <f>IF(N261="zákl. přenesená",J261,0)</f>
        <v>0</v>
      </c>
      <c r="BH261" s="194">
        <f>IF(N261="sníž. přenesená",J261,0)</f>
        <v>0</v>
      </c>
      <c r="BI261" s="194">
        <f>IF(N261="nulová",J261,0)</f>
        <v>0</v>
      </c>
      <c r="BJ261" s="20" t="s">
        <v>154</v>
      </c>
      <c r="BK261" s="194">
        <f>ROUND(I261*H261,2)</f>
        <v>0</v>
      </c>
      <c r="BL261" s="20" t="s">
        <v>231</v>
      </c>
      <c r="BM261" s="193" t="s">
        <v>473</v>
      </c>
    </row>
    <row r="262" spans="1:65" s="13" customFormat="1">
      <c r="B262" s="200"/>
      <c r="C262" s="201"/>
      <c r="D262" s="202" t="s">
        <v>158</v>
      </c>
      <c r="E262" s="203" t="s">
        <v>19</v>
      </c>
      <c r="F262" s="204" t="s">
        <v>474</v>
      </c>
      <c r="G262" s="201"/>
      <c r="H262" s="203" t="s">
        <v>19</v>
      </c>
      <c r="I262" s="205"/>
      <c r="J262" s="201"/>
      <c r="K262" s="201"/>
      <c r="L262" s="206"/>
      <c r="M262" s="207"/>
      <c r="N262" s="208"/>
      <c r="O262" s="208"/>
      <c r="P262" s="208"/>
      <c r="Q262" s="208"/>
      <c r="R262" s="208"/>
      <c r="S262" s="208"/>
      <c r="T262" s="209"/>
      <c r="AT262" s="210" t="s">
        <v>158</v>
      </c>
      <c r="AU262" s="210" t="s">
        <v>14</v>
      </c>
      <c r="AV262" s="13" t="s">
        <v>84</v>
      </c>
      <c r="AW262" s="13" t="s">
        <v>37</v>
      </c>
      <c r="AX262" s="13" t="s">
        <v>76</v>
      </c>
      <c r="AY262" s="210" t="s">
        <v>145</v>
      </c>
    </row>
    <row r="263" spans="1:65" s="14" customFormat="1">
      <c r="B263" s="211"/>
      <c r="C263" s="212"/>
      <c r="D263" s="202" t="s">
        <v>158</v>
      </c>
      <c r="E263" s="213" t="s">
        <v>19</v>
      </c>
      <c r="F263" s="214" t="s">
        <v>415</v>
      </c>
      <c r="G263" s="212"/>
      <c r="H263" s="215">
        <v>1</v>
      </c>
      <c r="I263" s="216"/>
      <c r="J263" s="212"/>
      <c r="K263" s="212"/>
      <c r="L263" s="217"/>
      <c r="M263" s="218"/>
      <c r="N263" s="219"/>
      <c r="O263" s="219"/>
      <c r="P263" s="219"/>
      <c r="Q263" s="219"/>
      <c r="R263" s="219"/>
      <c r="S263" s="219"/>
      <c r="T263" s="220"/>
      <c r="AT263" s="221" t="s">
        <v>158</v>
      </c>
      <c r="AU263" s="221" t="s">
        <v>14</v>
      </c>
      <c r="AV263" s="14" t="s">
        <v>14</v>
      </c>
      <c r="AW263" s="14" t="s">
        <v>37</v>
      </c>
      <c r="AX263" s="14" t="s">
        <v>76</v>
      </c>
      <c r="AY263" s="221" t="s">
        <v>145</v>
      </c>
    </row>
    <row r="264" spans="1:65" s="15" customFormat="1">
      <c r="B264" s="222"/>
      <c r="C264" s="223"/>
      <c r="D264" s="202" t="s">
        <v>158</v>
      </c>
      <c r="E264" s="224" t="s">
        <v>19</v>
      </c>
      <c r="F264" s="225" t="s">
        <v>163</v>
      </c>
      <c r="G264" s="223"/>
      <c r="H264" s="226">
        <v>1</v>
      </c>
      <c r="I264" s="227"/>
      <c r="J264" s="223"/>
      <c r="K264" s="223"/>
      <c r="L264" s="228"/>
      <c r="M264" s="229"/>
      <c r="N264" s="230"/>
      <c r="O264" s="230"/>
      <c r="P264" s="230"/>
      <c r="Q264" s="230"/>
      <c r="R264" s="230"/>
      <c r="S264" s="230"/>
      <c r="T264" s="231"/>
      <c r="AT264" s="232" t="s">
        <v>158</v>
      </c>
      <c r="AU264" s="232" t="s">
        <v>14</v>
      </c>
      <c r="AV264" s="15" t="s">
        <v>154</v>
      </c>
      <c r="AW264" s="15" t="s">
        <v>37</v>
      </c>
      <c r="AX264" s="15" t="s">
        <v>84</v>
      </c>
      <c r="AY264" s="232" t="s">
        <v>145</v>
      </c>
    </row>
    <row r="265" spans="1:65" s="2" customFormat="1" ht="16.5" customHeight="1">
      <c r="A265" s="37"/>
      <c r="B265" s="38"/>
      <c r="C265" s="247" t="s">
        <v>300</v>
      </c>
      <c r="D265" s="247" t="s">
        <v>353</v>
      </c>
      <c r="E265" s="248" t="s">
        <v>475</v>
      </c>
      <c r="F265" s="249" t="s">
        <v>476</v>
      </c>
      <c r="G265" s="250" t="s">
        <v>325</v>
      </c>
      <c r="H265" s="251">
        <v>6</v>
      </c>
      <c r="I265" s="252"/>
      <c r="J265" s="253">
        <f>ROUND(I265*H265,2)</f>
        <v>0</v>
      </c>
      <c r="K265" s="249" t="s">
        <v>188</v>
      </c>
      <c r="L265" s="254"/>
      <c r="M265" s="255" t="s">
        <v>19</v>
      </c>
      <c r="N265" s="256" t="s">
        <v>49</v>
      </c>
      <c r="O265" s="68"/>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297</v>
      </c>
      <c r="AT265" s="193" t="s">
        <v>353</v>
      </c>
      <c r="AU265" s="193" t="s">
        <v>14</v>
      </c>
      <c r="AY265" s="20" t="s">
        <v>145</v>
      </c>
      <c r="BE265" s="194">
        <f>IF(N265="základní",J265,0)</f>
        <v>0</v>
      </c>
      <c r="BF265" s="194">
        <f>IF(N265="snížená",J265,0)</f>
        <v>0</v>
      </c>
      <c r="BG265" s="194">
        <f>IF(N265="zákl. přenesená",J265,0)</f>
        <v>0</v>
      </c>
      <c r="BH265" s="194">
        <f>IF(N265="sníž. přenesená",J265,0)</f>
        <v>0</v>
      </c>
      <c r="BI265" s="194">
        <f>IF(N265="nulová",J265,0)</f>
        <v>0</v>
      </c>
      <c r="BJ265" s="20" t="s">
        <v>154</v>
      </c>
      <c r="BK265" s="194">
        <f>ROUND(I265*H265,2)</f>
        <v>0</v>
      </c>
      <c r="BL265" s="20" t="s">
        <v>231</v>
      </c>
      <c r="BM265" s="193" t="s">
        <v>477</v>
      </c>
    </row>
    <row r="266" spans="1:65" s="13" customFormat="1">
      <c r="B266" s="200"/>
      <c r="C266" s="201"/>
      <c r="D266" s="202" t="s">
        <v>158</v>
      </c>
      <c r="E266" s="203" t="s">
        <v>19</v>
      </c>
      <c r="F266" s="204" t="s">
        <v>478</v>
      </c>
      <c r="G266" s="201"/>
      <c r="H266" s="203" t="s">
        <v>19</v>
      </c>
      <c r="I266" s="205"/>
      <c r="J266" s="201"/>
      <c r="K266" s="201"/>
      <c r="L266" s="206"/>
      <c r="M266" s="207"/>
      <c r="N266" s="208"/>
      <c r="O266" s="208"/>
      <c r="P266" s="208"/>
      <c r="Q266" s="208"/>
      <c r="R266" s="208"/>
      <c r="S266" s="208"/>
      <c r="T266" s="209"/>
      <c r="AT266" s="210" t="s">
        <v>158</v>
      </c>
      <c r="AU266" s="210" t="s">
        <v>14</v>
      </c>
      <c r="AV266" s="13" t="s">
        <v>84</v>
      </c>
      <c r="AW266" s="13" t="s">
        <v>37</v>
      </c>
      <c r="AX266" s="13" t="s">
        <v>76</v>
      </c>
      <c r="AY266" s="210" t="s">
        <v>145</v>
      </c>
    </row>
    <row r="267" spans="1:65" s="14" customFormat="1">
      <c r="B267" s="211"/>
      <c r="C267" s="212"/>
      <c r="D267" s="202" t="s">
        <v>158</v>
      </c>
      <c r="E267" s="213" t="s">
        <v>19</v>
      </c>
      <c r="F267" s="214" t="s">
        <v>479</v>
      </c>
      <c r="G267" s="212"/>
      <c r="H267" s="215">
        <v>3</v>
      </c>
      <c r="I267" s="216"/>
      <c r="J267" s="212"/>
      <c r="K267" s="212"/>
      <c r="L267" s="217"/>
      <c r="M267" s="218"/>
      <c r="N267" s="219"/>
      <c r="O267" s="219"/>
      <c r="P267" s="219"/>
      <c r="Q267" s="219"/>
      <c r="R267" s="219"/>
      <c r="S267" s="219"/>
      <c r="T267" s="220"/>
      <c r="AT267" s="221" t="s">
        <v>158</v>
      </c>
      <c r="AU267" s="221" t="s">
        <v>14</v>
      </c>
      <c r="AV267" s="14" t="s">
        <v>14</v>
      </c>
      <c r="AW267" s="14" t="s">
        <v>37</v>
      </c>
      <c r="AX267" s="14" t="s">
        <v>76</v>
      </c>
      <c r="AY267" s="221" t="s">
        <v>145</v>
      </c>
    </row>
    <row r="268" spans="1:65" s="13" customFormat="1">
      <c r="B268" s="200"/>
      <c r="C268" s="201"/>
      <c r="D268" s="202" t="s">
        <v>158</v>
      </c>
      <c r="E268" s="203" t="s">
        <v>19</v>
      </c>
      <c r="F268" s="204" t="s">
        <v>480</v>
      </c>
      <c r="G268" s="201"/>
      <c r="H268" s="203" t="s">
        <v>19</v>
      </c>
      <c r="I268" s="205"/>
      <c r="J268" s="201"/>
      <c r="K268" s="201"/>
      <c r="L268" s="206"/>
      <c r="M268" s="207"/>
      <c r="N268" s="208"/>
      <c r="O268" s="208"/>
      <c r="P268" s="208"/>
      <c r="Q268" s="208"/>
      <c r="R268" s="208"/>
      <c r="S268" s="208"/>
      <c r="T268" s="209"/>
      <c r="AT268" s="210" t="s">
        <v>158</v>
      </c>
      <c r="AU268" s="210" t="s">
        <v>14</v>
      </c>
      <c r="AV268" s="13" t="s">
        <v>84</v>
      </c>
      <c r="AW268" s="13" t="s">
        <v>37</v>
      </c>
      <c r="AX268" s="13" t="s">
        <v>76</v>
      </c>
      <c r="AY268" s="210" t="s">
        <v>145</v>
      </c>
    </row>
    <row r="269" spans="1:65" s="14" customFormat="1">
      <c r="B269" s="211"/>
      <c r="C269" s="212"/>
      <c r="D269" s="202" t="s">
        <v>158</v>
      </c>
      <c r="E269" s="213" t="s">
        <v>19</v>
      </c>
      <c r="F269" s="214" t="s">
        <v>479</v>
      </c>
      <c r="G269" s="212"/>
      <c r="H269" s="215">
        <v>3</v>
      </c>
      <c r="I269" s="216"/>
      <c r="J269" s="212"/>
      <c r="K269" s="212"/>
      <c r="L269" s="217"/>
      <c r="M269" s="218"/>
      <c r="N269" s="219"/>
      <c r="O269" s="219"/>
      <c r="P269" s="219"/>
      <c r="Q269" s="219"/>
      <c r="R269" s="219"/>
      <c r="S269" s="219"/>
      <c r="T269" s="220"/>
      <c r="AT269" s="221" t="s">
        <v>158</v>
      </c>
      <c r="AU269" s="221" t="s">
        <v>14</v>
      </c>
      <c r="AV269" s="14" t="s">
        <v>14</v>
      </c>
      <c r="AW269" s="14" t="s">
        <v>37</v>
      </c>
      <c r="AX269" s="14" t="s">
        <v>76</v>
      </c>
      <c r="AY269" s="221" t="s">
        <v>145</v>
      </c>
    </row>
    <row r="270" spans="1:65" s="15" customFormat="1">
      <c r="B270" s="222"/>
      <c r="C270" s="223"/>
      <c r="D270" s="202" t="s">
        <v>158</v>
      </c>
      <c r="E270" s="224" t="s">
        <v>19</v>
      </c>
      <c r="F270" s="225" t="s">
        <v>163</v>
      </c>
      <c r="G270" s="223"/>
      <c r="H270" s="226">
        <v>6</v>
      </c>
      <c r="I270" s="227"/>
      <c r="J270" s="223"/>
      <c r="K270" s="223"/>
      <c r="L270" s="228"/>
      <c r="M270" s="229"/>
      <c r="N270" s="230"/>
      <c r="O270" s="230"/>
      <c r="P270" s="230"/>
      <c r="Q270" s="230"/>
      <c r="R270" s="230"/>
      <c r="S270" s="230"/>
      <c r="T270" s="231"/>
      <c r="AT270" s="232" t="s">
        <v>158</v>
      </c>
      <c r="AU270" s="232" t="s">
        <v>14</v>
      </c>
      <c r="AV270" s="15" t="s">
        <v>154</v>
      </c>
      <c r="AW270" s="15" t="s">
        <v>37</v>
      </c>
      <c r="AX270" s="15" t="s">
        <v>84</v>
      </c>
      <c r="AY270" s="232" t="s">
        <v>145</v>
      </c>
    </row>
    <row r="271" spans="1:65" s="2" customFormat="1" ht="16.5" customHeight="1">
      <c r="A271" s="37"/>
      <c r="B271" s="38"/>
      <c r="C271" s="247" t="s">
        <v>308</v>
      </c>
      <c r="D271" s="247" t="s">
        <v>353</v>
      </c>
      <c r="E271" s="248" t="s">
        <v>481</v>
      </c>
      <c r="F271" s="249" t="s">
        <v>482</v>
      </c>
      <c r="G271" s="250" t="s">
        <v>325</v>
      </c>
      <c r="H271" s="251">
        <v>2</v>
      </c>
      <c r="I271" s="252"/>
      <c r="J271" s="253">
        <f>ROUND(I271*H271,2)</f>
        <v>0</v>
      </c>
      <c r="K271" s="249" t="s">
        <v>188</v>
      </c>
      <c r="L271" s="254"/>
      <c r="M271" s="255" t="s">
        <v>19</v>
      </c>
      <c r="N271" s="256" t="s">
        <v>49</v>
      </c>
      <c r="O271" s="68"/>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297</v>
      </c>
      <c r="AT271" s="193" t="s">
        <v>353</v>
      </c>
      <c r="AU271" s="193" t="s">
        <v>14</v>
      </c>
      <c r="AY271" s="20" t="s">
        <v>145</v>
      </c>
      <c r="BE271" s="194">
        <f>IF(N271="základní",J271,0)</f>
        <v>0</v>
      </c>
      <c r="BF271" s="194">
        <f>IF(N271="snížená",J271,0)</f>
        <v>0</v>
      </c>
      <c r="BG271" s="194">
        <f>IF(N271="zákl. přenesená",J271,0)</f>
        <v>0</v>
      </c>
      <c r="BH271" s="194">
        <f>IF(N271="sníž. přenesená",J271,0)</f>
        <v>0</v>
      </c>
      <c r="BI271" s="194">
        <f>IF(N271="nulová",J271,0)</f>
        <v>0</v>
      </c>
      <c r="BJ271" s="20" t="s">
        <v>154</v>
      </c>
      <c r="BK271" s="194">
        <f>ROUND(I271*H271,2)</f>
        <v>0</v>
      </c>
      <c r="BL271" s="20" t="s">
        <v>231</v>
      </c>
      <c r="BM271" s="193" t="s">
        <v>483</v>
      </c>
    </row>
    <row r="272" spans="1:65" s="13" customFormat="1">
      <c r="B272" s="200"/>
      <c r="C272" s="201"/>
      <c r="D272" s="202" t="s">
        <v>158</v>
      </c>
      <c r="E272" s="203" t="s">
        <v>19</v>
      </c>
      <c r="F272" s="204" t="s">
        <v>443</v>
      </c>
      <c r="G272" s="201"/>
      <c r="H272" s="203" t="s">
        <v>19</v>
      </c>
      <c r="I272" s="205"/>
      <c r="J272" s="201"/>
      <c r="K272" s="201"/>
      <c r="L272" s="206"/>
      <c r="M272" s="207"/>
      <c r="N272" s="208"/>
      <c r="O272" s="208"/>
      <c r="P272" s="208"/>
      <c r="Q272" s="208"/>
      <c r="R272" s="208"/>
      <c r="S272" s="208"/>
      <c r="T272" s="209"/>
      <c r="AT272" s="210" t="s">
        <v>158</v>
      </c>
      <c r="AU272" s="210" t="s">
        <v>14</v>
      </c>
      <c r="AV272" s="13" t="s">
        <v>84</v>
      </c>
      <c r="AW272" s="13" t="s">
        <v>37</v>
      </c>
      <c r="AX272" s="13" t="s">
        <v>76</v>
      </c>
      <c r="AY272" s="210" t="s">
        <v>145</v>
      </c>
    </row>
    <row r="273" spans="1:65" s="14" customFormat="1">
      <c r="B273" s="211"/>
      <c r="C273" s="212"/>
      <c r="D273" s="202" t="s">
        <v>158</v>
      </c>
      <c r="E273" s="213" t="s">
        <v>19</v>
      </c>
      <c r="F273" s="214" t="s">
        <v>415</v>
      </c>
      <c r="G273" s="212"/>
      <c r="H273" s="215">
        <v>1</v>
      </c>
      <c r="I273" s="216"/>
      <c r="J273" s="212"/>
      <c r="K273" s="212"/>
      <c r="L273" s="217"/>
      <c r="M273" s="218"/>
      <c r="N273" s="219"/>
      <c r="O273" s="219"/>
      <c r="P273" s="219"/>
      <c r="Q273" s="219"/>
      <c r="R273" s="219"/>
      <c r="S273" s="219"/>
      <c r="T273" s="220"/>
      <c r="AT273" s="221" t="s">
        <v>158</v>
      </c>
      <c r="AU273" s="221" t="s">
        <v>14</v>
      </c>
      <c r="AV273" s="14" t="s">
        <v>14</v>
      </c>
      <c r="AW273" s="14" t="s">
        <v>37</v>
      </c>
      <c r="AX273" s="14" t="s">
        <v>76</v>
      </c>
      <c r="AY273" s="221" t="s">
        <v>145</v>
      </c>
    </row>
    <row r="274" spans="1:65" s="13" customFormat="1">
      <c r="B274" s="200"/>
      <c r="C274" s="201"/>
      <c r="D274" s="202" t="s">
        <v>158</v>
      </c>
      <c r="E274" s="203" t="s">
        <v>19</v>
      </c>
      <c r="F274" s="204" t="s">
        <v>444</v>
      </c>
      <c r="G274" s="201"/>
      <c r="H274" s="203" t="s">
        <v>19</v>
      </c>
      <c r="I274" s="205"/>
      <c r="J274" s="201"/>
      <c r="K274" s="201"/>
      <c r="L274" s="206"/>
      <c r="M274" s="207"/>
      <c r="N274" s="208"/>
      <c r="O274" s="208"/>
      <c r="P274" s="208"/>
      <c r="Q274" s="208"/>
      <c r="R274" s="208"/>
      <c r="S274" s="208"/>
      <c r="T274" s="209"/>
      <c r="AT274" s="210" t="s">
        <v>158</v>
      </c>
      <c r="AU274" s="210" t="s">
        <v>14</v>
      </c>
      <c r="AV274" s="13" t="s">
        <v>84</v>
      </c>
      <c r="AW274" s="13" t="s">
        <v>37</v>
      </c>
      <c r="AX274" s="13" t="s">
        <v>76</v>
      </c>
      <c r="AY274" s="210" t="s">
        <v>145</v>
      </c>
    </row>
    <row r="275" spans="1:65" s="14" customFormat="1">
      <c r="B275" s="211"/>
      <c r="C275" s="212"/>
      <c r="D275" s="202" t="s">
        <v>158</v>
      </c>
      <c r="E275" s="213" t="s">
        <v>19</v>
      </c>
      <c r="F275" s="214" t="s">
        <v>415</v>
      </c>
      <c r="G275" s="212"/>
      <c r="H275" s="215">
        <v>1</v>
      </c>
      <c r="I275" s="216"/>
      <c r="J275" s="212"/>
      <c r="K275" s="212"/>
      <c r="L275" s="217"/>
      <c r="M275" s="218"/>
      <c r="N275" s="219"/>
      <c r="O275" s="219"/>
      <c r="P275" s="219"/>
      <c r="Q275" s="219"/>
      <c r="R275" s="219"/>
      <c r="S275" s="219"/>
      <c r="T275" s="220"/>
      <c r="AT275" s="221" t="s">
        <v>158</v>
      </c>
      <c r="AU275" s="221" t="s">
        <v>14</v>
      </c>
      <c r="AV275" s="14" t="s">
        <v>14</v>
      </c>
      <c r="AW275" s="14" t="s">
        <v>37</v>
      </c>
      <c r="AX275" s="14" t="s">
        <v>76</v>
      </c>
      <c r="AY275" s="221" t="s">
        <v>145</v>
      </c>
    </row>
    <row r="276" spans="1:65" s="15" customFormat="1">
      <c r="B276" s="222"/>
      <c r="C276" s="223"/>
      <c r="D276" s="202" t="s">
        <v>158</v>
      </c>
      <c r="E276" s="224" t="s">
        <v>19</v>
      </c>
      <c r="F276" s="225" t="s">
        <v>163</v>
      </c>
      <c r="G276" s="223"/>
      <c r="H276" s="226">
        <v>2</v>
      </c>
      <c r="I276" s="227"/>
      <c r="J276" s="223"/>
      <c r="K276" s="223"/>
      <c r="L276" s="228"/>
      <c r="M276" s="229"/>
      <c r="N276" s="230"/>
      <c r="O276" s="230"/>
      <c r="P276" s="230"/>
      <c r="Q276" s="230"/>
      <c r="R276" s="230"/>
      <c r="S276" s="230"/>
      <c r="T276" s="231"/>
      <c r="AT276" s="232" t="s">
        <v>158</v>
      </c>
      <c r="AU276" s="232" t="s">
        <v>14</v>
      </c>
      <c r="AV276" s="15" t="s">
        <v>154</v>
      </c>
      <c r="AW276" s="15" t="s">
        <v>37</v>
      </c>
      <c r="AX276" s="15" t="s">
        <v>84</v>
      </c>
      <c r="AY276" s="232" t="s">
        <v>145</v>
      </c>
    </row>
    <row r="277" spans="1:65" s="2" customFormat="1" ht="16.5" customHeight="1">
      <c r="A277" s="37"/>
      <c r="B277" s="38"/>
      <c r="C277" s="247" t="s">
        <v>270</v>
      </c>
      <c r="D277" s="247" t="s">
        <v>353</v>
      </c>
      <c r="E277" s="248" t="s">
        <v>484</v>
      </c>
      <c r="F277" s="249" t="s">
        <v>485</v>
      </c>
      <c r="G277" s="250" t="s">
        <v>325</v>
      </c>
      <c r="H277" s="251">
        <v>15</v>
      </c>
      <c r="I277" s="252"/>
      <c r="J277" s="253">
        <f>ROUND(I277*H277,2)</f>
        <v>0</v>
      </c>
      <c r="K277" s="249" t="s">
        <v>188</v>
      </c>
      <c r="L277" s="254"/>
      <c r="M277" s="255" t="s">
        <v>19</v>
      </c>
      <c r="N277" s="256" t="s">
        <v>49</v>
      </c>
      <c r="O277" s="68"/>
      <c r="P277" s="191">
        <f>O277*H277</f>
        <v>0</v>
      </c>
      <c r="Q277" s="191">
        <v>0</v>
      </c>
      <c r="R277" s="191">
        <f>Q277*H277</f>
        <v>0</v>
      </c>
      <c r="S277" s="191">
        <v>0</v>
      </c>
      <c r="T277" s="192">
        <f>S277*H277</f>
        <v>0</v>
      </c>
      <c r="U277" s="37"/>
      <c r="V277" s="37"/>
      <c r="W277" s="37"/>
      <c r="X277" s="37"/>
      <c r="Y277" s="37"/>
      <c r="Z277" s="37"/>
      <c r="AA277" s="37"/>
      <c r="AB277" s="37"/>
      <c r="AC277" s="37"/>
      <c r="AD277" s="37"/>
      <c r="AE277" s="37"/>
      <c r="AR277" s="193" t="s">
        <v>297</v>
      </c>
      <c r="AT277" s="193" t="s">
        <v>353</v>
      </c>
      <c r="AU277" s="193" t="s">
        <v>14</v>
      </c>
      <c r="AY277" s="20" t="s">
        <v>145</v>
      </c>
      <c r="BE277" s="194">
        <f>IF(N277="základní",J277,0)</f>
        <v>0</v>
      </c>
      <c r="BF277" s="194">
        <f>IF(N277="snížená",J277,0)</f>
        <v>0</v>
      </c>
      <c r="BG277" s="194">
        <f>IF(N277="zákl. přenesená",J277,0)</f>
        <v>0</v>
      </c>
      <c r="BH277" s="194">
        <f>IF(N277="sníž. přenesená",J277,0)</f>
        <v>0</v>
      </c>
      <c r="BI277" s="194">
        <f>IF(N277="nulová",J277,0)</f>
        <v>0</v>
      </c>
      <c r="BJ277" s="20" t="s">
        <v>154</v>
      </c>
      <c r="BK277" s="194">
        <f>ROUND(I277*H277,2)</f>
        <v>0</v>
      </c>
      <c r="BL277" s="20" t="s">
        <v>231</v>
      </c>
      <c r="BM277" s="193" t="s">
        <v>486</v>
      </c>
    </row>
    <row r="278" spans="1:65" s="13" customFormat="1">
      <c r="B278" s="200"/>
      <c r="C278" s="201"/>
      <c r="D278" s="202" t="s">
        <v>158</v>
      </c>
      <c r="E278" s="203" t="s">
        <v>19</v>
      </c>
      <c r="F278" s="204" t="s">
        <v>487</v>
      </c>
      <c r="G278" s="201"/>
      <c r="H278" s="203" t="s">
        <v>19</v>
      </c>
      <c r="I278" s="205"/>
      <c r="J278" s="201"/>
      <c r="K278" s="201"/>
      <c r="L278" s="206"/>
      <c r="M278" s="207"/>
      <c r="N278" s="208"/>
      <c r="O278" s="208"/>
      <c r="P278" s="208"/>
      <c r="Q278" s="208"/>
      <c r="R278" s="208"/>
      <c r="S278" s="208"/>
      <c r="T278" s="209"/>
      <c r="AT278" s="210" t="s">
        <v>158</v>
      </c>
      <c r="AU278" s="210" t="s">
        <v>14</v>
      </c>
      <c r="AV278" s="13" t="s">
        <v>84</v>
      </c>
      <c r="AW278" s="13" t="s">
        <v>37</v>
      </c>
      <c r="AX278" s="13" t="s">
        <v>76</v>
      </c>
      <c r="AY278" s="210" t="s">
        <v>145</v>
      </c>
    </row>
    <row r="279" spans="1:65" s="14" customFormat="1">
      <c r="B279" s="211"/>
      <c r="C279" s="212"/>
      <c r="D279" s="202" t="s">
        <v>158</v>
      </c>
      <c r="E279" s="213" t="s">
        <v>19</v>
      </c>
      <c r="F279" s="214" t="s">
        <v>363</v>
      </c>
      <c r="G279" s="212"/>
      <c r="H279" s="215">
        <v>15</v>
      </c>
      <c r="I279" s="216"/>
      <c r="J279" s="212"/>
      <c r="K279" s="212"/>
      <c r="L279" s="217"/>
      <c r="M279" s="218"/>
      <c r="N279" s="219"/>
      <c r="O279" s="219"/>
      <c r="P279" s="219"/>
      <c r="Q279" s="219"/>
      <c r="R279" s="219"/>
      <c r="S279" s="219"/>
      <c r="T279" s="220"/>
      <c r="AT279" s="221" t="s">
        <v>158</v>
      </c>
      <c r="AU279" s="221" t="s">
        <v>14</v>
      </c>
      <c r="AV279" s="14" t="s">
        <v>14</v>
      </c>
      <c r="AW279" s="14" t="s">
        <v>37</v>
      </c>
      <c r="AX279" s="14" t="s">
        <v>76</v>
      </c>
      <c r="AY279" s="221" t="s">
        <v>145</v>
      </c>
    </row>
    <row r="280" spans="1:65" s="15" customFormat="1">
      <c r="B280" s="222"/>
      <c r="C280" s="223"/>
      <c r="D280" s="202" t="s">
        <v>158</v>
      </c>
      <c r="E280" s="224" t="s">
        <v>19</v>
      </c>
      <c r="F280" s="225" t="s">
        <v>163</v>
      </c>
      <c r="G280" s="223"/>
      <c r="H280" s="226">
        <v>15</v>
      </c>
      <c r="I280" s="227"/>
      <c r="J280" s="223"/>
      <c r="K280" s="223"/>
      <c r="L280" s="228"/>
      <c r="M280" s="229"/>
      <c r="N280" s="230"/>
      <c r="O280" s="230"/>
      <c r="P280" s="230"/>
      <c r="Q280" s="230"/>
      <c r="R280" s="230"/>
      <c r="S280" s="230"/>
      <c r="T280" s="231"/>
      <c r="AT280" s="232" t="s">
        <v>158</v>
      </c>
      <c r="AU280" s="232" t="s">
        <v>14</v>
      </c>
      <c r="AV280" s="15" t="s">
        <v>154</v>
      </c>
      <c r="AW280" s="15" t="s">
        <v>37</v>
      </c>
      <c r="AX280" s="15" t="s">
        <v>84</v>
      </c>
      <c r="AY280" s="232" t="s">
        <v>145</v>
      </c>
    </row>
    <row r="281" spans="1:65" s="2" customFormat="1" ht="16.5" customHeight="1">
      <c r="A281" s="37"/>
      <c r="B281" s="38"/>
      <c r="C281" s="247" t="s">
        <v>319</v>
      </c>
      <c r="D281" s="247" t="s">
        <v>353</v>
      </c>
      <c r="E281" s="248" t="s">
        <v>488</v>
      </c>
      <c r="F281" s="249" t="s">
        <v>489</v>
      </c>
      <c r="G281" s="250" t="s">
        <v>325</v>
      </c>
      <c r="H281" s="251">
        <v>10</v>
      </c>
      <c r="I281" s="252"/>
      <c r="J281" s="253">
        <f>ROUND(I281*H281,2)</f>
        <v>0</v>
      </c>
      <c r="K281" s="249" t="s">
        <v>188</v>
      </c>
      <c r="L281" s="254"/>
      <c r="M281" s="255" t="s">
        <v>19</v>
      </c>
      <c r="N281" s="256" t="s">
        <v>49</v>
      </c>
      <c r="O281" s="68"/>
      <c r="P281" s="191">
        <f>O281*H281</f>
        <v>0</v>
      </c>
      <c r="Q281" s="191">
        <v>0</v>
      </c>
      <c r="R281" s="191">
        <f>Q281*H281</f>
        <v>0</v>
      </c>
      <c r="S281" s="191">
        <v>0</v>
      </c>
      <c r="T281" s="192">
        <f>S281*H281</f>
        <v>0</v>
      </c>
      <c r="U281" s="37"/>
      <c r="V281" s="37"/>
      <c r="W281" s="37"/>
      <c r="X281" s="37"/>
      <c r="Y281" s="37"/>
      <c r="Z281" s="37"/>
      <c r="AA281" s="37"/>
      <c r="AB281" s="37"/>
      <c r="AC281" s="37"/>
      <c r="AD281" s="37"/>
      <c r="AE281" s="37"/>
      <c r="AR281" s="193" t="s">
        <v>297</v>
      </c>
      <c r="AT281" s="193" t="s">
        <v>353</v>
      </c>
      <c r="AU281" s="193" t="s">
        <v>14</v>
      </c>
      <c r="AY281" s="20" t="s">
        <v>145</v>
      </c>
      <c r="BE281" s="194">
        <f>IF(N281="základní",J281,0)</f>
        <v>0</v>
      </c>
      <c r="BF281" s="194">
        <f>IF(N281="snížená",J281,0)</f>
        <v>0</v>
      </c>
      <c r="BG281" s="194">
        <f>IF(N281="zákl. přenesená",J281,0)</f>
        <v>0</v>
      </c>
      <c r="BH281" s="194">
        <f>IF(N281="sníž. přenesená",J281,0)</f>
        <v>0</v>
      </c>
      <c r="BI281" s="194">
        <f>IF(N281="nulová",J281,0)</f>
        <v>0</v>
      </c>
      <c r="BJ281" s="20" t="s">
        <v>154</v>
      </c>
      <c r="BK281" s="194">
        <f>ROUND(I281*H281,2)</f>
        <v>0</v>
      </c>
      <c r="BL281" s="20" t="s">
        <v>231</v>
      </c>
      <c r="BM281" s="193" t="s">
        <v>490</v>
      </c>
    </row>
    <row r="282" spans="1:65" s="13" customFormat="1">
      <c r="B282" s="200"/>
      <c r="C282" s="201"/>
      <c r="D282" s="202" t="s">
        <v>158</v>
      </c>
      <c r="E282" s="203" t="s">
        <v>19</v>
      </c>
      <c r="F282" s="204" t="s">
        <v>491</v>
      </c>
      <c r="G282" s="201"/>
      <c r="H282" s="203" t="s">
        <v>19</v>
      </c>
      <c r="I282" s="205"/>
      <c r="J282" s="201"/>
      <c r="K282" s="201"/>
      <c r="L282" s="206"/>
      <c r="M282" s="207"/>
      <c r="N282" s="208"/>
      <c r="O282" s="208"/>
      <c r="P282" s="208"/>
      <c r="Q282" s="208"/>
      <c r="R282" s="208"/>
      <c r="S282" s="208"/>
      <c r="T282" s="209"/>
      <c r="AT282" s="210" t="s">
        <v>158</v>
      </c>
      <c r="AU282" s="210" t="s">
        <v>14</v>
      </c>
      <c r="AV282" s="13" t="s">
        <v>84</v>
      </c>
      <c r="AW282" s="13" t="s">
        <v>37</v>
      </c>
      <c r="AX282" s="13" t="s">
        <v>76</v>
      </c>
      <c r="AY282" s="210" t="s">
        <v>145</v>
      </c>
    </row>
    <row r="283" spans="1:65" s="14" customFormat="1">
      <c r="B283" s="211"/>
      <c r="C283" s="212"/>
      <c r="D283" s="202" t="s">
        <v>158</v>
      </c>
      <c r="E283" s="213" t="s">
        <v>19</v>
      </c>
      <c r="F283" s="214" t="s">
        <v>492</v>
      </c>
      <c r="G283" s="212"/>
      <c r="H283" s="215">
        <v>10</v>
      </c>
      <c r="I283" s="216"/>
      <c r="J283" s="212"/>
      <c r="K283" s="212"/>
      <c r="L283" s="217"/>
      <c r="M283" s="218"/>
      <c r="N283" s="219"/>
      <c r="O283" s="219"/>
      <c r="P283" s="219"/>
      <c r="Q283" s="219"/>
      <c r="R283" s="219"/>
      <c r="S283" s="219"/>
      <c r="T283" s="220"/>
      <c r="AT283" s="221" t="s">
        <v>158</v>
      </c>
      <c r="AU283" s="221" t="s">
        <v>14</v>
      </c>
      <c r="AV283" s="14" t="s">
        <v>14</v>
      </c>
      <c r="AW283" s="14" t="s">
        <v>37</v>
      </c>
      <c r="AX283" s="14" t="s">
        <v>76</v>
      </c>
      <c r="AY283" s="221" t="s">
        <v>145</v>
      </c>
    </row>
    <row r="284" spans="1:65" s="15" customFormat="1">
      <c r="B284" s="222"/>
      <c r="C284" s="223"/>
      <c r="D284" s="202" t="s">
        <v>158</v>
      </c>
      <c r="E284" s="224" t="s">
        <v>19</v>
      </c>
      <c r="F284" s="225" t="s">
        <v>163</v>
      </c>
      <c r="G284" s="223"/>
      <c r="H284" s="226">
        <v>10</v>
      </c>
      <c r="I284" s="227"/>
      <c r="J284" s="223"/>
      <c r="K284" s="223"/>
      <c r="L284" s="228"/>
      <c r="M284" s="229"/>
      <c r="N284" s="230"/>
      <c r="O284" s="230"/>
      <c r="P284" s="230"/>
      <c r="Q284" s="230"/>
      <c r="R284" s="230"/>
      <c r="S284" s="230"/>
      <c r="T284" s="231"/>
      <c r="AT284" s="232" t="s">
        <v>158</v>
      </c>
      <c r="AU284" s="232" t="s">
        <v>14</v>
      </c>
      <c r="AV284" s="15" t="s">
        <v>154</v>
      </c>
      <c r="AW284" s="15" t="s">
        <v>37</v>
      </c>
      <c r="AX284" s="15" t="s">
        <v>84</v>
      </c>
      <c r="AY284" s="232" t="s">
        <v>145</v>
      </c>
    </row>
    <row r="285" spans="1:65" s="2" customFormat="1" ht="16.5" customHeight="1">
      <c r="A285" s="37"/>
      <c r="B285" s="38"/>
      <c r="C285" s="247" t="s">
        <v>276</v>
      </c>
      <c r="D285" s="247" t="s">
        <v>353</v>
      </c>
      <c r="E285" s="248" t="s">
        <v>493</v>
      </c>
      <c r="F285" s="249" t="s">
        <v>494</v>
      </c>
      <c r="G285" s="250" t="s">
        <v>325</v>
      </c>
      <c r="H285" s="251">
        <v>3</v>
      </c>
      <c r="I285" s="252"/>
      <c r="J285" s="253">
        <f>ROUND(I285*H285,2)</f>
        <v>0</v>
      </c>
      <c r="K285" s="249" t="s">
        <v>188</v>
      </c>
      <c r="L285" s="254"/>
      <c r="M285" s="255" t="s">
        <v>19</v>
      </c>
      <c r="N285" s="256" t="s">
        <v>49</v>
      </c>
      <c r="O285" s="68"/>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297</v>
      </c>
      <c r="AT285" s="193" t="s">
        <v>353</v>
      </c>
      <c r="AU285" s="193" t="s">
        <v>14</v>
      </c>
      <c r="AY285" s="20" t="s">
        <v>145</v>
      </c>
      <c r="BE285" s="194">
        <f>IF(N285="základní",J285,0)</f>
        <v>0</v>
      </c>
      <c r="BF285" s="194">
        <f>IF(N285="snížená",J285,0)</f>
        <v>0</v>
      </c>
      <c r="BG285" s="194">
        <f>IF(N285="zákl. přenesená",J285,0)</f>
        <v>0</v>
      </c>
      <c r="BH285" s="194">
        <f>IF(N285="sníž. přenesená",J285,0)</f>
        <v>0</v>
      </c>
      <c r="BI285" s="194">
        <f>IF(N285="nulová",J285,0)</f>
        <v>0</v>
      </c>
      <c r="BJ285" s="20" t="s">
        <v>154</v>
      </c>
      <c r="BK285" s="194">
        <f>ROUND(I285*H285,2)</f>
        <v>0</v>
      </c>
      <c r="BL285" s="20" t="s">
        <v>231</v>
      </c>
      <c r="BM285" s="193" t="s">
        <v>495</v>
      </c>
    </row>
    <row r="286" spans="1:65" s="13" customFormat="1">
      <c r="B286" s="200"/>
      <c r="C286" s="201"/>
      <c r="D286" s="202" t="s">
        <v>158</v>
      </c>
      <c r="E286" s="203" t="s">
        <v>19</v>
      </c>
      <c r="F286" s="204" t="s">
        <v>480</v>
      </c>
      <c r="G286" s="201"/>
      <c r="H286" s="203" t="s">
        <v>19</v>
      </c>
      <c r="I286" s="205"/>
      <c r="J286" s="201"/>
      <c r="K286" s="201"/>
      <c r="L286" s="206"/>
      <c r="M286" s="207"/>
      <c r="N286" s="208"/>
      <c r="O286" s="208"/>
      <c r="P286" s="208"/>
      <c r="Q286" s="208"/>
      <c r="R286" s="208"/>
      <c r="S286" s="208"/>
      <c r="T286" s="209"/>
      <c r="AT286" s="210" t="s">
        <v>158</v>
      </c>
      <c r="AU286" s="210" t="s">
        <v>14</v>
      </c>
      <c r="AV286" s="13" t="s">
        <v>84</v>
      </c>
      <c r="AW286" s="13" t="s">
        <v>37</v>
      </c>
      <c r="AX286" s="13" t="s">
        <v>76</v>
      </c>
      <c r="AY286" s="210" t="s">
        <v>145</v>
      </c>
    </row>
    <row r="287" spans="1:65" s="14" customFormat="1">
      <c r="B287" s="211"/>
      <c r="C287" s="212"/>
      <c r="D287" s="202" t="s">
        <v>158</v>
      </c>
      <c r="E287" s="213" t="s">
        <v>19</v>
      </c>
      <c r="F287" s="214" t="s">
        <v>479</v>
      </c>
      <c r="G287" s="212"/>
      <c r="H287" s="215">
        <v>3</v>
      </c>
      <c r="I287" s="216"/>
      <c r="J287" s="212"/>
      <c r="K287" s="212"/>
      <c r="L287" s="217"/>
      <c r="M287" s="218"/>
      <c r="N287" s="219"/>
      <c r="O287" s="219"/>
      <c r="P287" s="219"/>
      <c r="Q287" s="219"/>
      <c r="R287" s="219"/>
      <c r="S287" s="219"/>
      <c r="T287" s="220"/>
      <c r="AT287" s="221" t="s">
        <v>158</v>
      </c>
      <c r="AU287" s="221" t="s">
        <v>14</v>
      </c>
      <c r="AV287" s="14" t="s">
        <v>14</v>
      </c>
      <c r="AW287" s="14" t="s">
        <v>37</v>
      </c>
      <c r="AX287" s="14" t="s">
        <v>76</v>
      </c>
      <c r="AY287" s="221" t="s">
        <v>145</v>
      </c>
    </row>
    <row r="288" spans="1:65" s="15" customFormat="1">
      <c r="B288" s="222"/>
      <c r="C288" s="223"/>
      <c r="D288" s="202" t="s">
        <v>158</v>
      </c>
      <c r="E288" s="224" t="s">
        <v>19</v>
      </c>
      <c r="F288" s="225" t="s">
        <v>163</v>
      </c>
      <c r="G288" s="223"/>
      <c r="H288" s="226">
        <v>3</v>
      </c>
      <c r="I288" s="227"/>
      <c r="J288" s="223"/>
      <c r="K288" s="223"/>
      <c r="L288" s="228"/>
      <c r="M288" s="229"/>
      <c r="N288" s="230"/>
      <c r="O288" s="230"/>
      <c r="P288" s="230"/>
      <c r="Q288" s="230"/>
      <c r="R288" s="230"/>
      <c r="S288" s="230"/>
      <c r="T288" s="231"/>
      <c r="AT288" s="232" t="s">
        <v>158</v>
      </c>
      <c r="AU288" s="232" t="s">
        <v>14</v>
      </c>
      <c r="AV288" s="15" t="s">
        <v>154</v>
      </c>
      <c r="AW288" s="15" t="s">
        <v>37</v>
      </c>
      <c r="AX288" s="15" t="s">
        <v>84</v>
      </c>
      <c r="AY288" s="232" t="s">
        <v>145</v>
      </c>
    </row>
    <row r="289" spans="1:65" s="2" customFormat="1" ht="16.5" customHeight="1">
      <c r="A289" s="37"/>
      <c r="B289" s="38"/>
      <c r="C289" s="182" t="s">
        <v>327</v>
      </c>
      <c r="D289" s="182" t="s">
        <v>149</v>
      </c>
      <c r="E289" s="183" t="s">
        <v>496</v>
      </c>
      <c r="F289" s="184" t="s">
        <v>497</v>
      </c>
      <c r="G289" s="185" t="s">
        <v>325</v>
      </c>
      <c r="H289" s="186">
        <v>77</v>
      </c>
      <c r="I289" s="187"/>
      <c r="J289" s="188">
        <f>ROUND(I289*H289,2)</f>
        <v>0</v>
      </c>
      <c r="K289" s="184" t="s">
        <v>153</v>
      </c>
      <c r="L289" s="42"/>
      <c r="M289" s="189" t="s">
        <v>19</v>
      </c>
      <c r="N289" s="190" t="s">
        <v>49</v>
      </c>
      <c r="O289" s="68"/>
      <c r="P289" s="191">
        <f>O289*H289</f>
        <v>0</v>
      </c>
      <c r="Q289" s="191">
        <v>0</v>
      </c>
      <c r="R289" s="191">
        <f>Q289*H289</f>
        <v>0</v>
      </c>
      <c r="S289" s="191">
        <v>1.2E-2</v>
      </c>
      <c r="T289" s="192">
        <f>S289*H289</f>
        <v>0.92400000000000004</v>
      </c>
      <c r="U289" s="37"/>
      <c r="V289" s="37"/>
      <c r="W289" s="37"/>
      <c r="X289" s="37"/>
      <c r="Y289" s="37"/>
      <c r="Z289" s="37"/>
      <c r="AA289" s="37"/>
      <c r="AB289" s="37"/>
      <c r="AC289" s="37"/>
      <c r="AD289" s="37"/>
      <c r="AE289" s="37"/>
      <c r="AR289" s="193" t="s">
        <v>231</v>
      </c>
      <c r="AT289" s="193" t="s">
        <v>149</v>
      </c>
      <c r="AU289" s="193" t="s">
        <v>14</v>
      </c>
      <c r="AY289" s="20" t="s">
        <v>145</v>
      </c>
      <c r="BE289" s="194">
        <f>IF(N289="základní",J289,0)</f>
        <v>0</v>
      </c>
      <c r="BF289" s="194">
        <f>IF(N289="snížená",J289,0)</f>
        <v>0</v>
      </c>
      <c r="BG289" s="194">
        <f>IF(N289="zákl. přenesená",J289,0)</f>
        <v>0</v>
      </c>
      <c r="BH289" s="194">
        <f>IF(N289="sníž. přenesená",J289,0)</f>
        <v>0</v>
      </c>
      <c r="BI289" s="194">
        <f>IF(N289="nulová",J289,0)</f>
        <v>0</v>
      </c>
      <c r="BJ289" s="20" t="s">
        <v>154</v>
      </c>
      <c r="BK289" s="194">
        <f>ROUND(I289*H289,2)</f>
        <v>0</v>
      </c>
      <c r="BL289" s="20" t="s">
        <v>231</v>
      </c>
      <c r="BM289" s="193" t="s">
        <v>498</v>
      </c>
    </row>
    <row r="290" spans="1:65" s="2" customFormat="1">
      <c r="A290" s="37"/>
      <c r="B290" s="38"/>
      <c r="C290" s="39"/>
      <c r="D290" s="195" t="s">
        <v>156</v>
      </c>
      <c r="E290" s="39"/>
      <c r="F290" s="196" t="s">
        <v>499</v>
      </c>
      <c r="G290" s="39"/>
      <c r="H290" s="39"/>
      <c r="I290" s="197"/>
      <c r="J290" s="39"/>
      <c r="K290" s="39"/>
      <c r="L290" s="42"/>
      <c r="M290" s="198"/>
      <c r="N290" s="199"/>
      <c r="O290" s="68"/>
      <c r="P290" s="68"/>
      <c r="Q290" s="68"/>
      <c r="R290" s="68"/>
      <c r="S290" s="68"/>
      <c r="T290" s="69"/>
      <c r="U290" s="37"/>
      <c r="V290" s="37"/>
      <c r="W290" s="37"/>
      <c r="X290" s="37"/>
      <c r="Y290" s="37"/>
      <c r="Z290" s="37"/>
      <c r="AA290" s="37"/>
      <c r="AB290" s="37"/>
      <c r="AC290" s="37"/>
      <c r="AD290" s="37"/>
      <c r="AE290" s="37"/>
      <c r="AT290" s="20" t="s">
        <v>156</v>
      </c>
      <c r="AU290" s="20" t="s">
        <v>14</v>
      </c>
    </row>
    <row r="291" spans="1:65" s="2" customFormat="1" ht="16.5" customHeight="1">
      <c r="A291" s="37"/>
      <c r="B291" s="38"/>
      <c r="C291" s="182" t="s">
        <v>286</v>
      </c>
      <c r="D291" s="182" t="s">
        <v>149</v>
      </c>
      <c r="E291" s="183" t="s">
        <v>500</v>
      </c>
      <c r="F291" s="184" t="s">
        <v>501</v>
      </c>
      <c r="G291" s="185" t="s">
        <v>325</v>
      </c>
      <c r="H291" s="186">
        <v>33</v>
      </c>
      <c r="I291" s="187"/>
      <c r="J291" s="188">
        <f>ROUND(I291*H291,2)</f>
        <v>0</v>
      </c>
      <c r="K291" s="184" t="s">
        <v>153</v>
      </c>
      <c r="L291" s="42"/>
      <c r="M291" s="189" t="s">
        <v>19</v>
      </c>
      <c r="N291" s="190" t="s">
        <v>49</v>
      </c>
      <c r="O291" s="68"/>
      <c r="P291" s="191">
        <f>O291*H291</f>
        <v>0</v>
      </c>
      <c r="Q291" s="191">
        <v>0</v>
      </c>
      <c r="R291" s="191">
        <f>Q291*H291</f>
        <v>0</v>
      </c>
      <c r="S291" s="191">
        <v>1.4999999999999999E-2</v>
      </c>
      <c r="T291" s="192">
        <f>S291*H291</f>
        <v>0.495</v>
      </c>
      <c r="U291" s="37"/>
      <c r="V291" s="37"/>
      <c r="W291" s="37"/>
      <c r="X291" s="37"/>
      <c r="Y291" s="37"/>
      <c r="Z291" s="37"/>
      <c r="AA291" s="37"/>
      <c r="AB291" s="37"/>
      <c r="AC291" s="37"/>
      <c r="AD291" s="37"/>
      <c r="AE291" s="37"/>
      <c r="AR291" s="193" t="s">
        <v>231</v>
      </c>
      <c r="AT291" s="193" t="s">
        <v>149</v>
      </c>
      <c r="AU291" s="193" t="s">
        <v>14</v>
      </c>
      <c r="AY291" s="20" t="s">
        <v>145</v>
      </c>
      <c r="BE291" s="194">
        <f>IF(N291="základní",J291,0)</f>
        <v>0</v>
      </c>
      <c r="BF291" s="194">
        <f>IF(N291="snížená",J291,0)</f>
        <v>0</v>
      </c>
      <c r="BG291" s="194">
        <f>IF(N291="zákl. přenesená",J291,0)</f>
        <v>0</v>
      </c>
      <c r="BH291" s="194">
        <f>IF(N291="sníž. přenesená",J291,0)</f>
        <v>0</v>
      </c>
      <c r="BI291" s="194">
        <f>IF(N291="nulová",J291,0)</f>
        <v>0</v>
      </c>
      <c r="BJ291" s="20" t="s">
        <v>154</v>
      </c>
      <c r="BK291" s="194">
        <f>ROUND(I291*H291,2)</f>
        <v>0</v>
      </c>
      <c r="BL291" s="20" t="s">
        <v>231</v>
      </c>
      <c r="BM291" s="193" t="s">
        <v>502</v>
      </c>
    </row>
    <row r="292" spans="1:65" s="2" customFormat="1">
      <c r="A292" s="37"/>
      <c r="B292" s="38"/>
      <c r="C292" s="39"/>
      <c r="D292" s="195" t="s">
        <v>156</v>
      </c>
      <c r="E292" s="39"/>
      <c r="F292" s="196" t="s">
        <v>503</v>
      </c>
      <c r="G292" s="39"/>
      <c r="H292" s="39"/>
      <c r="I292" s="197"/>
      <c r="J292" s="39"/>
      <c r="K292" s="39"/>
      <c r="L292" s="42"/>
      <c r="M292" s="262"/>
      <c r="N292" s="263"/>
      <c r="O292" s="259"/>
      <c r="P292" s="259"/>
      <c r="Q292" s="259"/>
      <c r="R292" s="259"/>
      <c r="S292" s="259"/>
      <c r="T292" s="264"/>
      <c r="U292" s="37"/>
      <c r="V292" s="37"/>
      <c r="W292" s="37"/>
      <c r="X292" s="37"/>
      <c r="Y292" s="37"/>
      <c r="Z292" s="37"/>
      <c r="AA292" s="37"/>
      <c r="AB292" s="37"/>
      <c r="AC292" s="37"/>
      <c r="AD292" s="37"/>
      <c r="AE292" s="37"/>
      <c r="AT292" s="20" t="s">
        <v>156</v>
      </c>
      <c r="AU292" s="20" t="s">
        <v>14</v>
      </c>
    </row>
    <row r="293" spans="1:65" s="2" customFormat="1" ht="6.95" customHeight="1">
      <c r="A293" s="37"/>
      <c r="B293" s="51"/>
      <c r="C293" s="52"/>
      <c r="D293" s="52"/>
      <c r="E293" s="52"/>
      <c r="F293" s="52"/>
      <c r="G293" s="52"/>
      <c r="H293" s="52"/>
      <c r="I293" s="52"/>
      <c r="J293" s="52"/>
      <c r="K293" s="52"/>
      <c r="L293" s="42"/>
      <c r="M293" s="37"/>
      <c r="O293" s="37"/>
      <c r="P293" s="37"/>
      <c r="Q293" s="37"/>
      <c r="R293" s="37"/>
      <c r="S293" s="37"/>
      <c r="T293" s="37"/>
      <c r="U293" s="37"/>
      <c r="V293" s="37"/>
      <c r="W293" s="37"/>
      <c r="X293" s="37"/>
      <c r="Y293" s="37"/>
      <c r="Z293" s="37"/>
      <c r="AA293" s="37"/>
      <c r="AB293" s="37"/>
      <c r="AC293" s="37"/>
      <c r="AD293" s="37"/>
      <c r="AE293" s="37"/>
    </row>
  </sheetData>
  <sheetProtection algorithmName="SHA-512" hashValue="eQ6HoMrprGwXP9+5nb51NR7kDfDhOoO/3DF/v1QDGVLnkEJuHYWZr3n91kkyb2M5tP9AvTTwbqNQxB8eBGYSSQ==" saltValue="bFhrGX/YbsYE9eOwaQTZFMdAs3I66V4iCtA1KQPapdogP+wDR057myqOZDp36/OxCWTWGPYtrvexYQuqLV/k0A==" spinCount="100000" sheet="1" objects="1" scenarios="1" formatColumns="0" formatRows="0" autoFilter="0"/>
  <autoFilter ref="C90:K292" xr:uid="{00000000-0009-0000-0000-000002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7" r:id="rId1" xr:uid="{00000000-0004-0000-0200-000000000000}"/>
    <hyperlink ref="F102" r:id="rId2" xr:uid="{00000000-0004-0000-0200-000001000000}"/>
    <hyperlink ref="F107" r:id="rId3" xr:uid="{00000000-0004-0000-0200-000002000000}"/>
    <hyperlink ref="F114" r:id="rId4" xr:uid="{00000000-0004-0000-0200-000003000000}"/>
    <hyperlink ref="F119" r:id="rId5" xr:uid="{00000000-0004-0000-0200-000004000000}"/>
    <hyperlink ref="F290" r:id="rId6" xr:uid="{00000000-0004-0000-0200-000005000000}"/>
    <hyperlink ref="F292" r:id="rId7" xr:uid="{00000000-0004-0000-02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95</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1" customFormat="1" ht="12" customHeight="1">
      <c r="B8" s="23"/>
      <c r="D8" s="116" t="s">
        <v>109</v>
      </c>
      <c r="L8" s="23"/>
    </row>
    <row r="9" spans="1:46" s="2" customFormat="1" ht="16.5" customHeight="1">
      <c r="A9" s="37"/>
      <c r="B9" s="42"/>
      <c r="C9" s="37"/>
      <c r="D9" s="37"/>
      <c r="E9" s="402" t="s">
        <v>378</v>
      </c>
      <c r="F9" s="405"/>
      <c r="G9" s="405"/>
      <c r="H9" s="40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379</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04" t="s">
        <v>504</v>
      </c>
      <c r="F11" s="405"/>
      <c r="G11" s="405"/>
      <c r="H11" s="405"/>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7" t="s">
        <v>19</v>
      </c>
      <c r="G13" s="37"/>
      <c r="H13" s="37"/>
      <c r="I13" s="116" t="s">
        <v>20</v>
      </c>
      <c r="J13" s="107"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7" t="s">
        <v>22</v>
      </c>
      <c r="G14" s="37"/>
      <c r="H14" s="37"/>
      <c r="I14" s="116" t="s">
        <v>23</v>
      </c>
      <c r="J14" s="118" t="str">
        <f>'Rekapitulace stavby'!AN8</f>
        <v>24. 6. 2024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7"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7" t="s">
        <v>28</v>
      </c>
      <c r="F17" s="37"/>
      <c r="G17" s="37"/>
      <c r="H17" s="37"/>
      <c r="I17" s="116" t="s">
        <v>29</v>
      </c>
      <c r="J17" s="107"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7"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7" t="s">
        <v>35</v>
      </c>
      <c r="F23" s="37"/>
      <c r="G23" s="37"/>
      <c r="H23" s="37"/>
      <c r="I23" s="116" t="s">
        <v>29</v>
      </c>
      <c r="J23" s="107"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7"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7" t="str">
        <f>IF('Rekapitulace stavby'!E20="","",'Rekapitulace stavby'!E20)</f>
        <v xml:space="preserve"> </v>
      </c>
      <c r="F26" s="37"/>
      <c r="G26" s="37"/>
      <c r="H26" s="37"/>
      <c r="I26" s="116" t="s">
        <v>29</v>
      </c>
      <c r="J26" s="107"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08" t="s">
        <v>111</v>
      </c>
      <c r="F29" s="408"/>
      <c r="G29" s="408"/>
      <c r="H29" s="408"/>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42</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44</v>
      </c>
      <c r="G34" s="37"/>
      <c r="H34" s="37"/>
      <c r="I34" s="125" t="s">
        <v>43</v>
      </c>
      <c r="J34" s="125" t="s">
        <v>45</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126" t="s">
        <v>46</v>
      </c>
      <c r="E35" s="116" t="s">
        <v>47</v>
      </c>
      <c r="F35" s="127">
        <f>ROUND((SUM(BE91:BE176)),  2)</f>
        <v>0</v>
      </c>
      <c r="G35" s="37"/>
      <c r="H35" s="37"/>
      <c r="I35" s="128">
        <v>0.21</v>
      </c>
      <c r="J35" s="127">
        <f>ROUND(((SUM(BE91:BE176))*I35),  2)</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48</v>
      </c>
      <c r="F36" s="127">
        <f>ROUND((SUM(BF91:BF176)),  2)</f>
        <v>0</v>
      </c>
      <c r="G36" s="37"/>
      <c r="H36" s="37"/>
      <c r="I36" s="128">
        <v>0.12</v>
      </c>
      <c r="J36" s="127">
        <f>ROUND(((SUM(BF91:BF176))*I36),  2)</f>
        <v>0</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46</v>
      </c>
      <c r="E37" s="116" t="s">
        <v>49</v>
      </c>
      <c r="F37" s="127">
        <f>ROUND((SUM(BG91:BG176)),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7">
        <f>ROUND((SUM(BH91:BH176)),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ROUND((SUM(BI91:BI176)),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112</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E7</f>
        <v>Demolice objektu G</v>
      </c>
      <c r="F50" s="401"/>
      <c r="G50" s="401"/>
      <c r="H50" s="401"/>
      <c r="I50" s="39"/>
      <c r="J50" s="39"/>
      <c r="K50" s="39"/>
      <c r="L50" s="117"/>
      <c r="S50" s="37"/>
      <c r="T50" s="37"/>
      <c r="U50" s="37"/>
      <c r="V50" s="37"/>
      <c r="W50" s="37"/>
      <c r="X50" s="37"/>
      <c r="Y50" s="37"/>
      <c r="Z50" s="37"/>
      <c r="AA50" s="37"/>
      <c r="AB50" s="37"/>
      <c r="AC50" s="37"/>
      <c r="AD50" s="37"/>
      <c r="AE50" s="37"/>
    </row>
    <row r="51" spans="1:47" s="1" customFormat="1" ht="12" customHeight="1">
      <c r="B51" s="24"/>
      <c r="C51" s="32" t="s">
        <v>109</v>
      </c>
      <c r="D51" s="25"/>
      <c r="E51" s="25"/>
      <c r="F51" s="25"/>
      <c r="G51" s="25"/>
      <c r="H51" s="25"/>
      <c r="I51" s="25"/>
      <c r="J51" s="25"/>
      <c r="K51" s="25"/>
      <c r="L51" s="23"/>
    </row>
    <row r="52" spans="1:47" s="2" customFormat="1" ht="16.5" customHeight="1">
      <c r="A52" s="37"/>
      <c r="B52" s="38"/>
      <c r="C52" s="39"/>
      <c r="D52" s="39"/>
      <c r="E52" s="400" t="s">
        <v>378</v>
      </c>
      <c r="F52" s="399"/>
      <c r="G52" s="399"/>
      <c r="H52" s="399"/>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379</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88" t="str">
        <f>E11</f>
        <v>D2.2 - Pavilon B</v>
      </c>
      <c r="F54" s="399"/>
      <c r="G54" s="399"/>
      <c r="H54" s="399"/>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Karlovarská krajská nemocnice a.s.</v>
      </c>
      <c r="G56" s="39"/>
      <c r="H56" s="39"/>
      <c r="I56" s="32" t="s">
        <v>23</v>
      </c>
      <c r="J56" s="63" t="str">
        <f>IF(J14="","",J14)</f>
        <v>24. 6. 2024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Karlovarský kraj</v>
      </c>
      <c r="G58" s="39"/>
      <c r="H58" s="39"/>
      <c r="I58" s="32" t="s">
        <v>33</v>
      </c>
      <c r="J58" s="35" t="str">
        <f>E23</f>
        <v>Penta Projekt s.r.o., Mrštíkova 12, Jihlava</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113</v>
      </c>
      <c r="D61" s="141"/>
      <c r="E61" s="141"/>
      <c r="F61" s="141"/>
      <c r="G61" s="141"/>
      <c r="H61" s="141"/>
      <c r="I61" s="141"/>
      <c r="J61" s="142" t="s">
        <v>114</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1">
        <f>J91</f>
        <v>0</v>
      </c>
      <c r="K63" s="39"/>
      <c r="L63" s="117"/>
      <c r="S63" s="37"/>
      <c r="T63" s="37"/>
      <c r="U63" s="37"/>
      <c r="V63" s="37"/>
      <c r="W63" s="37"/>
      <c r="X63" s="37"/>
      <c r="Y63" s="37"/>
      <c r="Z63" s="37"/>
      <c r="AA63" s="37"/>
      <c r="AB63" s="37"/>
      <c r="AC63" s="37"/>
      <c r="AD63" s="37"/>
      <c r="AE63" s="37"/>
      <c r="AU63" s="20" t="s">
        <v>115</v>
      </c>
    </row>
    <row r="64" spans="1:47" s="9" customFormat="1" ht="24.95" customHeight="1">
      <c r="B64" s="144"/>
      <c r="C64" s="145"/>
      <c r="D64" s="146" t="s">
        <v>116</v>
      </c>
      <c r="E64" s="147"/>
      <c r="F64" s="147"/>
      <c r="G64" s="147"/>
      <c r="H64" s="147"/>
      <c r="I64" s="147"/>
      <c r="J64" s="148">
        <f>J92</f>
        <v>0</v>
      </c>
      <c r="K64" s="145"/>
      <c r="L64" s="149"/>
    </row>
    <row r="65" spans="1:31" s="10" customFormat="1" ht="19.899999999999999" customHeight="1">
      <c r="B65" s="150"/>
      <c r="C65" s="101"/>
      <c r="D65" s="151" t="s">
        <v>123</v>
      </c>
      <c r="E65" s="152"/>
      <c r="F65" s="152"/>
      <c r="G65" s="152"/>
      <c r="H65" s="152"/>
      <c r="I65" s="152"/>
      <c r="J65" s="153">
        <f>J93</f>
        <v>0</v>
      </c>
      <c r="K65" s="101"/>
      <c r="L65" s="154"/>
    </row>
    <row r="66" spans="1:31" s="10" customFormat="1" ht="14.85" customHeight="1">
      <c r="B66" s="150"/>
      <c r="C66" s="101"/>
      <c r="D66" s="151" t="s">
        <v>125</v>
      </c>
      <c r="E66" s="152"/>
      <c r="F66" s="152"/>
      <c r="G66" s="152"/>
      <c r="H66" s="152"/>
      <c r="I66" s="152"/>
      <c r="J66" s="153">
        <f>J94</f>
        <v>0</v>
      </c>
      <c r="K66" s="101"/>
      <c r="L66" s="154"/>
    </row>
    <row r="67" spans="1:31" s="10" customFormat="1" ht="21.75" customHeight="1">
      <c r="B67" s="150"/>
      <c r="C67" s="101"/>
      <c r="D67" s="151" t="s">
        <v>126</v>
      </c>
      <c r="E67" s="152"/>
      <c r="F67" s="152"/>
      <c r="G67" s="152"/>
      <c r="H67" s="152"/>
      <c r="I67" s="152"/>
      <c r="J67" s="153">
        <f>J95</f>
        <v>0</v>
      </c>
      <c r="K67" s="101"/>
      <c r="L67" s="154"/>
    </row>
    <row r="68" spans="1:31" s="9" customFormat="1" ht="24.95" customHeight="1">
      <c r="B68" s="144"/>
      <c r="C68" s="145"/>
      <c r="D68" s="146" t="s">
        <v>381</v>
      </c>
      <c r="E68" s="147"/>
      <c r="F68" s="147"/>
      <c r="G68" s="147"/>
      <c r="H68" s="147"/>
      <c r="I68" s="147"/>
      <c r="J68" s="148">
        <f>J111</f>
        <v>0</v>
      </c>
      <c r="K68" s="145"/>
      <c r="L68" s="149"/>
    </row>
    <row r="69" spans="1:31" s="10" customFormat="1" ht="19.899999999999999" customHeight="1">
      <c r="B69" s="150"/>
      <c r="C69" s="101"/>
      <c r="D69" s="151" t="s">
        <v>382</v>
      </c>
      <c r="E69" s="152"/>
      <c r="F69" s="152"/>
      <c r="G69" s="152"/>
      <c r="H69" s="152"/>
      <c r="I69" s="152"/>
      <c r="J69" s="153">
        <f>J112</f>
        <v>0</v>
      </c>
      <c r="K69" s="101"/>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1"/>
      <c r="C71" s="52"/>
      <c r="D71" s="52"/>
      <c r="E71" s="52"/>
      <c r="F71" s="52"/>
      <c r="G71" s="52"/>
      <c r="H71" s="52"/>
      <c r="I71" s="52"/>
      <c r="J71" s="52"/>
      <c r="K71" s="52"/>
      <c r="L71" s="117"/>
      <c r="S71" s="37"/>
      <c r="T71" s="37"/>
      <c r="U71" s="37"/>
      <c r="V71" s="37"/>
      <c r="W71" s="37"/>
      <c r="X71" s="37"/>
      <c r="Y71" s="37"/>
      <c r="Z71" s="37"/>
      <c r="AA71" s="37"/>
      <c r="AB71" s="37"/>
      <c r="AC71" s="37"/>
      <c r="AD71" s="37"/>
      <c r="AE71" s="37"/>
    </row>
    <row r="75" spans="1:31" s="2" customFormat="1" ht="6.95" customHeight="1">
      <c r="A75" s="37"/>
      <c r="B75" s="53"/>
      <c r="C75" s="54"/>
      <c r="D75" s="54"/>
      <c r="E75" s="54"/>
      <c r="F75" s="54"/>
      <c r="G75" s="54"/>
      <c r="H75" s="54"/>
      <c r="I75" s="54"/>
      <c r="J75" s="54"/>
      <c r="K75" s="54"/>
      <c r="L75" s="117"/>
      <c r="S75" s="37"/>
      <c r="T75" s="37"/>
      <c r="U75" s="37"/>
      <c r="V75" s="37"/>
      <c r="W75" s="37"/>
      <c r="X75" s="37"/>
      <c r="Y75" s="37"/>
      <c r="Z75" s="37"/>
      <c r="AA75" s="37"/>
      <c r="AB75" s="37"/>
      <c r="AC75" s="37"/>
      <c r="AD75" s="37"/>
      <c r="AE75" s="37"/>
    </row>
    <row r="76" spans="1:31" s="2" customFormat="1" ht="24.95" customHeight="1">
      <c r="A76" s="37"/>
      <c r="B76" s="38"/>
      <c r="C76" s="26" t="s">
        <v>130</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E7</f>
        <v>Demolice objektu G</v>
      </c>
      <c r="F79" s="401"/>
      <c r="G79" s="401"/>
      <c r="H79" s="401"/>
      <c r="I79" s="39"/>
      <c r="J79" s="39"/>
      <c r="K79" s="39"/>
      <c r="L79" s="117"/>
      <c r="S79" s="37"/>
      <c r="T79" s="37"/>
      <c r="U79" s="37"/>
      <c r="V79" s="37"/>
      <c r="W79" s="37"/>
      <c r="X79" s="37"/>
      <c r="Y79" s="37"/>
      <c r="Z79" s="37"/>
      <c r="AA79" s="37"/>
      <c r="AB79" s="37"/>
      <c r="AC79" s="37"/>
      <c r="AD79" s="37"/>
      <c r="AE79" s="37"/>
    </row>
    <row r="80" spans="1:31" s="1" customFormat="1" ht="12" customHeight="1">
      <c r="B80" s="24"/>
      <c r="C80" s="32" t="s">
        <v>109</v>
      </c>
      <c r="D80" s="25"/>
      <c r="E80" s="25"/>
      <c r="F80" s="25"/>
      <c r="G80" s="25"/>
      <c r="H80" s="25"/>
      <c r="I80" s="25"/>
      <c r="J80" s="25"/>
      <c r="K80" s="25"/>
      <c r="L80" s="23"/>
    </row>
    <row r="81" spans="1:65" s="2" customFormat="1" ht="16.5" customHeight="1">
      <c r="A81" s="37"/>
      <c r="B81" s="38"/>
      <c r="C81" s="39"/>
      <c r="D81" s="39"/>
      <c r="E81" s="400" t="s">
        <v>378</v>
      </c>
      <c r="F81" s="399"/>
      <c r="G81" s="399"/>
      <c r="H81" s="39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379</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88" t="str">
        <f>E11</f>
        <v>D2.2 - Pavilon B</v>
      </c>
      <c r="F83" s="399"/>
      <c r="G83" s="399"/>
      <c r="H83" s="399"/>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Karlovarská krajská nemocnice a.s.</v>
      </c>
      <c r="G85" s="39"/>
      <c r="H85" s="39"/>
      <c r="I85" s="32" t="s">
        <v>23</v>
      </c>
      <c r="J85" s="63" t="str">
        <f>IF(J14="","",J14)</f>
        <v>24. 6. 2024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Karlovarský kraj</v>
      </c>
      <c r="G87" s="39"/>
      <c r="H87" s="39"/>
      <c r="I87" s="32" t="s">
        <v>33</v>
      </c>
      <c r="J87" s="35" t="str">
        <f>E23</f>
        <v>Penta Projekt s.r.o., Mrštíkova 12, Jihlava</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38</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131</v>
      </c>
      <c r="D90" s="158" t="s">
        <v>61</v>
      </c>
      <c r="E90" s="158" t="s">
        <v>57</v>
      </c>
      <c r="F90" s="158" t="s">
        <v>58</v>
      </c>
      <c r="G90" s="158" t="s">
        <v>132</v>
      </c>
      <c r="H90" s="158" t="s">
        <v>133</v>
      </c>
      <c r="I90" s="158" t="s">
        <v>134</v>
      </c>
      <c r="J90" s="158" t="s">
        <v>114</v>
      </c>
      <c r="K90" s="159" t="s">
        <v>135</v>
      </c>
      <c r="L90" s="160"/>
      <c r="M90" s="72" t="s">
        <v>19</v>
      </c>
      <c r="N90" s="73" t="s">
        <v>46</v>
      </c>
      <c r="O90" s="73" t="s">
        <v>136</v>
      </c>
      <c r="P90" s="73" t="s">
        <v>137</v>
      </c>
      <c r="Q90" s="73" t="s">
        <v>138</v>
      </c>
      <c r="R90" s="73" t="s">
        <v>139</v>
      </c>
      <c r="S90" s="73" t="s">
        <v>140</v>
      </c>
      <c r="T90" s="74" t="s">
        <v>141</v>
      </c>
      <c r="U90" s="155"/>
      <c r="V90" s="155"/>
      <c r="W90" s="155"/>
      <c r="X90" s="155"/>
      <c r="Y90" s="155"/>
      <c r="Z90" s="155"/>
      <c r="AA90" s="155"/>
      <c r="AB90" s="155"/>
      <c r="AC90" s="155"/>
      <c r="AD90" s="155"/>
      <c r="AE90" s="155"/>
    </row>
    <row r="91" spans="1:65" s="2" customFormat="1" ht="22.9" customHeight="1">
      <c r="A91" s="37"/>
      <c r="B91" s="38"/>
      <c r="C91" s="79" t="s">
        <v>142</v>
      </c>
      <c r="D91" s="39"/>
      <c r="E91" s="39"/>
      <c r="F91" s="39"/>
      <c r="G91" s="39"/>
      <c r="H91" s="39"/>
      <c r="I91" s="39"/>
      <c r="J91" s="161">
        <f>BK91</f>
        <v>0</v>
      </c>
      <c r="K91" s="39"/>
      <c r="L91" s="42"/>
      <c r="M91" s="75"/>
      <c r="N91" s="162"/>
      <c r="O91" s="76"/>
      <c r="P91" s="163">
        <f>P92+P111</f>
        <v>0</v>
      </c>
      <c r="Q91" s="76"/>
      <c r="R91" s="163">
        <f>R92+R111</f>
        <v>0</v>
      </c>
      <c r="S91" s="76"/>
      <c r="T91" s="164">
        <f>T92+T111</f>
        <v>0.71699999999999997</v>
      </c>
      <c r="U91" s="37"/>
      <c r="V91" s="37"/>
      <c r="W91" s="37"/>
      <c r="X91" s="37"/>
      <c r="Y91" s="37"/>
      <c r="Z91" s="37"/>
      <c r="AA91" s="37"/>
      <c r="AB91" s="37"/>
      <c r="AC91" s="37"/>
      <c r="AD91" s="37"/>
      <c r="AE91" s="37"/>
      <c r="AT91" s="20" t="s">
        <v>75</v>
      </c>
      <c r="AU91" s="20" t="s">
        <v>115</v>
      </c>
      <c r="BK91" s="165">
        <f>BK92+BK111</f>
        <v>0</v>
      </c>
    </row>
    <row r="92" spans="1:65" s="12" customFormat="1" ht="25.9" customHeight="1">
      <c r="B92" s="166"/>
      <c r="C92" s="167"/>
      <c r="D92" s="168" t="s">
        <v>75</v>
      </c>
      <c r="E92" s="169" t="s">
        <v>143</v>
      </c>
      <c r="F92" s="169" t="s">
        <v>144</v>
      </c>
      <c r="G92" s="167"/>
      <c r="H92" s="167"/>
      <c r="I92" s="170"/>
      <c r="J92" s="171">
        <f>BK92</f>
        <v>0</v>
      </c>
      <c r="K92" s="167"/>
      <c r="L92" s="172"/>
      <c r="M92" s="173"/>
      <c r="N92" s="174"/>
      <c r="O92" s="174"/>
      <c r="P92" s="175">
        <f>P93</f>
        <v>0</v>
      </c>
      <c r="Q92" s="174"/>
      <c r="R92" s="175">
        <f>R93</f>
        <v>0</v>
      </c>
      <c r="S92" s="174"/>
      <c r="T92" s="176">
        <f>T93</f>
        <v>0</v>
      </c>
      <c r="AR92" s="177" t="s">
        <v>84</v>
      </c>
      <c r="AT92" s="178" t="s">
        <v>75</v>
      </c>
      <c r="AU92" s="178" t="s">
        <v>76</v>
      </c>
      <c r="AY92" s="177" t="s">
        <v>145</v>
      </c>
      <c r="BK92" s="179">
        <f>BK93</f>
        <v>0</v>
      </c>
    </row>
    <row r="93" spans="1:65" s="12" customFormat="1" ht="22.9" customHeight="1">
      <c r="B93" s="166"/>
      <c r="C93" s="167"/>
      <c r="D93" s="168" t="s">
        <v>75</v>
      </c>
      <c r="E93" s="180" t="s">
        <v>181</v>
      </c>
      <c r="F93" s="180" t="s">
        <v>182</v>
      </c>
      <c r="G93" s="167"/>
      <c r="H93" s="167"/>
      <c r="I93" s="170"/>
      <c r="J93" s="181">
        <f>BK93</f>
        <v>0</v>
      </c>
      <c r="K93" s="167"/>
      <c r="L93" s="172"/>
      <c r="M93" s="173"/>
      <c r="N93" s="174"/>
      <c r="O93" s="174"/>
      <c r="P93" s="175">
        <f>P94</f>
        <v>0</v>
      </c>
      <c r="Q93" s="174"/>
      <c r="R93" s="175">
        <f>R94</f>
        <v>0</v>
      </c>
      <c r="S93" s="174"/>
      <c r="T93" s="176">
        <f>T94</f>
        <v>0</v>
      </c>
      <c r="AR93" s="177" t="s">
        <v>84</v>
      </c>
      <c r="AT93" s="178" t="s">
        <v>75</v>
      </c>
      <c r="AU93" s="178" t="s">
        <v>84</v>
      </c>
      <c r="AY93" s="177" t="s">
        <v>145</v>
      </c>
      <c r="BK93" s="179">
        <f>BK94</f>
        <v>0</v>
      </c>
    </row>
    <row r="94" spans="1:65" s="12" customFormat="1" ht="20.85" customHeight="1">
      <c r="B94" s="166"/>
      <c r="C94" s="167"/>
      <c r="D94" s="168" t="s">
        <v>75</v>
      </c>
      <c r="E94" s="180" t="s">
        <v>235</v>
      </c>
      <c r="F94" s="180" t="s">
        <v>236</v>
      </c>
      <c r="G94" s="167"/>
      <c r="H94" s="167"/>
      <c r="I94" s="170"/>
      <c r="J94" s="181">
        <f>BK94</f>
        <v>0</v>
      </c>
      <c r="K94" s="167"/>
      <c r="L94" s="172"/>
      <c r="M94" s="173"/>
      <c r="N94" s="174"/>
      <c r="O94" s="174"/>
      <c r="P94" s="175">
        <f>P95</f>
        <v>0</v>
      </c>
      <c r="Q94" s="174"/>
      <c r="R94" s="175">
        <f>R95</f>
        <v>0</v>
      </c>
      <c r="S94" s="174"/>
      <c r="T94" s="176">
        <f>T95</f>
        <v>0</v>
      </c>
      <c r="AR94" s="177" t="s">
        <v>84</v>
      </c>
      <c r="AT94" s="178" t="s">
        <v>75</v>
      </c>
      <c r="AU94" s="178" t="s">
        <v>14</v>
      </c>
      <c r="AY94" s="177" t="s">
        <v>145</v>
      </c>
      <c r="BK94" s="179">
        <f>BK95</f>
        <v>0</v>
      </c>
    </row>
    <row r="95" spans="1:65" s="16" customFormat="1" ht="20.85" customHeight="1">
      <c r="B95" s="234"/>
      <c r="C95" s="235"/>
      <c r="D95" s="236" t="s">
        <v>75</v>
      </c>
      <c r="E95" s="236" t="s">
        <v>237</v>
      </c>
      <c r="F95" s="236" t="s">
        <v>238</v>
      </c>
      <c r="G95" s="235"/>
      <c r="H95" s="235"/>
      <c r="I95" s="237"/>
      <c r="J95" s="238">
        <f>BK95</f>
        <v>0</v>
      </c>
      <c r="K95" s="235"/>
      <c r="L95" s="239"/>
      <c r="M95" s="240"/>
      <c r="N95" s="241"/>
      <c r="O95" s="241"/>
      <c r="P95" s="242">
        <f>SUM(P96:P110)</f>
        <v>0</v>
      </c>
      <c r="Q95" s="241"/>
      <c r="R95" s="242">
        <f>SUM(R96:R110)</f>
        <v>0</v>
      </c>
      <c r="S95" s="241"/>
      <c r="T95" s="243">
        <f>SUM(T96:T110)</f>
        <v>0</v>
      </c>
      <c r="AR95" s="244" t="s">
        <v>84</v>
      </c>
      <c r="AT95" s="245" t="s">
        <v>75</v>
      </c>
      <c r="AU95" s="245" t="s">
        <v>155</v>
      </c>
      <c r="AY95" s="244" t="s">
        <v>145</v>
      </c>
      <c r="BK95" s="246">
        <f>SUM(BK96:BK110)</f>
        <v>0</v>
      </c>
    </row>
    <row r="96" spans="1:65" s="2" customFormat="1" ht="21.75" customHeight="1">
      <c r="A96" s="37"/>
      <c r="B96" s="38"/>
      <c r="C96" s="182" t="s">
        <v>84</v>
      </c>
      <c r="D96" s="182" t="s">
        <v>149</v>
      </c>
      <c r="E96" s="183" t="s">
        <v>239</v>
      </c>
      <c r="F96" s="184" t="s">
        <v>240</v>
      </c>
      <c r="G96" s="185" t="s">
        <v>222</v>
      </c>
      <c r="H96" s="186">
        <v>0.71699999999999997</v>
      </c>
      <c r="I96" s="187"/>
      <c r="J96" s="188">
        <f>ROUND(I96*H96,2)</f>
        <v>0</v>
      </c>
      <c r="K96" s="184" t="s">
        <v>153</v>
      </c>
      <c r="L96" s="42"/>
      <c r="M96" s="189" t="s">
        <v>19</v>
      </c>
      <c r="N96" s="190" t="s">
        <v>49</v>
      </c>
      <c r="O96" s="68"/>
      <c r="P96" s="191">
        <f>O96*H96</f>
        <v>0</v>
      </c>
      <c r="Q96" s="191">
        <v>0</v>
      </c>
      <c r="R96" s="191">
        <f>Q96*H96</f>
        <v>0</v>
      </c>
      <c r="S96" s="191">
        <v>0</v>
      </c>
      <c r="T96" s="192">
        <f>S96*H96</f>
        <v>0</v>
      </c>
      <c r="U96" s="37"/>
      <c r="V96" s="37"/>
      <c r="W96" s="37"/>
      <c r="X96" s="37"/>
      <c r="Y96" s="37"/>
      <c r="Z96" s="37"/>
      <c r="AA96" s="37"/>
      <c r="AB96" s="37"/>
      <c r="AC96" s="37"/>
      <c r="AD96" s="37"/>
      <c r="AE96" s="37"/>
      <c r="AR96" s="193" t="s">
        <v>154</v>
      </c>
      <c r="AT96" s="193" t="s">
        <v>149</v>
      </c>
      <c r="AU96" s="193" t="s">
        <v>154</v>
      </c>
      <c r="AY96" s="20" t="s">
        <v>145</v>
      </c>
      <c r="BE96" s="194">
        <f>IF(N96="základní",J96,0)</f>
        <v>0</v>
      </c>
      <c r="BF96" s="194">
        <f>IF(N96="snížená",J96,0)</f>
        <v>0</v>
      </c>
      <c r="BG96" s="194">
        <f>IF(N96="zákl. přenesená",J96,0)</f>
        <v>0</v>
      </c>
      <c r="BH96" s="194">
        <f>IF(N96="sníž. přenesená",J96,0)</f>
        <v>0</v>
      </c>
      <c r="BI96" s="194">
        <f>IF(N96="nulová",J96,0)</f>
        <v>0</v>
      </c>
      <c r="BJ96" s="20" t="s">
        <v>154</v>
      </c>
      <c r="BK96" s="194">
        <f>ROUND(I96*H96,2)</f>
        <v>0</v>
      </c>
      <c r="BL96" s="20" t="s">
        <v>154</v>
      </c>
      <c r="BM96" s="193" t="s">
        <v>383</v>
      </c>
    </row>
    <row r="97" spans="1:65" s="2" customFormat="1">
      <c r="A97" s="37"/>
      <c r="B97" s="38"/>
      <c r="C97" s="39"/>
      <c r="D97" s="195" t="s">
        <v>156</v>
      </c>
      <c r="E97" s="39"/>
      <c r="F97" s="196" t="s">
        <v>242</v>
      </c>
      <c r="G97" s="39"/>
      <c r="H97" s="39"/>
      <c r="I97" s="197"/>
      <c r="J97" s="39"/>
      <c r="K97" s="39"/>
      <c r="L97" s="42"/>
      <c r="M97" s="198"/>
      <c r="N97" s="199"/>
      <c r="O97" s="68"/>
      <c r="P97" s="68"/>
      <c r="Q97" s="68"/>
      <c r="R97" s="68"/>
      <c r="S97" s="68"/>
      <c r="T97" s="69"/>
      <c r="U97" s="37"/>
      <c r="V97" s="37"/>
      <c r="W97" s="37"/>
      <c r="X97" s="37"/>
      <c r="Y97" s="37"/>
      <c r="Z97" s="37"/>
      <c r="AA97" s="37"/>
      <c r="AB97" s="37"/>
      <c r="AC97" s="37"/>
      <c r="AD97" s="37"/>
      <c r="AE97" s="37"/>
      <c r="AT97" s="20" t="s">
        <v>156</v>
      </c>
      <c r="AU97" s="20" t="s">
        <v>154</v>
      </c>
    </row>
    <row r="98" spans="1:65" s="13" customFormat="1">
      <c r="B98" s="200"/>
      <c r="C98" s="201"/>
      <c r="D98" s="202" t="s">
        <v>158</v>
      </c>
      <c r="E98" s="203" t="s">
        <v>19</v>
      </c>
      <c r="F98" s="204" t="s">
        <v>384</v>
      </c>
      <c r="G98" s="201"/>
      <c r="H98" s="203" t="s">
        <v>19</v>
      </c>
      <c r="I98" s="205"/>
      <c r="J98" s="201"/>
      <c r="K98" s="201"/>
      <c r="L98" s="206"/>
      <c r="M98" s="207"/>
      <c r="N98" s="208"/>
      <c r="O98" s="208"/>
      <c r="P98" s="208"/>
      <c r="Q98" s="208"/>
      <c r="R98" s="208"/>
      <c r="S98" s="208"/>
      <c r="T98" s="209"/>
      <c r="AT98" s="210" t="s">
        <v>158</v>
      </c>
      <c r="AU98" s="210" t="s">
        <v>154</v>
      </c>
      <c r="AV98" s="13" t="s">
        <v>84</v>
      </c>
      <c r="AW98" s="13" t="s">
        <v>37</v>
      </c>
      <c r="AX98" s="13" t="s">
        <v>76</v>
      </c>
      <c r="AY98" s="210" t="s">
        <v>145</v>
      </c>
    </row>
    <row r="99" spans="1:65" s="14" customFormat="1">
      <c r="B99" s="211"/>
      <c r="C99" s="212"/>
      <c r="D99" s="202" t="s">
        <v>158</v>
      </c>
      <c r="E99" s="213" t="s">
        <v>19</v>
      </c>
      <c r="F99" s="214" t="s">
        <v>505</v>
      </c>
      <c r="G99" s="212"/>
      <c r="H99" s="215">
        <v>0.71699999999999997</v>
      </c>
      <c r="I99" s="216"/>
      <c r="J99" s="212"/>
      <c r="K99" s="212"/>
      <c r="L99" s="217"/>
      <c r="M99" s="218"/>
      <c r="N99" s="219"/>
      <c r="O99" s="219"/>
      <c r="P99" s="219"/>
      <c r="Q99" s="219"/>
      <c r="R99" s="219"/>
      <c r="S99" s="219"/>
      <c r="T99" s="220"/>
      <c r="AT99" s="221" t="s">
        <v>158</v>
      </c>
      <c r="AU99" s="221" t="s">
        <v>154</v>
      </c>
      <c r="AV99" s="14" t="s">
        <v>14</v>
      </c>
      <c r="AW99" s="14" t="s">
        <v>37</v>
      </c>
      <c r="AX99" s="14" t="s">
        <v>76</v>
      </c>
      <c r="AY99" s="221" t="s">
        <v>145</v>
      </c>
    </row>
    <row r="100" spans="1:65" s="15" customFormat="1">
      <c r="B100" s="222"/>
      <c r="C100" s="223"/>
      <c r="D100" s="202" t="s">
        <v>158</v>
      </c>
      <c r="E100" s="224" t="s">
        <v>19</v>
      </c>
      <c r="F100" s="225" t="s">
        <v>163</v>
      </c>
      <c r="G100" s="223"/>
      <c r="H100" s="226">
        <v>0.71699999999999997</v>
      </c>
      <c r="I100" s="227"/>
      <c r="J100" s="223"/>
      <c r="K100" s="223"/>
      <c r="L100" s="228"/>
      <c r="M100" s="229"/>
      <c r="N100" s="230"/>
      <c r="O100" s="230"/>
      <c r="P100" s="230"/>
      <c r="Q100" s="230"/>
      <c r="R100" s="230"/>
      <c r="S100" s="230"/>
      <c r="T100" s="231"/>
      <c r="AT100" s="232" t="s">
        <v>158</v>
      </c>
      <c r="AU100" s="232" t="s">
        <v>154</v>
      </c>
      <c r="AV100" s="15" t="s">
        <v>154</v>
      </c>
      <c r="AW100" s="15" t="s">
        <v>37</v>
      </c>
      <c r="AX100" s="15" t="s">
        <v>84</v>
      </c>
      <c r="AY100" s="232" t="s">
        <v>145</v>
      </c>
    </row>
    <row r="101" spans="1:65" s="2" customFormat="1" ht="16.5" customHeight="1">
      <c r="A101" s="37"/>
      <c r="B101" s="38"/>
      <c r="C101" s="182" t="s">
        <v>14</v>
      </c>
      <c r="D101" s="182" t="s">
        <v>149</v>
      </c>
      <c r="E101" s="183" t="s">
        <v>244</v>
      </c>
      <c r="F101" s="184" t="s">
        <v>245</v>
      </c>
      <c r="G101" s="185" t="s">
        <v>222</v>
      </c>
      <c r="H101" s="186">
        <v>10.038</v>
      </c>
      <c r="I101" s="187"/>
      <c r="J101" s="188">
        <f>ROUND(I101*H101,2)</f>
        <v>0</v>
      </c>
      <c r="K101" s="184" t="s">
        <v>153</v>
      </c>
      <c r="L101" s="42"/>
      <c r="M101" s="189" t="s">
        <v>19</v>
      </c>
      <c r="N101" s="190" t="s">
        <v>49</v>
      </c>
      <c r="O101" s="68"/>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154</v>
      </c>
      <c r="AT101" s="193" t="s">
        <v>149</v>
      </c>
      <c r="AU101" s="193" t="s">
        <v>154</v>
      </c>
      <c r="AY101" s="20" t="s">
        <v>145</v>
      </c>
      <c r="BE101" s="194">
        <f>IF(N101="základní",J101,0)</f>
        <v>0</v>
      </c>
      <c r="BF101" s="194">
        <f>IF(N101="snížená",J101,0)</f>
        <v>0</v>
      </c>
      <c r="BG101" s="194">
        <f>IF(N101="zákl. přenesená",J101,0)</f>
        <v>0</v>
      </c>
      <c r="BH101" s="194">
        <f>IF(N101="sníž. přenesená",J101,0)</f>
        <v>0</v>
      </c>
      <c r="BI101" s="194">
        <f>IF(N101="nulová",J101,0)</f>
        <v>0</v>
      </c>
      <c r="BJ101" s="20" t="s">
        <v>154</v>
      </c>
      <c r="BK101" s="194">
        <f>ROUND(I101*H101,2)</f>
        <v>0</v>
      </c>
      <c r="BL101" s="20" t="s">
        <v>154</v>
      </c>
      <c r="BM101" s="193" t="s">
        <v>386</v>
      </c>
    </row>
    <row r="102" spans="1:65" s="2" customFormat="1">
      <c r="A102" s="37"/>
      <c r="B102" s="38"/>
      <c r="C102" s="39"/>
      <c r="D102" s="195" t="s">
        <v>156</v>
      </c>
      <c r="E102" s="39"/>
      <c r="F102" s="196" t="s">
        <v>247</v>
      </c>
      <c r="G102" s="39"/>
      <c r="H102" s="39"/>
      <c r="I102" s="197"/>
      <c r="J102" s="39"/>
      <c r="K102" s="39"/>
      <c r="L102" s="42"/>
      <c r="M102" s="198"/>
      <c r="N102" s="199"/>
      <c r="O102" s="68"/>
      <c r="P102" s="68"/>
      <c r="Q102" s="68"/>
      <c r="R102" s="68"/>
      <c r="S102" s="68"/>
      <c r="T102" s="69"/>
      <c r="U102" s="37"/>
      <c r="V102" s="37"/>
      <c r="W102" s="37"/>
      <c r="X102" s="37"/>
      <c r="Y102" s="37"/>
      <c r="Z102" s="37"/>
      <c r="AA102" s="37"/>
      <c r="AB102" s="37"/>
      <c r="AC102" s="37"/>
      <c r="AD102" s="37"/>
      <c r="AE102" s="37"/>
      <c r="AT102" s="20" t="s">
        <v>156</v>
      </c>
      <c r="AU102" s="20" t="s">
        <v>154</v>
      </c>
    </row>
    <row r="103" spans="1:65" s="13" customFormat="1">
      <c r="B103" s="200"/>
      <c r="C103" s="201"/>
      <c r="D103" s="202" t="s">
        <v>158</v>
      </c>
      <c r="E103" s="203" t="s">
        <v>19</v>
      </c>
      <c r="F103" s="204" t="s">
        <v>248</v>
      </c>
      <c r="G103" s="201"/>
      <c r="H103" s="203" t="s">
        <v>19</v>
      </c>
      <c r="I103" s="205"/>
      <c r="J103" s="201"/>
      <c r="K103" s="201"/>
      <c r="L103" s="206"/>
      <c r="M103" s="207"/>
      <c r="N103" s="208"/>
      <c r="O103" s="208"/>
      <c r="P103" s="208"/>
      <c r="Q103" s="208"/>
      <c r="R103" s="208"/>
      <c r="S103" s="208"/>
      <c r="T103" s="209"/>
      <c r="AT103" s="210" t="s">
        <v>158</v>
      </c>
      <c r="AU103" s="210" t="s">
        <v>154</v>
      </c>
      <c r="AV103" s="13" t="s">
        <v>84</v>
      </c>
      <c r="AW103" s="13" t="s">
        <v>37</v>
      </c>
      <c r="AX103" s="13" t="s">
        <v>76</v>
      </c>
      <c r="AY103" s="210" t="s">
        <v>145</v>
      </c>
    </row>
    <row r="104" spans="1:65" s="14" customFormat="1">
      <c r="B104" s="211"/>
      <c r="C104" s="212"/>
      <c r="D104" s="202" t="s">
        <v>158</v>
      </c>
      <c r="E104" s="213" t="s">
        <v>19</v>
      </c>
      <c r="F104" s="214" t="s">
        <v>506</v>
      </c>
      <c r="G104" s="212"/>
      <c r="H104" s="215">
        <v>10.038</v>
      </c>
      <c r="I104" s="216"/>
      <c r="J104" s="212"/>
      <c r="K104" s="212"/>
      <c r="L104" s="217"/>
      <c r="M104" s="218"/>
      <c r="N104" s="219"/>
      <c r="O104" s="219"/>
      <c r="P104" s="219"/>
      <c r="Q104" s="219"/>
      <c r="R104" s="219"/>
      <c r="S104" s="219"/>
      <c r="T104" s="220"/>
      <c r="AT104" s="221" t="s">
        <v>158</v>
      </c>
      <c r="AU104" s="221" t="s">
        <v>154</v>
      </c>
      <c r="AV104" s="14" t="s">
        <v>14</v>
      </c>
      <c r="AW104" s="14" t="s">
        <v>37</v>
      </c>
      <c r="AX104" s="14" t="s">
        <v>76</v>
      </c>
      <c r="AY104" s="221" t="s">
        <v>145</v>
      </c>
    </row>
    <row r="105" spans="1:65" s="15" customFormat="1">
      <c r="B105" s="222"/>
      <c r="C105" s="223"/>
      <c r="D105" s="202" t="s">
        <v>158</v>
      </c>
      <c r="E105" s="224" t="s">
        <v>19</v>
      </c>
      <c r="F105" s="225" t="s">
        <v>163</v>
      </c>
      <c r="G105" s="223"/>
      <c r="H105" s="226">
        <v>10.038</v>
      </c>
      <c r="I105" s="227"/>
      <c r="J105" s="223"/>
      <c r="K105" s="223"/>
      <c r="L105" s="228"/>
      <c r="M105" s="229"/>
      <c r="N105" s="230"/>
      <c r="O105" s="230"/>
      <c r="P105" s="230"/>
      <c r="Q105" s="230"/>
      <c r="R105" s="230"/>
      <c r="S105" s="230"/>
      <c r="T105" s="231"/>
      <c r="AT105" s="232" t="s">
        <v>158</v>
      </c>
      <c r="AU105" s="232" t="s">
        <v>154</v>
      </c>
      <c r="AV105" s="15" t="s">
        <v>154</v>
      </c>
      <c r="AW105" s="15" t="s">
        <v>37</v>
      </c>
      <c r="AX105" s="15" t="s">
        <v>84</v>
      </c>
      <c r="AY105" s="232" t="s">
        <v>145</v>
      </c>
    </row>
    <row r="106" spans="1:65" s="2" customFormat="1" ht="24.2" customHeight="1">
      <c r="A106" s="37"/>
      <c r="B106" s="38"/>
      <c r="C106" s="182" t="s">
        <v>155</v>
      </c>
      <c r="D106" s="182" t="s">
        <v>149</v>
      </c>
      <c r="E106" s="183" t="s">
        <v>256</v>
      </c>
      <c r="F106" s="184" t="s">
        <v>257</v>
      </c>
      <c r="G106" s="185" t="s">
        <v>222</v>
      </c>
      <c r="H106" s="186">
        <v>0.71699999999999997</v>
      </c>
      <c r="I106" s="187"/>
      <c r="J106" s="188">
        <f>ROUND(I106*H106,2)</f>
        <v>0</v>
      </c>
      <c r="K106" s="184" t="s">
        <v>153</v>
      </c>
      <c r="L106" s="42"/>
      <c r="M106" s="189" t="s">
        <v>19</v>
      </c>
      <c r="N106" s="190" t="s">
        <v>49</v>
      </c>
      <c r="O106" s="68"/>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154</v>
      </c>
      <c r="AT106" s="193" t="s">
        <v>149</v>
      </c>
      <c r="AU106" s="193" t="s">
        <v>154</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388</v>
      </c>
    </row>
    <row r="107" spans="1:65" s="2" customFormat="1">
      <c r="A107" s="37"/>
      <c r="B107" s="38"/>
      <c r="C107" s="39"/>
      <c r="D107" s="195" t="s">
        <v>156</v>
      </c>
      <c r="E107" s="39"/>
      <c r="F107" s="196" t="s">
        <v>259</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154</v>
      </c>
    </row>
    <row r="108" spans="1:65" s="13" customFormat="1">
      <c r="B108" s="200"/>
      <c r="C108" s="201"/>
      <c r="D108" s="202" t="s">
        <v>158</v>
      </c>
      <c r="E108" s="203" t="s">
        <v>19</v>
      </c>
      <c r="F108" s="204" t="s">
        <v>260</v>
      </c>
      <c r="G108" s="201"/>
      <c r="H108" s="203" t="s">
        <v>19</v>
      </c>
      <c r="I108" s="205"/>
      <c r="J108" s="201"/>
      <c r="K108" s="201"/>
      <c r="L108" s="206"/>
      <c r="M108" s="207"/>
      <c r="N108" s="208"/>
      <c r="O108" s="208"/>
      <c r="P108" s="208"/>
      <c r="Q108" s="208"/>
      <c r="R108" s="208"/>
      <c r="S108" s="208"/>
      <c r="T108" s="209"/>
      <c r="AT108" s="210" t="s">
        <v>158</v>
      </c>
      <c r="AU108" s="210" t="s">
        <v>154</v>
      </c>
      <c r="AV108" s="13" t="s">
        <v>84</v>
      </c>
      <c r="AW108" s="13" t="s">
        <v>37</v>
      </c>
      <c r="AX108" s="13" t="s">
        <v>76</v>
      </c>
      <c r="AY108" s="210" t="s">
        <v>145</v>
      </c>
    </row>
    <row r="109" spans="1:65" s="14" customFormat="1">
      <c r="B109" s="211"/>
      <c r="C109" s="212"/>
      <c r="D109" s="202" t="s">
        <v>158</v>
      </c>
      <c r="E109" s="213" t="s">
        <v>19</v>
      </c>
      <c r="F109" s="214" t="s">
        <v>505</v>
      </c>
      <c r="G109" s="212"/>
      <c r="H109" s="215">
        <v>0.71699999999999997</v>
      </c>
      <c r="I109" s="216"/>
      <c r="J109" s="212"/>
      <c r="K109" s="212"/>
      <c r="L109" s="217"/>
      <c r="M109" s="218"/>
      <c r="N109" s="219"/>
      <c r="O109" s="219"/>
      <c r="P109" s="219"/>
      <c r="Q109" s="219"/>
      <c r="R109" s="219"/>
      <c r="S109" s="219"/>
      <c r="T109" s="220"/>
      <c r="AT109" s="221" t="s">
        <v>158</v>
      </c>
      <c r="AU109" s="221" t="s">
        <v>154</v>
      </c>
      <c r="AV109" s="14" t="s">
        <v>14</v>
      </c>
      <c r="AW109" s="14" t="s">
        <v>37</v>
      </c>
      <c r="AX109" s="14" t="s">
        <v>76</v>
      </c>
      <c r="AY109" s="221" t="s">
        <v>145</v>
      </c>
    </row>
    <row r="110" spans="1:65" s="15" customFormat="1">
      <c r="B110" s="222"/>
      <c r="C110" s="223"/>
      <c r="D110" s="202" t="s">
        <v>158</v>
      </c>
      <c r="E110" s="224" t="s">
        <v>19</v>
      </c>
      <c r="F110" s="225" t="s">
        <v>163</v>
      </c>
      <c r="G110" s="223"/>
      <c r="H110" s="226">
        <v>0.71699999999999997</v>
      </c>
      <c r="I110" s="227"/>
      <c r="J110" s="223"/>
      <c r="K110" s="223"/>
      <c r="L110" s="228"/>
      <c r="M110" s="229"/>
      <c r="N110" s="230"/>
      <c r="O110" s="230"/>
      <c r="P110" s="230"/>
      <c r="Q110" s="230"/>
      <c r="R110" s="230"/>
      <c r="S110" s="230"/>
      <c r="T110" s="231"/>
      <c r="AT110" s="232" t="s">
        <v>158</v>
      </c>
      <c r="AU110" s="232" t="s">
        <v>154</v>
      </c>
      <c r="AV110" s="15" t="s">
        <v>154</v>
      </c>
      <c r="AW110" s="15" t="s">
        <v>37</v>
      </c>
      <c r="AX110" s="15" t="s">
        <v>84</v>
      </c>
      <c r="AY110" s="232" t="s">
        <v>145</v>
      </c>
    </row>
    <row r="111" spans="1:65" s="12" customFormat="1" ht="25.9" customHeight="1">
      <c r="B111" s="166"/>
      <c r="C111" s="167"/>
      <c r="D111" s="168" t="s">
        <v>75</v>
      </c>
      <c r="E111" s="169" t="s">
        <v>389</v>
      </c>
      <c r="F111" s="169" t="s">
        <v>390</v>
      </c>
      <c r="G111" s="167"/>
      <c r="H111" s="167"/>
      <c r="I111" s="170"/>
      <c r="J111" s="171">
        <f>BK111</f>
        <v>0</v>
      </c>
      <c r="K111" s="167"/>
      <c r="L111" s="172"/>
      <c r="M111" s="173"/>
      <c r="N111" s="174"/>
      <c r="O111" s="174"/>
      <c r="P111" s="175">
        <f>P112</f>
        <v>0</v>
      </c>
      <c r="Q111" s="174"/>
      <c r="R111" s="175">
        <f>R112</f>
        <v>0</v>
      </c>
      <c r="S111" s="174"/>
      <c r="T111" s="176">
        <f>T112</f>
        <v>0.71699999999999997</v>
      </c>
      <c r="AR111" s="177" t="s">
        <v>14</v>
      </c>
      <c r="AT111" s="178" t="s">
        <v>75</v>
      </c>
      <c r="AU111" s="178" t="s">
        <v>76</v>
      </c>
      <c r="AY111" s="177" t="s">
        <v>145</v>
      </c>
      <c r="BK111" s="179">
        <f>BK112</f>
        <v>0</v>
      </c>
    </row>
    <row r="112" spans="1:65" s="12" customFormat="1" ht="22.9" customHeight="1">
      <c r="B112" s="166"/>
      <c r="C112" s="167"/>
      <c r="D112" s="168" t="s">
        <v>75</v>
      </c>
      <c r="E112" s="180" t="s">
        <v>391</v>
      </c>
      <c r="F112" s="180" t="s">
        <v>87</v>
      </c>
      <c r="G112" s="167"/>
      <c r="H112" s="167"/>
      <c r="I112" s="170"/>
      <c r="J112" s="181">
        <f>BK112</f>
        <v>0</v>
      </c>
      <c r="K112" s="167"/>
      <c r="L112" s="172"/>
      <c r="M112" s="173"/>
      <c r="N112" s="174"/>
      <c r="O112" s="174"/>
      <c r="P112" s="175">
        <f>SUM(P113:P176)</f>
        <v>0</v>
      </c>
      <c r="Q112" s="174"/>
      <c r="R112" s="175">
        <f>SUM(R113:R176)</f>
        <v>0</v>
      </c>
      <c r="S112" s="174"/>
      <c r="T112" s="176">
        <f>SUM(T113:T176)</f>
        <v>0.71699999999999997</v>
      </c>
      <c r="AR112" s="177" t="s">
        <v>14</v>
      </c>
      <c r="AT112" s="178" t="s">
        <v>75</v>
      </c>
      <c r="AU112" s="178" t="s">
        <v>84</v>
      </c>
      <c r="AY112" s="177" t="s">
        <v>145</v>
      </c>
      <c r="BK112" s="179">
        <f>SUM(BK113:BK176)</f>
        <v>0</v>
      </c>
    </row>
    <row r="113" spans="1:65" s="2" customFormat="1" ht="16.5" customHeight="1">
      <c r="A113" s="37"/>
      <c r="B113" s="38"/>
      <c r="C113" s="182" t="s">
        <v>154</v>
      </c>
      <c r="D113" s="182" t="s">
        <v>149</v>
      </c>
      <c r="E113" s="183" t="s">
        <v>392</v>
      </c>
      <c r="F113" s="184" t="s">
        <v>393</v>
      </c>
      <c r="G113" s="185" t="s">
        <v>325</v>
      </c>
      <c r="H113" s="186">
        <v>11</v>
      </c>
      <c r="I113" s="187"/>
      <c r="J113" s="188">
        <f>ROUND(I113*H113,2)</f>
        <v>0</v>
      </c>
      <c r="K113" s="184" t="s">
        <v>153</v>
      </c>
      <c r="L113" s="42"/>
      <c r="M113" s="189" t="s">
        <v>19</v>
      </c>
      <c r="N113" s="190" t="s">
        <v>49</v>
      </c>
      <c r="O113" s="68"/>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231</v>
      </c>
      <c r="AT113" s="193" t="s">
        <v>149</v>
      </c>
      <c r="AU113" s="193" t="s">
        <v>14</v>
      </c>
      <c r="AY113" s="20" t="s">
        <v>145</v>
      </c>
      <c r="BE113" s="194">
        <f>IF(N113="základní",J113,0)</f>
        <v>0</v>
      </c>
      <c r="BF113" s="194">
        <f>IF(N113="snížená",J113,0)</f>
        <v>0</v>
      </c>
      <c r="BG113" s="194">
        <f>IF(N113="zákl. přenesená",J113,0)</f>
        <v>0</v>
      </c>
      <c r="BH113" s="194">
        <f>IF(N113="sníž. přenesená",J113,0)</f>
        <v>0</v>
      </c>
      <c r="BI113" s="194">
        <f>IF(N113="nulová",J113,0)</f>
        <v>0</v>
      </c>
      <c r="BJ113" s="20" t="s">
        <v>154</v>
      </c>
      <c r="BK113" s="194">
        <f>ROUND(I113*H113,2)</f>
        <v>0</v>
      </c>
      <c r="BL113" s="20" t="s">
        <v>231</v>
      </c>
      <c r="BM113" s="193" t="s">
        <v>394</v>
      </c>
    </row>
    <row r="114" spans="1:65" s="2" customFormat="1">
      <c r="A114" s="37"/>
      <c r="B114" s="38"/>
      <c r="C114" s="39"/>
      <c r="D114" s="195" t="s">
        <v>156</v>
      </c>
      <c r="E114" s="39"/>
      <c r="F114" s="196" t="s">
        <v>395</v>
      </c>
      <c r="G114" s="39"/>
      <c r="H114" s="39"/>
      <c r="I114" s="197"/>
      <c r="J114" s="39"/>
      <c r="K114" s="39"/>
      <c r="L114" s="42"/>
      <c r="M114" s="198"/>
      <c r="N114" s="199"/>
      <c r="O114" s="68"/>
      <c r="P114" s="68"/>
      <c r="Q114" s="68"/>
      <c r="R114" s="68"/>
      <c r="S114" s="68"/>
      <c r="T114" s="69"/>
      <c r="U114" s="37"/>
      <c r="V114" s="37"/>
      <c r="W114" s="37"/>
      <c r="X114" s="37"/>
      <c r="Y114" s="37"/>
      <c r="Z114" s="37"/>
      <c r="AA114" s="37"/>
      <c r="AB114" s="37"/>
      <c r="AC114" s="37"/>
      <c r="AD114" s="37"/>
      <c r="AE114" s="37"/>
      <c r="AT114" s="20" t="s">
        <v>156</v>
      </c>
      <c r="AU114" s="20" t="s">
        <v>14</v>
      </c>
    </row>
    <row r="115" spans="1:65" s="2" customFormat="1" ht="19.5">
      <c r="A115" s="37"/>
      <c r="B115" s="38"/>
      <c r="C115" s="39"/>
      <c r="D115" s="202" t="s">
        <v>196</v>
      </c>
      <c r="E115" s="39"/>
      <c r="F115" s="233" t="s">
        <v>402</v>
      </c>
      <c r="G115" s="39"/>
      <c r="H115" s="39"/>
      <c r="I115" s="197"/>
      <c r="J115" s="39"/>
      <c r="K115" s="39"/>
      <c r="L115" s="42"/>
      <c r="M115" s="198"/>
      <c r="N115" s="199"/>
      <c r="O115" s="68"/>
      <c r="P115" s="68"/>
      <c r="Q115" s="68"/>
      <c r="R115" s="68"/>
      <c r="S115" s="68"/>
      <c r="T115" s="69"/>
      <c r="U115" s="37"/>
      <c r="V115" s="37"/>
      <c r="W115" s="37"/>
      <c r="X115" s="37"/>
      <c r="Y115" s="37"/>
      <c r="Z115" s="37"/>
      <c r="AA115" s="37"/>
      <c r="AB115" s="37"/>
      <c r="AC115" s="37"/>
      <c r="AD115" s="37"/>
      <c r="AE115" s="37"/>
      <c r="AT115" s="20" t="s">
        <v>196</v>
      </c>
      <c r="AU115" s="20" t="s">
        <v>14</v>
      </c>
    </row>
    <row r="116" spans="1:65" s="14" customFormat="1">
      <c r="B116" s="211"/>
      <c r="C116" s="212"/>
      <c r="D116" s="202" t="s">
        <v>158</v>
      </c>
      <c r="E116" s="213" t="s">
        <v>19</v>
      </c>
      <c r="F116" s="214" t="s">
        <v>507</v>
      </c>
      <c r="G116" s="212"/>
      <c r="H116" s="215">
        <v>11</v>
      </c>
      <c r="I116" s="216"/>
      <c r="J116" s="212"/>
      <c r="K116" s="212"/>
      <c r="L116" s="217"/>
      <c r="M116" s="218"/>
      <c r="N116" s="219"/>
      <c r="O116" s="219"/>
      <c r="P116" s="219"/>
      <c r="Q116" s="219"/>
      <c r="R116" s="219"/>
      <c r="S116" s="219"/>
      <c r="T116" s="220"/>
      <c r="AT116" s="221" t="s">
        <v>158</v>
      </c>
      <c r="AU116" s="221" t="s">
        <v>14</v>
      </c>
      <c r="AV116" s="14" t="s">
        <v>14</v>
      </c>
      <c r="AW116" s="14" t="s">
        <v>37</v>
      </c>
      <c r="AX116" s="14" t="s">
        <v>76</v>
      </c>
      <c r="AY116" s="221" t="s">
        <v>145</v>
      </c>
    </row>
    <row r="117" spans="1:65" s="15" customFormat="1">
      <c r="B117" s="222"/>
      <c r="C117" s="223"/>
      <c r="D117" s="202" t="s">
        <v>158</v>
      </c>
      <c r="E117" s="224" t="s">
        <v>19</v>
      </c>
      <c r="F117" s="225" t="s">
        <v>163</v>
      </c>
      <c r="G117" s="223"/>
      <c r="H117" s="226">
        <v>11</v>
      </c>
      <c r="I117" s="227"/>
      <c r="J117" s="223"/>
      <c r="K117" s="223"/>
      <c r="L117" s="228"/>
      <c r="M117" s="229"/>
      <c r="N117" s="230"/>
      <c r="O117" s="230"/>
      <c r="P117" s="230"/>
      <c r="Q117" s="230"/>
      <c r="R117" s="230"/>
      <c r="S117" s="230"/>
      <c r="T117" s="231"/>
      <c r="AT117" s="232" t="s">
        <v>158</v>
      </c>
      <c r="AU117" s="232" t="s">
        <v>14</v>
      </c>
      <c r="AV117" s="15" t="s">
        <v>154</v>
      </c>
      <c r="AW117" s="15" t="s">
        <v>37</v>
      </c>
      <c r="AX117" s="15" t="s">
        <v>84</v>
      </c>
      <c r="AY117" s="232" t="s">
        <v>145</v>
      </c>
    </row>
    <row r="118" spans="1:65" s="2" customFormat="1" ht="16.5" customHeight="1">
      <c r="A118" s="37"/>
      <c r="B118" s="38"/>
      <c r="C118" s="182" t="s">
        <v>173</v>
      </c>
      <c r="D118" s="182" t="s">
        <v>149</v>
      </c>
      <c r="E118" s="183" t="s">
        <v>398</v>
      </c>
      <c r="F118" s="184" t="s">
        <v>399</v>
      </c>
      <c r="G118" s="185" t="s">
        <v>325</v>
      </c>
      <c r="H118" s="186">
        <v>39</v>
      </c>
      <c r="I118" s="187"/>
      <c r="J118" s="188">
        <f>ROUND(I118*H118,2)</f>
        <v>0</v>
      </c>
      <c r="K118" s="184" t="s">
        <v>153</v>
      </c>
      <c r="L118" s="42"/>
      <c r="M118" s="189" t="s">
        <v>19</v>
      </c>
      <c r="N118" s="190" t="s">
        <v>49</v>
      </c>
      <c r="O118" s="68"/>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231</v>
      </c>
      <c r="AT118" s="193" t="s">
        <v>149</v>
      </c>
      <c r="AU118" s="193" t="s">
        <v>14</v>
      </c>
      <c r="AY118" s="20" t="s">
        <v>145</v>
      </c>
      <c r="BE118" s="194">
        <f>IF(N118="základní",J118,0)</f>
        <v>0</v>
      </c>
      <c r="BF118" s="194">
        <f>IF(N118="snížená",J118,0)</f>
        <v>0</v>
      </c>
      <c r="BG118" s="194">
        <f>IF(N118="zákl. přenesená",J118,0)</f>
        <v>0</v>
      </c>
      <c r="BH118" s="194">
        <f>IF(N118="sníž. přenesená",J118,0)</f>
        <v>0</v>
      </c>
      <c r="BI118" s="194">
        <f>IF(N118="nulová",J118,0)</f>
        <v>0</v>
      </c>
      <c r="BJ118" s="20" t="s">
        <v>154</v>
      </c>
      <c r="BK118" s="194">
        <f>ROUND(I118*H118,2)</f>
        <v>0</v>
      </c>
      <c r="BL118" s="20" t="s">
        <v>231</v>
      </c>
      <c r="BM118" s="193" t="s">
        <v>400</v>
      </c>
    </row>
    <row r="119" spans="1:65" s="2" customFormat="1">
      <c r="A119" s="37"/>
      <c r="B119" s="38"/>
      <c r="C119" s="39"/>
      <c r="D119" s="195" t="s">
        <v>156</v>
      </c>
      <c r="E119" s="39"/>
      <c r="F119" s="196" t="s">
        <v>401</v>
      </c>
      <c r="G119" s="39"/>
      <c r="H119" s="39"/>
      <c r="I119" s="197"/>
      <c r="J119" s="39"/>
      <c r="K119" s="39"/>
      <c r="L119" s="42"/>
      <c r="M119" s="198"/>
      <c r="N119" s="199"/>
      <c r="O119" s="68"/>
      <c r="P119" s="68"/>
      <c r="Q119" s="68"/>
      <c r="R119" s="68"/>
      <c r="S119" s="68"/>
      <c r="T119" s="69"/>
      <c r="U119" s="37"/>
      <c r="V119" s="37"/>
      <c r="W119" s="37"/>
      <c r="X119" s="37"/>
      <c r="Y119" s="37"/>
      <c r="Z119" s="37"/>
      <c r="AA119" s="37"/>
      <c r="AB119" s="37"/>
      <c r="AC119" s="37"/>
      <c r="AD119" s="37"/>
      <c r="AE119" s="37"/>
      <c r="AT119" s="20" t="s">
        <v>156</v>
      </c>
      <c r="AU119" s="20" t="s">
        <v>14</v>
      </c>
    </row>
    <row r="120" spans="1:65" s="2" customFormat="1" ht="19.5">
      <c r="A120" s="37"/>
      <c r="B120" s="38"/>
      <c r="C120" s="39"/>
      <c r="D120" s="202" t="s">
        <v>196</v>
      </c>
      <c r="E120" s="39"/>
      <c r="F120" s="233" t="s">
        <v>402</v>
      </c>
      <c r="G120" s="39"/>
      <c r="H120" s="39"/>
      <c r="I120" s="197"/>
      <c r="J120" s="39"/>
      <c r="K120" s="39"/>
      <c r="L120" s="42"/>
      <c r="M120" s="198"/>
      <c r="N120" s="199"/>
      <c r="O120" s="68"/>
      <c r="P120" s="68"/>
      <c r="Q120" s="68"/>
      <c r="R120" s="68"/>
      <c r="S120" s="68"/>
      <c r="T120" s="69"/>
      <c r="U120" s="37"/>
      <c r="V120" s="37"/>
      <c r="W120" s="37"/>
      <c r="X120" s="37"/>
      <c r="Y120" s="37"/>
      <c r="Z120" s="37"/>
      <c r="AA120" s="37"/>
      <c r="AB120" s="37"/>
      <c r="AC120" s="37"/>
      <c r="AD120" s="37"/>
      <c r="AE120" s="37"/>
      <c r="AT120" s="20" t="s">
        <v>196</v>
      </c>
      <c r="AU120" s="20" t="s">
        <v>14</v>
      </c>
    </row>
    <row r="121" spans="1:65" s="14" customFormat="1">
      <c r="B121" s="211"/>
      <c r="C121" s="212"/>
      <c r="D121" s="202" t="s">
        <v>158</v>
      </c>
      <c r="E121" s="213" t="s">
        <v>19</v>
      </c>
      <c r="F121" s="214" t="s">
        <v>508</v>
      </c>
      <c r="G121" s="212"/>
      <c r="H121" s="215">
        <v>39</v>
      </c>
      <c r="I121" s="216"/>
      <c r="J121" s="212"/>
      <c r="K121" s="212"/>
      <c r="L121" s="217"/>
      <c r="M121" s="218"/>
      <c r="N121" s="219"/>
      <c r="O121" s="219"/>
      <c r="P121" s="219"/>
      <c r="Q121" s="219"/>
      <c r="R121" s="219"/>
      <c r="S121" s="219"/>
      <c r="T121" s="220"/>
      <c r="AT121" s="221" t="s">
        <v>158</v>
      </c>
      <c r="AU121" s="221" t="s">
        <v>14</v>
      </c>
      <c r="AV121" s="14" t="s">
        <v>14</v>
      </c>
      <c r="AW121" s="14" t="s">
        <v>37</v>
      </c>
      <c r="AX121" s="14" t="s">
        <v>76</v>
      </c>
      <c r="AY121" s="221" t="s">
        <v>145</v>
      </c>
    </row>
    <row r="122" spans="1:65" s="15" customFormat="1">
      <c r="B122" s="222"/>
      <c r="C122" s="223"/>
      <c r="D122" s="202" t="s">
        <v>158</v>
      </c>
      <c r="E122" s="224" t="s">
        <v>19</v>
      </c>
      <c r="F122" s="225" t="s">
        <v>163</v>
      </c>
      <c r="G122" s="223"/>
      <c r="H122" s="226">
        <v>39</v>
      </c>
      <c r="I122" s="227"/>
      <c r="J122" s="223"/>
      <c r="K122" s="223"/>
      <c r="L122" s="228"/>
      <c r="M122" s="229"/>
      <c r="N122" s="230"/>
      <c r="O122" s="230"/>
      <c r="P122" s="230"/>
      <c r="Q122" s="230"/>
      <c r="R122" s="230"/>
      <c r="S122" s="230"/>
      <c r="T122" s="231"/>
      <c r="AT122" s="232" t="s">
        <v>158</v>
      </c>
      <c r="AU122" s="232" t="s">
        <v>14</v>
      </c>
      <c r="AV122" s="15" t="s">
        <v>154</v>
      </c>
      <c r="AW122" s="15" t="s">
        <v>37</v>
      </c>
      <c r="AX122" s="15" t="s">
        <v>84</v>
      </c>
      <c r="AY122" s="232" t="s">
        <v>145</v>
      </c>
    </row>
    <row r="123" spans="1:65" s="2" customFormat="1" ht="16.5" customHeight="1">
      <c r="A123" s="37"/>
      <c r="B123" s="38"/>
      <c r="C123" s="247" t="s">
        <v>179</v>
      </c>
      <c r="D123" s="247" t="s">
        <v>353</v>
      </c>
      <c r="E123" s="248" t="s">
        <v>404</v>
      </c>
      <c r="F123" s="249" t="s">
        <v>405</v>
      </c>
      <c r="G123" s="250" t="s">
        <v>325</v>
      </c>
      <c r="H123" s="251">
        <v>1</v>
      </c>
      <c r="I123" s="252"/>
      <c r="J123" s="253">
        <f>ROUND(I123*H123,2)</f>
        <v>0</v>
      </c>
      <c r="K123" s="249" t="s">
        <v>188</v>
      </c>
      <c r="L123" s="254"/>
      <c r="M123" s="255" t="s">
        <v>19</v>
      </c>
      <c r="N123" s="256" t="s">
        <v>49</v>
      </c>
      <c r="O123" s="68"/>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297</v>
      </c>
      <c r="AT123" s="193" t="s">
        <v>353</v>
      </c>
      <c r="AU123" s="193" t="s">
        <v>14</v>
      </c>
      <c r="AY123" s="20" t="s">
        <v>145</v>
      </c>
      <c r="BE123" s="194">
        <f>IF(N123="základní",J123,0)</f>
        <v>0</v>
      </c>
      <c r="BF123" s="194">
        <f>IF(N123="snížená",J123,0)</f>
        <v>0</v>
      </c>
      <c r="BG123" s="194">
        <f>IF(N123="zákl. přenesená",J123,0)</f>
        <v>0</v>
      </c>
      <c r="BH123" s="194">
        <f>IF(N123="sníž. přenesená",J123,0)</f>
        <v>0</v>
      </c>
      <c r="BI123" s="194">
        <f>IF(N123="nulová",J123,0)</f>
        <v>0</v>
      </c>
      <c r="BJ123" s="20" t="s">
        <v>154</v>
      </c>
      <c r="BK123" s="194">
        <f>ROUND(I123*H123,2)</f>
        <v>0</v>
      </c>
      <c r="BL123" s="20" t="s">
        <v>231</v>
      </c>
      <c r="BM123" s="193" t="s">
        <v>406</v>
      </c>
    </row>
    <row r="124" spans="1:65" s="13" customFormat="1">
      <c r="B124" s="200"/>
      <c r="C124" s="201"/>
      <c r="D124" s="202" t="s">
        <v>158</v>
      </c>
      <c r="E124" s="203" t="s">
        <v>19</v>
      </c>
      <c r="F124" s="204" t="s">
        <v>509</v>
      </c>
      <c r="G124" s="201"/>
      <c r="H124" s="203" t="s">
        <v>19</v>
      </c>
      <c r="I124" s="205"/>
      <c r="J124" s="201"/>
      <c r="K124" s="201"/>
      <c r="L124" s="206"/>
      <c r="M124" s="207"/>
      <c r="N124" s="208"/>
      <c r="O124" s="208"/>
      <c r="P124" s="208"/>
      <c r="Q124" s="208"/>
      <c r="R124" s="208"/>
      <c r="S124" s="208"/>
      <c r="T124" s="209"/>
      <c r="AT124" s="210" t="s">
        <v>158</v>
      </c>
      <c r="AU124" s="210" t="s">
        <v>14</v>
      </c>
      <c r="AV124" s="13" t="s">
        <v>84</v>
      </c>
      <c r="AW124" s="13" t="s">
        <v>37</v>
      </c>
      <c r="AX124" s="13" t="s">
        <v>76</v>
      </c>
      <c r="AY124" s="210" t="s">
        <v>145</v>
      </c>
    </row>
    <row r="125" spans="1:65" s="14" customFormat="1">
      <c r="B125" s="211"/>
      <c r="C125" s="212"/>
      <c r="D125" s="202" t="s">
        <v>158</v>
      </c>
      <c r="E125" s="213" t="s">
        <v>19</v>
      </c>
      <c r="F125" s="214" t="s">
        <v>415</v>
      </c>
      <c r="G125" s="212"/>
      <c r="H125" s="215">
        <v>1</v>
      </c>
      <c r="I125" s="216"/>
      <c r="J125" s="212"/>
      <c r="K125" s="212"/>
      <c r="L125" s="217"/>
      <c r="M125" s="218"/>
      <c r="N125" s="219"/>
      <c r="O125" s="219"/>
      <c r="P125" s="219"/>
      <c r="Q125" s="219"/>
      <c r="R125" s="219"/>
      <c r="S125" s="219"/>
      <c r="T125" s="220"/>
      <c r="AT125" s="221" t="s">
        <v>158</v>
      </c>
      <c r="AU125" s="221" t="s">
        <v>14</v>
      </c>
      <c r="AV125" s="14" t="s">
        <v>14</v>
      </c>
      <c r="AW125" s="14" t="s">
        <v>37</v>
      </c>
      <c r="AX125" s="14" t="s">
        <v>76</v>
      </c>
      <c r="AY125" s="221" t="s">
        <v>145</v>
      </c>
    </row>
    <row r="126" spans="1:65" s="15" customFormat="1">
      <c r="B126" s="222"/>
      <c r="C126" s="223"/>
      <c r="D126" s="202" t="s">
        <v>158</v>
      </c>
      <c r="E126" s="224" t="s">
        <v>19</v>
      </c>
      <c r="F126" s="225" t="s">
        <v>163</v>
      </c>
      <c r="G126" s="223"/>
      <c r="H126" s="226">
        <v>1</v>
      </c>
      <c r="I126" s="227"/>
      <c r="J126" s="223"/>
      <c r="K126" s="223"/>
      <c r="L126" s="228"/>
      <c r="M126" s="229"/>
      <c r="N126" s="230"/>
      <c r="O126" s="230"/>
      <c r="P126" s="230"/>
      <c r="Q126" s="230"/>
      <c r="R126" s="230"/>
      <c r="S126" s="230"/>
      <c r="T126" s="231"/>
      <c r="AT126" s="232" t="s">
        <v>158</v>
      </c>
      <c r="AU126" s="232" t="s">
        <v>14</v>
      </c>
      <c r="AV126" s="15" t="s">
        <v>154</v>
      </c>
      <c r="AW126" s="15" t="s">
        <v>37</v>
      </c>
      <c r="AX126" s="15" t="s">
        <v>84</v>
      </c>
      <c r="AY126" s="232" t="s">
        <v>145</v>
      </c>
    </row>
    <row r="127" spans="1:65" s="2" customFormat="1" ht="16.5" customHeight="1">
      <c r="A127" s="37"/>
      <c r="B127" s="38"/>
      <c r="C127" s="247" t="s">
        <v>204</v>
      </c>
      <c r="D127" s="247" t="s">
        <v>353</v>
      </c>
      <c r="E127" s="248" t="s">
        <v>420</v>
      </c>
      <c r="F127" s="249" t="s">
        <v>421</v>
      </c>
      <c r="G127" s="250" t="s">
        <v>325</v>
      </c>
      <c r="H127" s="251">
        <v>1</v>
      </c>
      <c r="I127" s="252"/>
      <c r="J127" s="253">
        <f>ROUND(I127*H127,2)</f>
        <v>0</v>
      </c>
      <c r="K127" s="249" t="s">
        <v>188</v>
      </c>
      <c r="L127" s="254"/>
      <c r="M127" s="255" t="s">
        <v>19</v>
      </c>
      <c r="N127" s="256" t="s">
        <v>49</v>
      </c>
      <c r="O127" s="68"/>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297</v>
      </c>
      <c r="AT127" s="193" t="s">
        <v>353</v>
      </c>
      <c r="AU127" s="193" t="s">
        <v>14</v>
      </c>
      <c r="AY127" s="20" t="s">
        <v>145</v>
      </c>
      <c r="BE127" s="194">
        <f>IF(N127="základní",J127,0)</f>
        <v>0</v>
      </c>
      <c r="BF127" s="194">
        <f>IF(N127="snížená",J127,0)</f>
        <v>0</v>
      </c>
      <c r="BG127" s="194">
        <f>IF(N127="zákl. přenesená",J127,0)</f>
        <v>0</v>
      </c>
      <c r="BH127" s="194">
        <f>IF(N127="sníž. přenesená",J127,0)</f>
        <v>0</v>
      </c>
      <c r="BI127" s="194">
        <f>IF(N127="nulová",J127,0)</f>
        <v>0</v>
      </c>
      <c r="BJ127" s="20" t="s">
        <v>154</v>
      </c>
      <c r="BK127" s="194">
        <f>ROUND(I127*H127,2)</f>
        <v>0</v>
      </c>
      <c r="BL127" s="20" t="s">
        <v>231</v>
      </c>
      <c r="BM127" s="193" t="s">
        <v>422</v>
      </c>
    </row>
    <row r="128" spans="1:65" s="13" customFormat="1">
      <c r="B128" s="200"/>
      <c r="C128" s="201"/>
      <c r="D128" s="202" t="s">
        <v>158</v>
      </c>
      <c r="E128" s="203" t="s">
        <v>19</v>
      </c>
      <c r="F128" s="204" t="s">
        <v>509</v>
      </c>
      <c r="G128" s="201"/>
      <c r="H128" s="203" t="s">
        <v>19</v>
      </c>
      <c r="I128" s="205"/>
      <c r="J128" s="201"/>
      <c r="K128" s="201"/>
      <c r="L128" s="206"/>
      <c r="M128" s="207"/>
      <c r="N128" s="208"/>
      <c r="O128" s="208"/>
      <c r="P128" s="208"/>
      <c r="Q128" s="208"/>
      <c r="R128" s="208"/>
      <c r="S128" s="208"/>
      <c r="T128" s="209"/>
      <c r="AT128" s="210" t="s">
        <v>158</v>
      </c>
      <c r="AU128" s="210" t="s">
        <v>14</v>
      </c>
      <c r="AV128" s="13" t="s">
        <v>84</v>
      </c>
      <c r="AW128" s="13" t="s">
        <v>37</v>
      </c>
      <c r="AX128" s="13" t="s">
        <v>76</v>
      </c>
      <c r="AY128" s="210" t="s">
        <v>145</v>
      </c>
    </row>
    <row r="129" spans="1:65" s="14" customFormat="1">
      <c r="B129" s="211"/>
      <c r="C129" s="212"/>
      <c r="D129" s="202" t="s">
        <v>158</v>
      </c>
      <c r="E129" s="213" t="s">
        <v>19</v>
      </c>
      <c r="F129" s="214" t="s">
        <v>415</v>
      </c>
      <c r="G129" s="212"/>
      <c r="H129" s="215">
        <v>1</v>
      </c>
      <c r="I129" s="216"/>
      <c r="J129" s="212"/>
      <c r="K129" s="212"/>
      <c r="L129" s="217"/>
      <c r="M129" s="218"/>
      <c r="N129" s="219"/>
      <c r="O129" s="219"/>
      <c r="P129" s="219"/>
      <c r="Q129" s="219"/>
      <c r="R129" s="219"/>
      <c r="S129" s="219"/>
      <c r="T129" s="220"/>
      <c r="AT129" s="221" t="s">
        <v>158</v>
      </c>
      <c r="AU129" s="221" t="s">
        <v>14</v>
      </c>
      <c r="AV129" s="14" t="s">
        <v>14</v>
      </c>
      <c r="AW129" s="14" t="s">
        <v>37</v>
      </c>
      <c r="AX129" s="14" t="s">
        <v>76</v>
      </c>
      <c r="AY129" s="221" t="s">
        <v>145</v>
      </c>
    </row>
    <row r="130" spans="1:65" s="15" customFormat="1">
      <c r="B130" s="222"/>
      <c r="C130" s="223"/>
      <c r="D130" s="202" t="s">
        <v>158</v>
      </c>
      <c r="E130" s="224" t="s">
        <v>19</v>
      </c>
      <c r="F130" s="225" t="s">
        <v>163</v>
      </c>
      <c r="G130" s="223"/>
      <c r="H130" s="226">
        <v>1</v>
      </c>
      <c r="I130" s="227"/>
      <c r="J130" s="223"/>
      <c r="K130" s="223"/>
      <c r="L130" s="228"/>
      <c r="M130" s="229"/>
      <c r="N130" s="230"/>
      <c r="O130" s="230"/>
      <c r="P130" s="230"/>
      <c r="Q130" s="230"/>
      <c r="R130" s="230"/>
      <c r="S130" s="230"/>
      <c r="T130" s="231"/>
      <c r="AT130" s="232" t="s">
        <v>158</v>
      </c>
      <c r="AU130" s="232" t="s">
        <v>14</v>
      </c>
      <c r="AV130" s="15" t="s">
        <v>154</v>
      </c>
      <c r="AW130" s="15" t="s">
        <v>37</v>
      </c>
      <c r="AX130" s="15" t="s">
        <v>84</v>
      </c>
      <c r="AY130" s="232" t="s">
        <v>145</v>
      </c>
    </row>
    <row r="131" spans="1:65" s="2" customFormat="1" ht="16.5" customHeight="1">
      <c r="A131" s="37"/>
      <c r="B131" s="38"/>
      <c r="C131" s="247" t="s">
        <v>210</v>
      </c>
      <c r="D131" s="247" t="s">
        <v>353</v>
      </c>
      <c r="E131" s="248" t="s">
        <v>510</v>
      </c>
      <c r="F131" s="249" t="s">
        <v>511</v>
      </c>
      <c r="G131" s="250" t="s">
        <v>325</v>
      </c>
      <c r="H131" s="251">
        <v>36</v>
      </c>
      <c r="I131" s="252"/>
      <c r="J131" s="253">
        <f>ROUND(I131*H131,2)</f>
        <v>0</v>
      </c>
      <c r="K131" s="249" t="s">
        <v>188</v>
      </c>
      <c r="L131" s="254"/>
      <c r="M131" s="255" t="s">
        <v>19</v>
      </c>
      <c r="N131" s="256" t="s">
        <v>49</v>
      </c>
      <c r="O131" s="68"/>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297</v>
      </c>
      <c r="AT131" s="193" t="s">
        <v>353</v>
      </c>
      <c r="AU131" s="193" t="s">
        <v>14</v>
      </c>
      <c r="AY131" s="20" t="s">
        <v>145</v>
      </c>
      <c r="BE131" s="194">
        <f>IF(N131="základní",J131,0)</f>
        <v>0</v>
      </c>
      <c r="BF131" s="194">
        <f>IF(N131="snížená",J131,0)</f>
        <v>0</v>
      </c>
      <c r="BG131" s="194">
        <f>IF(N131="zákl. přenesená",J131,0)</f>
        <v>0</v>
      </c>
      <c r="BH131" s="194">
        <f>IF(N131="sníž. přenesená",J131,0)</f>
        <v>0</v>
      </c>
      <c r="BI131" s="194">
        <f>IF(N131="nulová",J131,0)</f>
        <v>0</v>
      </c>
      <c r="BJ131" s="20" t="s">
        <v>154</v>
      </c>
      <c r="BK131" s="194">
        <f>ROUND(I131*H131,2)</f>
        <v>0</v>
      </c>
      <c r="BL131" s="20" t="s">
        <v>231</v>
      </c>
      <c r="BM131" s="193" t="s">
        <v>512</v>
      </c>
    </row>
    <row r="132" spans="1:65" s="13" customFormat="1">
      <c r="B132" s="200"/>
      <c r="C132" s="201"/>
      <c r="D132" s="202" t="s">
        <v>158</v>
      </c>
      <c r="E132" s="203" t="s">
        <v>19</v>
      </c>
      <c r="F132" s="204" t="s">
        <v>513</v>
      </c>
      <c r="G132" s="201"/>
      <c r="H132" s="203" t="s">
        <v>19</v>
      </c>
      <c r="I132" s="205"/>
      <c r="J132" s="201"/>
      <c r="K132" s="201"/>
      <c r="L132" s="206"/>
      <c r="M132" s="207"/>
      <c r="N132" s="208"/>
      <c r="O132" s="208"/>
      <c r="P132" s="208"/>
      <c r="Q132" s="208"/>
      <c r="R132" s="208"/>
      <c r="S132" s="208"/>
      <c r="T132" s="209"/>
      <c r="AT132" s="210" t="s">
        <v>158</v>
      </c>
      <c r="AU132" s="210" t="s">
        <v>14</v>
      </c>
      <c r="AV132" s="13" t="s">
        <v>84</v>
      </c>
      <c r="AW132" s="13" t="s">
        <v>37</v>
      </c>
      <c r="AX132" s="13" t="s">
        <v>76</v>
      </c>
      <c r="AY132" s="210" t="s">
        <v>145</v>
      </c>
    </row>
    <row r="133" spans="1:65" s="14" customFormat="1">
      <c r="B133" s="211"/>
      <c r="C133" s="212"/>
      <c r="D133" s="202" t="s">
        <v>158</v>
      </c>
      <c r="E133" s="213" t="s">
        <v>19</v>
      </c>
      <c r="F133" s="214" t="s">
        <v>514</v>
      </c>
      <c r="G133" s="212"/>
      <c r="H133" s="215">
        <v>18</v>
      </c>
      <c r="I133" s="216"/>
      <c r="J133" s="212"/>
      <c r="K133" s="212"/>
      <c r="L133" s="217"/>
      <c r="M133" s="218"/>
      <c r="N133" s="219"/>
      <c r="O133" s="219"/>
      <c r="P133" s="219"/>
      <c r="Q133" s="219"/>
      <c r="R133" s="219"/>
      <c r="S133" s="219"/>
      <c r="T133" s="220"/>
      <c r="AT133" s="221" t="s">
        <v>158</v>
      </c>
      <c r="AU133" s="221" t="s">
        <v>14</v>
      </c>
      <c r="AV133" s="14" t="s">
        <v>14</v>
      </c>
      <c r="AW133" s="14" t="s">
        <v>37</v>
      </c>
      <c r="AX133" s="14" t="s">
        <v>76</v>
      </c>
      <c r="AY133" s="221" t="s">
        <v>145</v>
      </c>
    </row>
    <row r="134" spans="1:65" s="13" customFormat="1">
      <c r="B134" s="200"/>
      <c r="C134" s="201"/>
      <c r="D134" s="202" t="s">
        <v>158</v>
      </c>
      <c r="E134" s="203" t="s">
        <v>19</v>
      </c>
      <c r="F134" s="204" t="s">
        <v>515</v>
      </c>
      <c r="G134" s="201"/>
      <c r="H134" s="203" t="s">
        <v>19</v>
      </c>
      <c r="I134" s="205"/>
      <c r="J134" s="201"/>
      <c r="K134" s="201"/>
      <c r="L134" s="206"/>
      <c r="M134" s="207"/>
      <c r="N134" s="208"/>
      <c r="O134" s="208"/>
      <c r="P134" s="208"/>
      <c r="Q134" s="208"/>
      <c r="R134" s="208"/>
      <c r="S134" s="208"/>
      <c r="T134" s="209"/>
      <c r="AT134" s="210" t="s">
        <v>158</v>
      </c>
      <c r="AU134" s="210" t="s">
        <v>14</v>
      </c>
      <c r="AV134" s="13" t="s">
        <v>84</v>
      </c>
      <c r="AW134" s="13" t="s">
        <v>37</v>
      </c>
      <c r="AX134" s="13" t="s">
        <v>76</v>
      </c>
      <c r="AY134" s="210" t="s">
        <v>145</v>
      </c>
    </row>
    <row r="135" spans="1:65" s="14" customFormat="1">
      <c r="B135" s="211"/>
      <c r="C135" s="212"/>
      <c r="D135" s="202" t="s">
        <v>158</v>
      </c>
      <c r="E135" s="213" t="s">
        <v>19</v>
      </c>
      <c r="F135" s="214" t="s">
        <v>514</v>
      </c>
      <c r="G135" s="212"/>
      <c r="H135" s="215">
        <v>18</v>
      </c>
      <c r="I135" s="216"/>
      <c r="J135" s="212"/>
      <c r="K135" s="212"/>
      <c r="L135" s="217"/>
      <c r="M135" s="218"/>
      <c r="N135" s="219"/>
      <c r="O135" s="219"/>
      <c r="P135" s="219"/>
      <c r="Q135" s="219"/>
      <c r="R135" s="219"/>
      <c r="S135" s="219"/>
      <c r="T135" s="220"/>
      <c r="AT135" s="221" t="s">
        <v>158</v>
      </c>
      <c r="AU135" s="221" t="s">
        <v>14</v>
      </c>
      <c r="AV135" s="14" t="s">
        <v>14</v>
      </c>
      <c r="AW135" s="14" t="s">
        <v>37</v>
      </c>
      <c r="AX135" s="14" t="s">
        <v>76</v>
      </c>
      <c r="AY135" s="221" t="s">
        <v>145</v>
      </c>
    </row>
    <row r="136" spans="1:65" s="15" customFormat="1">
      <c r="B136" s="222"/>
      <c r="C136" s="223"/>
      <c r="D136" s="202" t="s">
        <v>158</v>
      </c>
      <c r="E136" s="224" t="s">
        <v>19</v>
      </c>
      <c r="F136" s="225" t="s">
        <v>163</v>
      </c>
      <c r="G136" s="223"/>
      <c r="H136" s="226">
        <v>36</v>
      </c>
      <c r="I136" s="227"/>
      <c r="J136" s="223"/>
      <c r="K136" s="223"/>
      <c r="L136" s="228"/>
      <c r="M136" s="229"/>
      <c r="N136" s="230"/>
      <c r="O136" s="230"/>
      <c r="P136" s="230"/>
      <c r="Q136" s="230"/>
      <c r="R136" s="230"/>
      <c r="S136" s="230"/>
      <c r="T136" s="231"/>
      <c r="AT136" s="232" t="s">
        <v>158</v>
      </c>
      <c r="AU136" s="232" t="s">
        <v>14</v>
      </c>
      <c r="AV136" s="15" t="s">
        <v>154</v>
      </c>
      <c r="AW136" s="15" t="s">
        <v>37</v>
      </c>
      <c r="AX136" s="15" t="s">
        <v>84</v>
      </c>
      <c r="AY136" s="232" t="s">
        <v>145</v>
      </c>
    </row>
    <row r="137" spans="1:65" s="2" customFormat="1" ht="16.5" customHeight="1">
      <c r="A137" s="37"/>
      <c r="B137" s="38"/>
      <c r="C137" s="247" t="s">
        <v>181</v>
      </c>
      <c r="D137" s="247" t="s">
        <v>353</v>
      </c>
      <c r="E137" s="248" t="s">
        <v>516</v>
      </c>
      <c r="F137" s="249" t="s">
        <v>517</v>
      </c>
      <c r="G137" s="250" t="s">
        <v>325</v>
      </c>
      <c r="H137" s="251">
        <v>2</v>
      </c>
      <c r="I137" s="252"/>
      <c r="J137" s="253">
        <f>ROUND(I137*H137,2)</f>
        <v>0</v>
      </c>
      <c r="K137" s="249" t="s">
        <v>188</v>
      </c>
      <c r="L137" s="254"/>
      <c r="M137" s="255" t="s">
        <v>19</v>
      </c>
      <c r="N137" s="256" t="s">
        <v>49</v>
      </c>
      <c r="O137" s="68"/>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297</v>
      </c>
      <c r="AT137" s="193" t="s">
        <v>353</v>
      </c>
      <c r="AU137" s="193" t="s">
        <v>14</v>
      </c>
      <c r="AY137" s="20" t="s">
        <v>145</v>
      </c>
      <c r="BE137" s="194">
        <f>IF(N137="základní",J137,0)</f>
        <v>0</v>
      </c>
      <c r="BF137" s="194">
        <f>IF(N137="snížená",J137,0)</f>
        <v>0</v>
      </c>
      <c r="BG137" s="194">
        <f>IF(N137="zákl. přenesená",J137,0)</f>
        <v>0</v>
      </c>
      <c r="BH137" s="194">
        <f>IF(N137="sníž. přenesená",J137,0)</f>
        <v>0</v>
      </c>
      <c r="BI137" s="194">
        <f>IF(N137="nulová",J137,0)</f>
        <v>0</v>
      </c>
      <c r="BJ137" s="20" t="s">
        <v>154</v>
      </c>
      <c r="BK137" s="194">
        <f>ROUND(I137*H137,2)</f>
        <v>0</v>
      </c>
      <c r="BL137" s="20" t="s">
        <v>231</v>
      </c>
      <c r="BM137" s="193" t="s">
        <v>518</v>
      </c>
    </row>
    <row r="138" spans="1:65" s="13" customFormat="1">
      <c r="B138" s="200"/>
      <c r="C138" s="201"/>
      <c r="D138" s="202" t="s">
        <v>158</v>
      </c>
      <c r="E138" s="203" t="s">
        <v>19</v>
      </c>
      <c r="F138" s="204" t="s">
        <v>519</v>
      </c>
      <c r="G138" s="201"/>
      <c r="H138" s="203" t="s">
        <v>19</v>
      </c>
      <c r="I138" s="205"/>
      <c r="J138" s="201"/>
      <c r="K138" s="201"/>
      <c r="L138" s="206"/>
      <c r="M138" s="207"/>
      <c r="N138" s="208"/>
      <c r="O138" s="208"/>
      <c r="P138" s="208"/>
      <c r="Q138" s="208"/>
      <c r="R138" s="208"/>
      <c r="S138" s="208"/>
      <c r="T138" s="209"/>
      <c r="AT138" s="210" t="s">
        <v>158</v>
      </c>
      <c r="AU138" s="210" t="s">
        <v>14</v>
      </c>
      <c r="AV138" s="13" t="s">
        <v>84</v>
      </c>
      <c r="AW138" s="13" t="s">
        <v>37</v>
      </c>
      <c r="AX138" s="13" t="s">
        <v>76</v>
      </c>
      <c r="AY138" s="210" t="s">
        <v>145</v>
      </c>
    </row>
    <row r="139" spans="1:65" s="14" customFormat="1">
      <c r="B139" s="211"/>
      <c r="C139" s="212"/>
      <c r="D139" s="202" t="s">
        <v>158</v>
      </c>
      <c r="E139" s="213" t="s">
        <v>19</v>
      </c>
      <c r="F139" s="214" t="s">
        <v>408</v>
      </c>
      <c r="G139" s="212"/>
      <c r="H139" s="215">
        <v>2</v>
      </c>
      <c r="I139" s="216"/>
      <c r="J139" s="212"/>
      <c r="K139" s="212"/>
      <c r="L139" s="217"/>
      <c r="M139" s="218"/>
      <c r="N139" s="219"/>
      <c r="O139" s="219"/>
      <c r="P139" s="219"/>
      <c r="Q139" s="219"/>
      <c r="R139" s="219"/>
      <c r="S139" s="219"/>
      <c r="T139" s="220"/>
      <c r="AT139" s="221" t="s">
        <v>158</v>
      </c>
      <c r="AU139" s="221" t="s">
        <v>14</v>
      </c>
      <c r="AV139" s="14" t="s">
        <v>14</v>
      </c>
      <c r="AW139" s="14" t="s">
        <v>37</v>
      </c>
      <c r="AX139" s="14" t="s">
        <v>76</v>
      </c>
      <c r="AY139" s="221" t="s">
        <v>145</v>
      </c>
    </row>
    <row r="140" spans="1:65" s="15" customFormat="1">
      <c r="B140" s="222"/>
      <c r="C140" s="223"/>
      <c r="D140" s="202" t="s">
        <v>158</v>
      </c>
      <c r="E140" s="224" t="s">
        <v>19</v>
      </c>
      <c r="F140" s="225" t="s">
        <v>163</v>
      </c>
      <c r="G140" s="223"/>
      <c r="H140" s="226">
        <v>2</v>
      </c>
      <c r="I140" s="227"/>
      <c r="J140" s="223"/>
      <c r="K140" s="223"/>
      <c r="L140" s="228"/>
      <c r="M140" s="229"/>
      <c r="N140" s="230"/>
      <c r="O140" s="230"/>
      <c r="P140" s="230"/>
      <c r="Q140" s="230"/>
      <c r="R140" s="230"/>
      <c r="S140" s="230"/>
      <c r="T140" s="231"/>
      <c r="AT140" s="232" t="s">
        <v>158</v>
      </c>
      <c r="AU140" s="232" t="s">
        <v>14</v>
      </c>
      <c r="AV140" s="15" t="s">
        <v>154</v>
      </c>
      <c r="AW140" s="15" t="s">
        <v>37</v>
      </c>
      <c r="AX140" s="15" t="s">
        <v>84</v>
      </c>
      <c r="AY140" s="232" t="s">
        <v>145</v>
      </c>
    </row>
    <row r="141" spans="1:65" s="2" customFormat="1" ht="16.5" customHeight="1">
      <c r="A141" s="37"/>
      <c r="B141" s="38"/>
      <c r="C141" s="247" t="s">
        <v>189</v>
      </c>
      <c r="D141" s="247" t="s">
        <v>353</v>
      </c>
      <c r="E141" s="248" t="s">
        <v>520</v>
      </c>
      <c r="F141" s="249" t="s">
        <v>521</v>
      </c>
      <c r="G141" s="250" t="s">
        <v>325</v>
      </c>
      <c r="H141" s="251">
        <v>2</v>
      </c>
      <c r="I141" s="252"/>
      <c r="J141" s="253">
        <f>ROUND(I141*H141,2)</f>
        <v>0</v>
      </c>
      <c r="K141" s="249" t="s">
        <v>188</v>
      </c>
      <c r="L141" s="254"/>
      <c r="M141" s="255" t="s">
        <v>19</v>
      </c>
      <c r="N141" s="256" t="s">
        <v>49</v>
      </c>
      <c r="O141" s="68"/>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297</v>
      </c>
      <c r="AT141" s="193" t="s">
        <v>353</v>
      </c>
      <c r="AU141" s="193" t="s">
        <v>14</v>
      </c>
      <c r="AY141" s="20" t="s">
        <v>145</v>
      </c>
      <c r="BE141" s="194">
        <f>IF(N141="základní",J141,0)</f>
        <v>0</v>
      </c>
      <c r="BF141" s="194">
        <f>IF(N141="snížená",J141,0)</f>
        <v>0</v>
      </c>
      <c r="BG141" s="194">
        <f>IF(N141="zákl. přenesená",J141,0)</f>
        <v>0</v>
      </c>
      <c r="BH141" s="194">
        <f>IF(N141="sníž. přenesená",J141,0)</f>
        <v>0</v>
      </c>
      <c r="BI141" s="194">
        <f>IF(N141="nulová",J141,0)</f>
        <v>0</v>
      </c>
      <c r="BJ141" s="20" t="s">
        <v>154</v>
      </c>
      <c r="BK141" s="194">
        <f>ROUND(I141*H141,2)</f>
        <v>0</v>
      </c>
      <c r="BL141" s="20" t="s">
        <v>231</v>
      </c>
      <c r="BM141" s="193" t="s">
        <v>522</v>
      </c>
    </row>
    <row r="142" spans="1:65" s="13" customFormat="1">
      <c r="B142" s="200"/>
      <c r="C142" s="201"/>
      <c r="D142" s="202" t="s">
        <v>158</v>
      </c>
      <c r="E142" s="203" t="s">
        <v>19</v>
      </c>
      <c r="F142" s="204" t="s">
        <v>519</v>
      </c>
      <c r="G142" s="201"/>
      <c r="H142" s="203" t="s">
        <v>19</v>
      </c>
      <c r="I142" s="205"/>
      <c r="J142" s="201"/>
      <c r="K142" s="201"/>
      <c r="L142" s="206"/>
      <c r="M142" s="207"/>
      <c r="N142" s="208"/>
      <c r="O142" s="208"/>
      <c r="P142" s="208"/>
      <c r="Q142" s="208"/>
      <c r="R142" s="208"/>
      <c r="S142" s="208"/>
      <c r="T142" s="209"/>
      <c r="AT142" s="210" t="s">
        <v>158</v>
      </c>
      <c r="AU142" s="210" t="s">
        <v>14</v>
      </c>
      <c r="AV142" s="13" t="s">
        <v>84</v>
      </c>
      <c r="AW142" s="13" t="s">
        <v>37</v>
      </c>
      <c r="AX142" s="13" t="s">
        <v>76</v>
      </c>
      <c r="AY142" s="210" t="s">
        <v>145</v>
      </c>
    </row>
    <row r="143" spans="1:65" s="14" customFormat="1">
      <c r="B143" s="211"/>
      <c r="C143" s="212"/>
      <c r="D143" s="202" t="s">
        <v>158</v>
      </c>
      <c r="E143" s="213" t="s">
        <v>19</v>
      </c>
      <c r="F143" s="214" t="s">
        <v>408</v>
      </c>
      <c r="G143" s="212"/>
      <c r="H143" s="215">
        <v>2</v>
      </c>
      <c r="I143" s="216"/>
      <c r="J143" s="212"/>
      <c r="K143" s="212"/>
      <c r="L143" s="217"/>
      <c r="M143" s="218"/>
      <c r="N143" s="219"/>
      <c r="O143" s="219"/>
      <c r="P143" s="219"/>
      <c r="Q143" s="219"/>
      <c r="R143" s="219"/>
      <c r="S143" s="219"/>
      <c r="T143" s="220"/>
      <c r="AT143" s="221" t="s">
        <v>158</v>
      </c>
      <c r="AU143" s="221" t="s">
        <v>14</v>
      </c>
      <c r="AV143" s="14" t="s">
        <v>14</v>
      </c>
      <c r="AW143" s="14" t="s">
        <v>37</v>
      </c>
      <c r="AX143" s="14" t="s">
        <v>76</v>
      </c>
      <c r="AY143" s="221" t="s">
        <v>145</v>
      </c>
    </row>
    <row r="144" spans="1:65" s="15" customFormat="1">
      <c r="B144" s="222"/>
      <c r="C144" s="223"/>
      <c r="D144" s="202" t="s">
        <v>158</v>
      </c>
      <c r="E144" s="224" t="s">
        <v>19</v>
      </c>
      <c r="F144" s="225" t="s">
        <v>163</v>
      </c>
      <c r="G144" s="223"/>
      <c r="H144" s="226">
        <v>2</v>
      </c>
      <c r="I144" s="227"/>
      <c r="J144" s="223"/>
      <c r="K144" s="223"/>
      <c r="L144" s="228"/>
      <c r="M144" s="229"/>
      <c r="N144" s="230"/>
      <c r="O144" s="230"/>
      <c r="P144" s="230"/>
      <c r="Q144" s="230"/>
      <c r="R144" s="230"/>
      <c r="S144" s="230"/>
      <c r="T144" s="231"/>
      <c r="AT144" s="232" t="s">
        <v>158</v>
      </c>
      <c r="AU144" s="232" t="s">
        <v>14</v>
      </c>
      <c r="AV144" s="15" t="s">
        <v>154</v>
      </c>
      <c r="AW144" s="15" t="s">
        <v>37</v>
      </c>
      <c r="AX144" s="15" t="s">
        <v>84</v>
      </c>
      <c r="AY144" s="232" t="s">
        <v>145</v>
      </c>
    </row>
    <row r="145" spans="1:65" s="2" customFormat="1" ht="16.5" customHeight="1">
      <c r="A145" s="37"/>
      <c r="B145" s="38"/>
      <c r="C145" s="247" t="s">
        <v>228</v>
      </c>
      <c r="D145" s="247" t="s">
        <v>353</v>
      </c>
      <c r="E145" s="248" t="s">
        <v>523</v>
      </c>
      <c r="F145" s="249" t="s">
        <v>524</v>
      </c>
      <c r="G145" s="250" t="s">
        <v>325</v>
      </c>
      <c r="H145" s="251">
        <v>1</v>
      </c>
      <c r="I145" s="252"/>
      <c r="J145" s="253">
        <f>ROUND(I145*H145,2)</f>
        <v>0</v>
      </c>
      <c r="K145" s="249" t="s">
        <v>188</v>
      </c>
      <c r="L145" s="254"/>
      <c r="M145" s="255" t="s">
        <v>19</v>
      </c>
      <c r="N145" s="256" t="s">
        <v>49</v>
      </c>
      <c r="O145" s="68"/>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297</v>
      </c>
      <c r="AT145" s="193" t="s">
        <v>353</v>
      </c>
      <c r="AU145" s="193" t="s">
        <v>14</v>
      </c>
      <c r="AY145" s="20" t="s">
        <v>145</v>
      </c>
      <c r="BE145" s="194">
        <f>IF(N145="základní",J145,0)</f>
        <v>0</v>
      </c>
      <c r="BF145" s="194">
        <f>IF(N145="snížená",J145,0)</f>
        <v>0</v>
      </c>
      <c r="BG145" s="194">
        <f>IF(N145="zákl. přenesená",J145,0)</f>
        <v>0</v>
      </c>
      <c r="BH145" s="194">
        <f>IF(N145="sníž. přenesená",J145,0)</f>
        <v>0</v>
      </c>
      <c r="BI145" s="194">
        <f>IF(N145="nulová",J145,0)</f>
        <v>0</v>
      </c>
      <c r="BJ145" s="20" t="s">
        <v>154</v>
      </c>
      <c r="BK145" s="194">
        <f>ROUND(I145*H145,2)</f>
        <v>0</v>
      </c>
      <c r="BL145" s="20" t="s">
        <v>231</v>
      </c>
      <c r="BM145" s="193" t="s">
        <v>525</v>
      </c>
    </row>
    <row r="146" spans="1:65" s="13" customFormat="1">
      <c r="B146" s="200"/>
      <c r="C146" s="201"/>
      <c r="D146" s="202" t="s">
        <v>158</v>
      </c>
      <c r="E146" s="203" t="s">
        <v>19</v>
      </c>
      <c r="F146" s="204" t="s">
        <v>519</v>
      </c>
      <c r="G146" s="201"/>
      <c r="H146" s="203" t="s">
        <v>19</v>
      </c>
      <c r="I146" s="205"/>
      <c r="J146" s="201"/>
      <c r="K146" s="201"/>
      <c r="L146" s="206"/>
      <c r="M146" s="207"/>
      <c r="N146" s="208"/>
      <c r="O146" s="208"/>
      <c r="P146" s="208"/>
      <c r="Q146" s="208"/>
      <c r="R146" s="208"/>
      <c r="S146" s="208"/>
      <c r="T146" s="209"/>
      <c r="AT146" s="210" t="s">
        <v>158</v>
      </c>
      <c r="AU146" s="210" t="s">
        <v>14</v>
      </c>
      <c r="AV146" s="13" t="s">
        <v>84</v>
      </c>
      <c r="AW146" s="13" t="s">
        <v>37</v>
      </c>
      <c r="AX146" s="13" t="s">
        <v>76</v>
      </c>
      <c r="AY146" s="210" t="s">
        <v>145</v>
      </c>
    </row>
    <row r="147" spans="1:65" s="14" customFormat="1">
      <c r="B147" s="211"/>
      <c r="C147" s="212"/>
      <c r="D147" s="202" t="s">
        <v>158</v>
      </c>
      <c r="E147" s="213" t="s">
        <v>19</v>
      </c>
      <c r="F147" s="214" t="s">
        <v>415</v>
      </c>
      <c r="G147" s="212"/>
      <c r="H147" s="215">
        <v>1</v>
      </c>
      <c r="I147" s="216"/>
      <c r="J147" s="212"/>
      <c r="K147" s="212"/>
      <c r="L147" s="217"/>
      <c r="M147" s="218"/>
      <c r="N147" s="219"/>
      <c r="O147" s="219"/>
      <c r="P147" s="219"/>
      <c r="Q147" s="219"/>
      <c r="R147" s="219"/>
      <c r="S147" s="219"/>
      <c r="T147" s="220"/>
      <c r="AT147" s="221" t="s">
        <v>158</v>
      </c>
      <c r="AU147" s="221" t="s">
        <v>14</v>
      </c>
      <c r="AV147" s="14" t="s">
        <v>14</v>
      </c>
      <c r="AW147" s="14" t="s">
        <v>37</v>
      </c>
      <c r="AX147" s="14" t="s">
        <v>76</v>
      </c>
      <c r="AY147" s="221" t="s">
        <v>145</v>
      </c>
    </row>
    <row r="148" spans="1:65" s="15" customFormat="1">
      <c r="B148" s="222"/>
      <c r="C148" s="223"/>
      <c r="D148" s="202" t="s">
        <v>158</v>
      </c>
      <c r="E148" s="224" t="s">
        <v>19</v>
      </c>
      <c r="F148" s="225" t="s">
        <v>163</v>
      </c>
      <c r="G148" s="223"/>
      <c r="H148" s="226">
        <v>1</v>
      </c>
      <c r="I148" s="227"/>
      <c r="J148" s="223"/>
      <c r="K148" s="223"/>
      <c r="L148" s="228"/>
      <c r="M148" s="229"/>
      <c r="N148" s="230"/>
      <c r="O148" s="230"/>
      <c r="P148" s="230"/>
      <c r="Q148" s="230"/>
      <c r="R148" s="230"/>
      <c r="S148" s="230"/>
      <c r="T148" s="231"/>
      <c r="AT148" s="232" t="s">
        <v>158</v>
      </c>
      <c r="AU148" s="232" t="s">
        <v>14</v>
      </c>
      <c r="AV148" s="15" t="s">
        <v>154</v>
      </c>
      <c r="AW148" s="15" t="s">
        <v>37</v>
      </c>
      <c r="AX148" s="15" t="s">
        <v>84</v>
      </c>
      <c r="AY148" s="232" t="s">
        <v>145</v>
      </c>
    </row>
    <row r="149" spans="1:65" s="2" customFormat="1" ht="16.5" customHeight="1">
      <c r="A149" s="37"/>
      <c r="B149" s="38"/>
      <c r="C149" s="247" t="s">
        <v>8</v>
      </c>
      <c r="D149" s="247" t="s">
        <v>353</v>
      </c>
      <c r="E149" s="248" t="s">
        <v>526</v>
      </c>
      <c r="F149" s="249" t="s">
        <v>527</v>
      </c>
      <c r="G149" s="250" t="s">
        <v>325</v>
      </c>
      <c r="H149" s="251">
        <v>1</v>
      </c>
      <c r="I149" s="252"/>
      <c r="J149" s="253">
        <f>ROUND(I149*H149,2)</f>
        <v>0</v>
      </c>
      <c r="K149" s="249" t="s">
        <v>188</v>
      </c>
      <c r="L149" s="254"/>
      <c r="M149" s="255" t="s">
        <v>19</v>
      </c>
      <c r="N149" s="256" t="s">
        <v>49</v>
      </c>
      <c r="O149" s="68"/>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297</v>
      </c>
      <c r="AT149" s="193" t="s">
        <v>353</v>
      </c>
      <c r="AU149" s="193" t="s">
        <v>14</v>
      </c>
      <c r="AY149" s="20" t="s">
        <v>145</v>
      </c>
      <c r="BE149" s="194">
        <f>IF(N149="základní",J149,0)</f>
        <v>0</v>
      </c>
      <c r="BF149" s="194">
        <f>IF(N149="snížená",J149,0)</f>
        <v>0</v>
      </c>
      <c r="BG149" s="194">
        <f>IF(N149="zákl. přenesená",J149,0)</f>
        <v>0</v>
      </c>
      <c r="BH149" s="194">
        <f>IF(N149="sníž. přenesená",J149,0)</f>
        <v>0</v>
      </c>
      <c r="BI149" s="194">
        <f>IF(N149="nulová",J149,0)</f>
        <v>0</v>
      </c>
      <c r="BJ149" s="20" t="s">
        <v>154</v>
      </c>
      <c r="BK149" s="194">
        <f>ROUND(I149*H149,2)</f>
        <v>0</v>
      </c>
      <c r="BL149" s="20" t="s">
        <v>231</v>
      </c>
      <c r="BM149" s="193" t="s">
        <v>528</v>
      </c>
    </row>
    <row r="150" spans="1:65" s="13" customFormat="1">
      <c r="B150" s="200"/>
      <c r="C150" s="201"/>
      <c r="D150" s="202" t="s">
        <v>158</v>
      </c>
      <c r="E150" s="203" t="s">
        <v>19</v>
      </c>
      <c r="F150" s="204" t="s">
        <v>519</v>
      </c>
      <c r="G150" s="201"/>
      <c r="H150" s="203" t="s">
        <v>19</v>
      </c>
      <c r="I150" s="205"/>
      <c r="J150" s="201"/>
      <c r="K150" s="201"/>
      <c r="L150" s="206"/>
      <c r="M150" s="207"/>
      <c r="N150" s="208"/>
      <c r="O150" s="208"/>
      <c r="P150" s="208"/>
      <c r="Q150" s="208"/>
      <c r="R150" s="208"/>
      <c r="S150" s="208"/>
      <c r="T150" s="209"/>
      <c r="AT150" s="210" t="s">
        <v>158</v>
      </c>
      <c r="AU150" s="210" t="s">
        <v>14</v>
      </c>
      <c r="AV150" s="13" t="s">
        <v>84</v>
      </c>
      <c r="AW150" s="13" t="s">
        <v>37</v>
      </c>
      <c r="AX150" s="13" t="s">
        <v>76</v>
      </c>
      <c r="AY150" s="210" t="s">
        <v>145</v>
      </c>
    </row>
    <row r="151" spans="1:65" s="14" customFormat="1">
      <c r="B151" s="211"/>
      <c r="C151" s="212"/>
      <c r="D151" s="202" t="s">
        <v>158</v>
      </c>
      <c r="E151" s="213" t="s">
        <v>19</v>
      </c>
      <c r="F151" s="214" t="s">
        <v>415</v>
      </c>
      <c r="G151" s="212"/>
      <c r="H151" s="215">
        <v>1</v>
      </c>
      <c r="I151" s="216"/>
      <c r="J151" s="212"/>
      <c r="K151" s="212"/>
      <c r="L151" s="217"/>
      <c r="M151" s="218"/>
      <c r="N151" s="219"/>
      <c r="O151" s="219"/>
      <c r="P151" s="219"/>
      <c r="Q151" s="219"/>
      <c r="R151" s="219"/>
      <c r="S151" s="219"/>
      <c r="T151" s="220"/>
      <c r="AT151" s="221" t="s">
        <v>158</v>
      </c>
      <c r="AU151" s="221" t="s">
        <v>14</v>
      </c>
      <c r="AV151" s="14" t="s">
        <v>14</v>
      </c>
      <c r="AW151" s="14" t="s">
        <v>37</v>
      </c>
      <c r="AX151" s="14" t="s">
        <v>76</v>
      </c>
      <c r="AY151" s="221" t="s">
        <v>145</v>
      </c>
    </row>
    <row r="152" spans="1:65" s="15" customFormat="1">
      <c r="B152" s="222"/>
      <c r="C152" s="223"/>
      <c r="D152" s="202" t="s">
        <v>158</v>
      </c>
      <c r="E152" s="224" t="s">
        <v>19</v>
      </c>
      <c r="F152" s="225" t="s">
        <v>163</v>
      </c>
      <c r="G152" s="223"/>
      <c r="H152" s="226">
        <v>1</v>
      </c>
      <c r="I152" s="227"/>
      <c r="J152" s="223"/>
      <c r="K152" s="223"/>
      <c r="L152" s="228"/>
      <c r="M152" s="229"/>
      <c r="N152" s="230"/>
      <c r="O152" s="230"/>
      <c r="P152" s="230"/>
      <c r="Q152" s="230"/>
      <c r="R152" s="230"/>
      <c r="S152" s="230"/>
      <c r="T152" s="231"/>
      <c r="AT152" s="232" t="s">
        <v>158</v>
      </c>
      <c r="AU152" s="232" t="s">
        <v>14</v>
      </c>
      <c r="AV152" s="15" t="s">
        <v>154</v>
      </c>
      <c r="AW152" s="15" t="s">
        <v>37</v>
      </c>
      <c r="AX152" s="15" t="s">
        <v>84</v>
      </c>
      <c r="AY152" s="232" t="s">
        <v>145</v>
      </c>
    </row>
    <row r="153" spans="1:65" s="2" customFormat="1" ht="16.5" customHeight="1">
      <c r="A153" s="37"/>
      <c r="B153" s="38"/>
      <c r="C153" s="247" t="s">
        <v>243</v>
      </c>
      <c r="D153" s="247" t="s">
        <v>353</v>
      </c>
      <c r="E153" s="248" t="s">
        <v>529</v>
      </c>
      <c r="F153" s="249" t="s">
        <v>530</v>
      </c>
      <c r="G153" s="250" t="s">
        <v>325</v>
      </c>
      <c r="H153" s="251">
        <v>1</v>
      </c>
      <c r="I153" s="252"/>
      <c r="J153" s="253">
        <f>ROUND(I153*H153,2)</f>
        <v>0</v>
      </c>
      <c r="K153" s="249" t="s">
        <v>188</v>
      </c>
      <c r="L153" s="254"/>
      <c r="M153" s="255" t="s">
        <v>19</v>
      </c>
      <c r="N153" s="256" t="s">
        <v>49</v>
      </c>
      <c r="O153" s="68"/>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297</v>
      </c>
      <c r="AT153" s="193" t="s">
        <v>353</v>
      </c>
      <c r="AU153" s="193" t="s">
        <v>14</v>
      </c>
      <c r="AY153" s="20" t="s">
        <v>145</v>
      </c>
      <c r="BE153" s="194">
        <f>IF(N153="základní",J153,0)</f>
        <v>0</v>
      </c>
      <c r="BF153" s="194">
        <f>IF(N153="snížená",J153,0)</f>
        <v>0</v>
      </c>
      <c r="BG153" s="194">
        <f>IF(N153="zákl. přenesená",J153,0)</f>
        <v>0</v>
      </c>
      <c r="BH153" s="194">
        <f>IF(N153="sníž. přenesená",J153,0)</f>
        <v>0</v>
      </c>
      <c r="BI153" s="194">
        <f>IF(N153="nulová",J153,0)</f>
        <v>0</v>
      </c>
      <c r="BJ153" s="20" t="s">
        <v>154</v>
      </c>
      <c r="BK153" s="194">
        <f>ROUND(I153*H153,2)</f>
        <v>0</v>
      </c>
      <c r="BL153" s="20" t="s">
        <v>231</v>
      </c>
      <c r="BM153" s="193" t="s">
        <v>531</v>
      </c>
    </row>
    <row r="154" spans="1:65" s="13" customFormat="1">
      <c r="B154" s="200"/>
      <c r="C154" s="201"/>
      <c r="D154" s="202" t="s">
        <v>158</v>
      </c>
      <c r="E154" s="203" t="s">
        <v>19</v>
      </c>
      <c r="F154" s="204" t="s">
        <v>509</v>
      </c>
      <c r="G154" s="201"/>
      <c r="H154" s="203" t="s">
        <v>19</v>
      </c>
      <c r="I154" s="205"/>
      <c r="J154" s="201"/>
      <c r="K154" s="201"/>
      <c r="L154" s="206"/>
      <c r="M154" s="207"/>
      <c r="N154" s="208"/>
      <c r="O154" s="208"/>
      <c r="P154" s="208"/>
      <c r="Q154" s="208"/>
      <c r="R154" s="208"/>
      <c r="S154" s="208"/>
      <c r="T154" s="209"/>
      <c r="AT154" s="210" t="s">
        <v>158</v>
      </c>
      <c r="AU154" s="210" t="s">
        <v>14</v>
      </c>
      <c r="AV154" s="13" t="s">
        <v>84</v>
      </c>
      <c r="AW154" s="13" t="s">
        <v>37</v>
      </c>
      <c r="AX154" s="13" t="s">
        <v>76</v>
      </c>
      <c r="AY154" s="210" t="s">
        <v>145</v>
      </c>
    </row>
    <row r="155" spans="1:65" s="14" customFormat="1">
      <c r="B155" s="211"/>
      <c r="C155" s="212"/>
      <c r="D155" s="202" t="s">
        <v>158</v>
      </c>
      <c r="E155" s="213" t="s">
        <v>19</v>
      </c>
      <c r="F155" s="214" t="s">
        <v>415</v>
      </c>
      <c r="G155" s="212"/>
      <c r="H155" s="215">
        <v>1</v>
      </c>
      <c r="I155" s="216"/>
      <c r="J155" s="212"/>
      <c r="K155" s="212"/>
      <c r="L155" s="217"/>
      <c r="M155" s="218"/>
      <c r="N155" s="219"/>
      <c r="O155" s="219"/>
      <c r="P155" s="219"/>
      <c r="Q155" s="219"/>
      <c r="R155" s="219"/>
      <c r="S155" s="219"/>
      <c r="T155" s="220"/>
      <c r="AT155" s="221" t="s">
        <v>158</v>
      </c>
      <c r="AU155" s="221" t="s">
        <v>14</v>
      </c>
      <c r="AV155" s="14" t="s">
        <v>14</v>
      </c>
      <c r="AW155" s="14" t="s">
        <v>37</v>
      </c>
      <c r="AX155" s="14" t="s">
        <v>76</v>
      </c>
      <c r="AY155" s="221" t="s">
        <v>145</v>
      </c>
    </row>
    <row r="156" spans="1:65" s="15" customFormat="1">
      <c r="B156" s="222"/>
      <c r="C156" s="223"/>
      <c r="D156" s="202" t="s">
        <v>158</v>
      </c>
      <c r="E156" s="224" t="s">
        <v>19</v>
      </c>
      <c r="F156" s="225" t="s">
        <v>163</v>
      </c>
      <c r="G156" s="223"/>
      <c r="H156" s="226">
        <v>1</v>
      </c>
      <c r="I156" s="227"/>
      <c r="J156" s="223"/>
      <c r="K156" s="223"/>
      <c r="L156" s="228"/>
      <c r="M156" s="229"/>
      <c r="N156" s="230"/>
      <c r="O156" s="230"/>
      <c r="P156" s="230"/>
      <c r="Q156" s="230"/>
      <c r="R156" s="230"/>
      <c r="S156" s="230"/>
      <c r="T156" s="231"/>
      <c r="AT156" s="232" t="s">
        <v>158</v>
      </c>
      <c r="AU156" s="232" t="s">
        <v>14</v>
      </c>
      <c r="AV156" s="15" t="s">
        <v>154</v>
      </c>
      <c r="AW156" s="15" t="s">
        <v>37</v>
      </c>
      <c r="AX156" s="15" t="s">
        <v>84</v>
      </c>
      <c r="AY156" s="232" t="s">
        <v>145</v>
      </c>
    </row>
    <row r="157" spans="1:65" s="2" customFormat="1" ht="16.5" customHeight="1">
      <c r="A157" s="37"/>
      <c r="B157" s="38"/>
      <c r="C157" s="247" t="s">
        <v>218</v>
      </c>
      <c r="D157" s="247" t="s">
        <v>353</v>
      </c>
      <c r="E157" s="248" t="s">
        <v>532</v>
      </c>
      <c r="F157" s="249" t="s">
        <v>533</v>
      </c>
      <c r="G157" s="250" t="s">
        <v>325</v>
      </c>
      <c r="H157" s="251">
        <v>2</v>
      </c>
      <c r="I157" s="252"/>
      <c r="J157" s="253">
        <f>ROUND(I157*H157,2)</f>
        <v>0</v>
      </c>
      <c r="K157" s="249" t="s">
        <v>188</v>
      </c>
      <c r="L157" s="254"/>
      <c r="M157" s="255" t="s">
        <v>19</v>
      </c>
      <c r="N157" s="256" t="s">
        <v>49</v>
      </c>
      <c r="O157" s="68"/>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297</v>
      </c>
      <c r="AT157" s="193" t="s">
        <v>353</v>
      </c>
      <c r="AU157" s="193" t="s">
        <v>14</v>
      </c>
      <c r="AY157" s="20" t="s">
        <v>145</v>
      </c>
      <c r="BE157" s="194">
        <f>IF(N157="základní",J157,0)</f>
        <v>0</v>
      </c>
      <c r="BF157" s="194">
        <f>IF(N157="snížená",J157,0)</f>
        <v>0</v>
      </c>
      <c r="BG157" s="194">
        <f>IF(N157="zákl. přenesená",J157,0)</f>
        <v>0</v>
      </c>
      <c r="BH157" s="194">
        <f>IF(N157="sníž. přenesená",J157,0)</f>
        <v>0</v>
      </c>
      <c r="BI157" s="194">
        <f>IF(N157="nulová",J157,0)</f>
        <v>0</v>
      </c>
      <c r="BJ157" s="20" t="s">
        <v>154</v>
      </c>
      <c r="BK157" s="194">
        <f>ROUND(I157*H157,2)</f>
        <v>0</v>
      </c>
      <c r="BL157" s="20" t="s">
        <v>231</v>
      </c>
      <c r="BM157" s="193" t="s">
        <v>534</v>
      </c>
    </row>
    <row r="158" spans="1:65" s="13" customFormat="1">
      <c r="B158" s="200"/>
      <c r="C158" s="201"/>
      <c r="D158" s="202" t="s">
        <v>158</v>
      </c>
      <c r="E158" s="203" t="s">
        <v>19</v>
      </c>
      <c r="F158" s="204" t="s">
        <v>535</v>
      </c>
      <c r="G158" s="201"/>
      <c r="H158" s="203" t="s">
        <v>19</v>
      </c>
      <c r="I158" s="205"/>
      <c r="J158" s="201"/>
      <c r="K158" s="201"/>
      <c r="L158" s="206"/>
      <c r="M158" s="207"/>
      <c r="N158" s="208"/>
      <c r="O158" s="208"/>
      <c r="P158" s="208"/>
      <c r="Q158" s="208"/>
      <c r="R158" s="208"/>
      <c r="S158" s="208"/>
      <c r="T158" s="209"/>
      <c r="AT158" s="210" t="s">
        <v>158</v>
      </c>
      <c r="AU158" s="210" t="s">
        <v>14</v>
      </c>
      <c r="AV158" s="13" t="s">
        <v>84</v>
      </c>
      <c r="AW158" s="13" t="s">
        <v>37</v>
      </c>
      <c r="AX158" s="13" t="s">
        <v>76</v>
      </c>
      <c r="AY158" s="210" t="s">
        <v>145</v>
      </c>
    </row>
    <row r="159" spans="1:65" s="14" customFormat="1">
      <c r="B159" s="211"/>
      <c r="C159" s="212"/>
      <c r="D159" s="202" t="s">
        <v>158</v>
      </c>
      <c r="E159" s="213" t="s">
        <v>19</v>
      </c>
      <c r="F159" s="214" t="s">
        <v>408</v>
      </c>
      <c r="G159" s="212"/>
      <c r="H159" s="215">
        <v>2</v>
      </c>
      <c r="I159" s="216"/>
      <c r="J159" s="212"/>
      <c r="K159" s="212"/>
      <c r="L159" s="217"/>
      <c r="M159" s="218"/>
      <c r="N159" s="219"/>
      <c r="O159" s="219"/>
      <c r="P159" s="219"/>
      <c r="Q159" s="219"/>
      <c r="R159" s="219"/>
      <c r="S159" s="219"/>
      <c r="T159" s="220"/>
      <c r="AT159" s="221" t="s">
        <v>158</v>
      </c>
      <c r="AU159" s="221" t="s">
        <v>14</v>
      </c>
      <c r="AV159" s="14" t="s">
        <v>14</v>
      </c>
      <c r="AW159" s="14" t="s">
        <v>37</v>
      </c>
      <c r="AX159" s="14" t="s">
        <v>76</v>
      </c>
      <c r="AY159" s="221" t="s">
        <v>145</v>
      </c>
    </row>
    <row r="160" spans="1:65" s="15" customFormat="1">
      <c r="B160" s="222"/>
      <c r="C160" s="223"/>
      <c r="D160" s="202" t="s">
        <v>158</v>
      </c>
      <c r="E160" s="224" t="s">
        <v>19</v>
      </c>
      <c r="F160" s="225" t="s">
        <v>163</v>
      </c>
      <c r="G160" s="223"/>
      <c r="H160" s="226">
        <v>2</v>
      </c>
      <c r="I160" s="227"/>
      <c r="J160" s="223"/>
      <c r="K160" s="223"/>
      <c r="L160" s="228"/>
      <c r="M160" s="229"/>
      <c r="N160" s="230"/>
      <c r="O160" s="230"/>
      <c r="P160" s="230"/>
      <c r="Q160" s="230"/>
      <c r="R160" s="230"/>
      <c r="S160" s="230"/>
      <c r="T160" s="231"/>
      <c r="AT160" s="232" t="s">
        <v>158</v>
      </c>
      <c r="AU160" s="232" t="s">
        <v>14</v>
      </c>
      <c r="AV160" s="15" t="s">
        <v>154</v>
      </c>
      <c r="AW160" s="15" t="s">
        <v>37</v>
      </c>
      <c r="AX160" s="15" t="s">
        <v>84</v>
      </c>
      <c r="AY160" s="232" t="s">
        <v>145</v>
      </c>
    </row>
    <row r="161" spans="1:65" s="2" customFormat="1" ht="16.5" customHeight="1">
      <c r="A161" s="37"/>
      <c r="B161" s="38"/>
      <c r="C161" s="247" t="s">
        <v>262</v>
      </c>
      <c r="D161" s="247" t="s">
        <v>353</v>
      </c>
      <c r="E161" s="248" t="s">
        <v>536</v>
      </c>
      <c r="F161" s="249" t="s">
        <v>537</v>
      </c>
      <c r="G161" s="250" t="s">
        <v>325</v>
      </c>
      <c r="H161" s="251">
        <v>1</v>
      </c>
      <c r="I161" s="252"/>
      <c r="J161" s="253">
        <f>ROUND(I161*H161,2)</f>
        <v>0</v>
      </c>
      <c r="K161" s="249" t="s">
        <v>188</v>
      </c>
      <c r="L161" s="254"/>
      <c r="M161" s="255" t="s">
        <v>19</v>
      </c>
      <c r="N161" s="256" t="s">
        <v>49</v>
      </c>
      <c r="O161" s="68"/>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297</v>
      </c>
      <c r="AT161" s="193" t="s">
        <v>353</v>
      </c>
      <c r="AU161" s="193" t="s">
        <v>14</v>
      </c>
      <c r="AY161" s="20" t="s">
        <v>145</v>
      </c>
      <c r="BE161" s="194">
        <f>IF(N161="základní",J161,0)</f>
        <v>0</v>
      </c>
      <c r="BF161" s="194">
        <f>IF(N161="snížená",J161,0)</f>
        <v>0</v>
      </c>
      <c r="BG161" s="194">
        <f>IF(N161="zákl. přenesená",J161,0)</f>
        <v>0</v>
      </c>
      <c r="BH161" s="194">
        <f>IF(N161="sníž. přenesená",J161,0)</f>
        <v>0</v>
      </c>
      <c r="BI161" s="194">
        <f>IF(N161="nulová",J161,0)</f>
        <v>0</v>
      </c>
      <c r="BJ161" s="20" t="s">
        <v>154</v>
      </c>
      <c r="BK161" s="194">
        <f>ROUND(I161*H161,2)</f>
        <v>0</v>
      </c>
      <c r="BL161" s="20" t="s">
        <v>231</v>
      </c>
      <c r="BM161" s="193" t="s">
        <v>538</v>
      </c>
    </row>
    <row r="162" spans="1:65" s="13" customFormat="1">
      <c r="B162" s="200"/>
      <c r="C162" s="201"/>
      <c r="D162" s="202" t="s">
        <v>158</v>
      </c>
      <c r="E162" s="203" t="s">
        <v>19</v>
      </c>
      <c r="F162" s="204" t="s">
        <v>539</v>
      </c>
      <c r="G162" s="201"/>
      <c r="H162" s="203" t="s">
        <v>19</v>
      </c>
      <c r="I162" s="205"/>
      <c r="J162" s="201"/>
      <c r="K162" s="201"/>
      <c r="L162" s="206"/>
      <c r="M162" s="207"/>
      <c r="N162" s="208"/>
      <c r="O162" s="208"/>
      <c r="P162" s="208"/>
      <c r="Q162" s="208"/>
      <c r="R162" s="208"/>
      <c r="S162" s="208"/>
      <c r="T162" s="209"/>
      <c r="AT162" s="210" t="s">
        <v>158</v>
      </c>
      <c r="AU162" s="210" t="s">
        <v>14</v>
      </c>
      <c r="AV162" s="13" t="s">
        <v>84</v>
      </c>
      <c r="AW162" s="13" t="s">
        <v>37</v>
      </c>
      <c r="AX162" s="13" t="s">
        <v>76</v>
      </c>
      <c r="AY162" s="210" t="s">
        <v>145</v>
      </c>
    </row>
    <row r="163" spans="1:65" s="14" customFormat="1">
      <c r="B163" s="211"/>
      <c r="C163" s="212"/>
      <c r="D163" s="202" t="s">
        <v>158</v>
      </c>
      <c r="E163" s="213" t="s">
        <v>19</v>
      </c>
      <c r="F163" s="214" t="s">
        <v>415</v>
      </c>
      <c r="G163" s="212"/>
      <c r="H163" s="215">
        <v>1</v>
      </c>
      <c r="I163" s="216"/>
      <c r="J163" s="212"/>
      <c r="K163" s="212"/>
      <c r="L163" s="217"/>
      <c r="M163" s="218"/>
      <c r="N163" s="219"/>
      <c r="O163" s="219"/>
      <c r="P163" s="219"/>
      <c r="Q163" s="219"/>
      <c r="R163" s="219"/>
      <c r="S163" s="219"/>
      <c r="T163" s="220"/>
      <c r="AT163" s="221" t="s">
        <v>158</v>
      </c>
      <c r="AU163" s="221" t="s">
        <v>14</v>
      </c>
      <c r="AV163" s="14" t="s">
        <v>14</v>
      </c>
      <c r="AW163" s="14" t="s">
        <v>37</v>
      </c>
      <c r="AX163" s="14" t="s">
        <v>76</v>
      </c>
      <c r="AY163" s="221" t="s">
        <v>145</v>
      </c>
    </row>
    <row r="164" spans="1:65" s="15" customFormat="1">
      <c r="B164" s="222"/>
      <c r="C164" s="223"/>
      <c r="D164" s="202" t="s">
        <v>158</v>
      </c>
      <c r="E164" s="224" t="s">
        <v>19</v>
      </c>
      <c r="F164" s="225" t="s">
        <v>163</v>
      </c>
      <c r="G164" s="223"/>
      <c r="H164" s="226">
        <v>1</v>
      </c>
      <c r="I164" s="227"/>
      <c r="J164" s="223"/>
      <c r="K164" s="223"/>
      <c r="L164" s="228"/>
      <c r="M164" s="229"/>
      <c r="N164" s="230"/>
      <c r="O164" s="230"/>
      <c r="P164" s="230"/>
      <c r="Q164" s="230"/>
      <c r="R164" s="230"/>
      <c r="S164" s="230"/>
      <c r="T164" s="231"/>
      <c r="AT164" s="232" t="s">
        <v>158</v>
      </c>
      <c r="AU164" s="232" t="s">
        <v>14</v>
      </c>
      <c r="AV164" s="15" t="s">
        <v>154</v>
      </c>
      <c r="AW164" s="15" t="s">
        <v>37</v>
      </c>
      <c r="AX164" s="15" t="s">
        <v>84</v>
      </c>
      <c r="AY164" s="232" t="s">
        <v>145</v>
      </c>
    </row>
    <row r="165" spans="1:65" s="2" customFormat="1" ht="16.5" customHeight="1">
      <c r="A165" s="37"/>
      <c r="B165" s="38"/>
      <c r="C165" s="247" t="s">
        <v>231</v>
      </c>
      <c r="D165" s="247" t="s">
        <v>353</v>
      </c>
      <c r="E165" s="248" t="s">
        <v>540</v>
      </c>
      <c r="F165" s="249" t="s">
        <v>541</v>
      </c>
      <c r="G165" s="250" t="s">
        <v>325</v>
      </c>
      <c r="H165" s="251">
        <v>1</v>
      </c>
      <c r="I165" s="252"/>
      <c r="J165" s="253">
        <f>ROUND(I165*H165,2)</f>
        <v>0</v>
      </c>
      <c r="K165" s="249" t="s">
        <v>188</v>
      </c>
      <c r="L165" s="254"/>
      <c r="M165" s="255" t="s">
        <v>19</v>
      </c>
      <c r="N165" s="256" t="s">
        <v>49</v>
      </c>
      <c r="O165" s="68"/>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297</v>
      </c>
      <c r="AT165" s="193" t="s">
        <v>353</v>
      </c>
      <c r="AU165" s="193" t="s">
        <v>14</v>
      </c>
      <c r="AY165" s="20" t="s">
        <v>145</v>
      </c>
      <c r="BE165" s="194">
        <f>IF(N165="základní",J165,0)</f>
        <v>0</v>
      </c>
      <c r="BF165" s="194">
        <f>IF(N165="snížená",J165,0)</f>
        <v>0</v>
      </c>
      <c r="BG165" s="194">
        <f>IF(N165="zákl. přenesená",J165,0)</f>
        <v>0</v>
      </c>
      <c r="BH165" s="194">
        <f>IF(N165="sníž. přenesená",J165,0)</f>
        <v>0</v>
      </c>
      <c r="BI165" s="194">
        <f>IF(N165="nulová",J165,0)</f>
        <v>0</v>
      </c>
      <c r="BJ165" s="20" t="s">
        <v>154</v>
      </c>
      <c r="BK165" s="194">
        <f>ROUND(I165*H165,2)</f>
        <v>0</v>
      </c>
      <c r="BL165" s="20" t="s">
        <v>231</v>
      </c>
      <c r="BM165" s="193" t="s">
        <v>542</v>
      </c>
    </row>
    <row r="166" spans="1:65" s="13" customFormat="1">
      <c r="B166" s="200"/>
      <c r="C166" s="201"/>
      <c r="D166" s="202" t="s">
        <v>158</v>
      </c>
      <c r="E166" s="203" t="s">
        <v>19</v>
      </c>
      <c r="F166" s="204" t="s">
        <v>539</v>
      </c>
      <c r="G166" s="201"/>
      <c r="H166" s="203" t="s">
        <v>19</v>
      </c>
      <c r="I166" s="205"/>
      <c r="J166" s="201"/>
      <c r="K166" s="201"/>
      <c r="L166" s="206"/>
      <c r="M166" s="207"/>
      <c r="N166" s="208"/>
      <c r="O166" s="208"/>
      <c r="P166" s="208"/>
      <c r="Q166" s="208"/>
      <c r="R166" s="208"/>
      <c r="S166" s="208"/>
      <c r="T166" s="209"/>
      <c r="AT166" s="210" t="s">
        <v>158</v>
      </c>
      <c r="AU166" s="210" t="s">
        <v>14</v>
      </c>
      <c r="AV166" s="13" t="s">
        <v>84</v>
      </c>
      <c r="AW166" s="13" t="s">
        <v>37</v>
      </c>
      <c r="AX166" s="13" t="s">
        <v>76</v>
      </c>
      <c r="AY166" s="210" t="s">
        <v>145</v>
      </c>
    </row>
    <row r="167" spans="1:65" s="14" customFormat="1">
      <c r="B167" s="211"/>
      <c r="C167" s="212"/>
      <c r="D167" s="202" t="s">
        <v>158</v>
      </c>
      <c r="E167" s="213" t="s">
        <v>19</v>
      </c>
      <c r="F167" s="214" t="s">
        <v>415</v>
      </c>
      <c r="G167" s="212"/>
      <c r="H167" s="215">
        <v>1</v>
      </c>
      <c r="I167" s="216"/>
      <c r="J167" s="212"/>
      <c r="K167" s="212"/>
      <c r="L167" s="217"/>
      <c r="M167" s="218"/>
      <c r="N167" s="219"/>
      <c r="O167" s="219"/>
      <c r="P167" s="219"/>
      <c r="Q167" s="219"/>
      <c r="R167" s="219"/>
      <c r="S167" s="219"/>
      <c r="T167" s="220"/>
      <c r="AT167" s="221" t="s">
        <v>158</v>
      </c>
      <c r="AU167" s="221" t="s">
        <v>14</v>
      </c>
      <c r="AV167" s="14" t="s">
        <v>14</v>
      </c>
      <c r="AW167" s="14" t="s">
        <v>37</v>
      </c>
      <c r="AX167" s="14" t="s">
        <v>76</v>
      </c>
      <c r="AY167" s="221" t="s">
        <v>145</v>
      </c>
    </row>
    <row r="168" spans="1:65" s="15" customFormat="1">
      <c r="B168" s="222"/>
      <c r="C168" s="223"/>
      <c r="D168" s="202" t="s">
        <v>158</v>
      </c>
      <c r="E168" s="224" t="s">
        <v>19</v>
      </c>
      <c r="F168" s="225" t="s">
        <v>163</v>
      </c>
      <c r="G168" s="223"/>
      <c r="H168" s="226">
        <v>1</v>
      </c>
      <c r="I168" s="227"/>
      <c r="J168" s="223"/>
      <c r="K168" s="223"/>
      <c r="L168" s="228"/>
      <c r="M168" s="229"/>
      <c r="N168" s="230"/>
      <c r="O168" s="230"/>
      <c r="P168" s="230"/>
      <c r="Q168" s="230"/>
      <c r="R168" s="230"/>
      <c r="S168" s="230"/>
      <c r="T168" s="231"/>
      <c r="AT168" s="232" t="s">
        <v>158</v>
      </c>
      <c r="AU168" s="232" t="s">
        <v>14</v>
      </c>
      <c r="AV168" s="15" t="s">
        <v>154</v>
      </c>
      <c r="AW168" s="15" t="s">
        <v>37</v>
      </c>
      <c r="AX168" s="15" t="s">
        <v>84</v>
      </c>
      <c r="AY168" s="232" t="s">
        <v>145</v>
      </c>
    </row>
    <row r="169" spans="1:65" s="2" customFormat="1" ht="16.5" customHeight="1">
      <c r="A169" s="37"/>
      <c r="B169" s="38"/>
      <c r="C169" s="247" t="s">
        <v>273</v>
      </c>
      <c r="D169" s="247" t="s">
        <v>353</v>
      </c>
      <c r="E169" s="248" t="s">
        <v>543</v>
      </c>
      <c r="F169" s="249" t="s">
        <v>544</v>
      </c>
      <c r="G169" s="250" t="s">
        <v>325</v>
      </c>
      <c r="H169" s="251">
        <v>1</v>
      </c>
      <c r="I169" s="252"/>
      <c r="J169" s="253">
        <f>ROUND(I169*H169,2)</f>
        <v>0</v>
      </c>
      <c r="K169" s="249" t="s">
        <v>188</v>
      </c>
      <c r="L169" s="254"/>
      <c r="M169" s="255" t="s">
        <v>19</v>
      </c>
      <c r="N169" s="256" t="s">
        <v>49</v>
      </c>
      <c r="O169" s="68"/>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297</v>
      </c>
      <c r="AT169" s="193" t="s">
        <v>353</v>
      </c>
      <c r="AU169" s="193" t="s">
        <v>14</v>
      </c>
      <c r="AY169" s="20" t="s">
        <v>145</v>
      </c>
      <c r="BE169" s="194">
        <f>IF(N169="základní",J169,0)</f>
        <v>0</v>
      </c>
      <c r="BF169" s="194">
        <f>IF(N169="snížená",J169,0)</f>
        <v>0</v>
      </c>
      <c r="BG169" s="194">
        <f>IF(N169="zákl. přenesená",J169,0)</f>
        <v>0</v>
      </c>
      <c r="BH169" s="194">
        <f>IF(N169="sníž. přenesená",J169,0)</f>
        <v>0</v>
      </c>
      <c r="BI169" s="194">
        <f>IF(N169="nulová",J169,0)</f>
        <v>0</v>
      </c>
      <c r="BJ169" s="20" t="s">
        <v>154</v>
      </c>
      <c r="BK169" s="194">
        <f>ROUND(I169*H169,2)</f>
        <v>0</v>
      </c>
      <c r="BL169" s="20" t="s">
        <v>231</v>
      </c>
      <c r="BM169" s="193" t="s">
        <v>545</v>
      </c>
    </row>
    <row r="170" spans="1:65" s="13" customFormat="1">
      <c r="B170" s="200"/>
      <c r="C170" s="201"/>
      <c r="D170" s="202" t="s">
        <v>158</v>
      </c>
      <c r="E170" s="203" t="s">
        <v>19</v>
      </c>
      <c r="F170" s="204" t="s">
        <v>546</v>
      </c>
      <c r="G170" s="201"/>
      <c r="H170" s="203" t="s">
        <v>19</v>
      </c>
      <c r="I170" s="205"/>
      <c r="J170" s="201"/>
      <c r="K170" s="201"/>
      <c r="L170" s="206"/>
      <c r="M170" s="207"/>
      <c r="N170" s="208"/>
      <c r="O170" s="208"/>
      <c r="P170" s="208"/>
      <c r="Q170" s="208"/>
      <c r="R170" s="208"/>
      <c r="S170" s="208"/>
      <c r="T170" s="209"/>
      <c r="AT170" s="210" t="s">
        <v>158</v>
      </c>
      <c r="AU170" s="210" t="s">
        <v>14</v>
      </c>
      <c r="AV170" s="13" t="s">
        <v>84</v>
      </c>
      <c r="AW170" s="13" t="s">
        <v>37</v>
      </c>
      <c r="AX170" s="13" t="s">
        <v>76</v>
      </c>
      <c r="AY170" s="210" t="s">
        <v>145</v>
      </c>
    </row>
    <row r="171" spans="1:65" s="14" customFormat="1">
      <c r="B171" s="211"/>
      <c r="C171" s="212"/>
      <c r="D171" s="202" t="s">
        <v>158</v>
      </c>
      <c r="E171" s="213" t="s">
        <v>19</v>
      </c>
      <c r="F171" s="214" t="s">
        <v>415</v>
      </c>
      <c r="G171" s="212"/>
      <c r="H171" s="215">
        <v>1</v>
      </c>
      <c r="I171" s="216"/>
      <c r="J171" s="212"/>
      <c r="K171" s="212"/>
      <c r="L171" s="217"/>
      <c r="M171" s="218"/>
      <c r="N171" s="219"/>
      <c r="O171" s="219"/>
      <c r="P171" s="219"/>
      <c r="Q171" s="219"/>
      <c r="R171" s="219"/>
      <c r="S171" s="219"/>
      <c r="T171" s="220"/>
      <c r="AT171" s="221" t="s">
        <v>158</v>
      </c>
      <c r="AU171" s="221" t="s">
        <v>14</v>
      </c>
      <c r="AV171" s="14" t="s">
        <v>14</v>
      </c>
      <c r="AW171" s="14" t="s">
        <v>37</v>
      </c>
      <c r="AX171" s="14" t="s">
        <v>76</v>
      </c>
      <c r="AY171" s="221" t="s">
        <v>145</v>
      </c>
    </row>
    <row r="172" spans="1:65" s="15" customFormat="1">
      <c r="B172" s="222"/>
      <c r="C172" s="223"/>
      <c r="D172" s="202" t="s">
        <v>158</v>
      </c>
      <c r="E172" s="224" t="s">
        <v>19</v>
      </c>
      <c r="F172" s="225" t="s">
        <v>163</v>
      </c>
      <c r="G172" s="223"/>
      <c r="H172" s="226">
        <v>1</v>
      </c>
      <c r="I172" s="227"/>
      <c r="J172" s="223"/>
      <c r="K172" s="223"/>
      <c r="L172" s="228"/>
      <c r="M172" s="229"/>
      <c r="N172" s="230"/>
      <c r="O172" s="230"/>
      <c r="P172" s="230"/>
      <c r="Q172" s="230"/>
      <c r="R172" s="230"/>
      <c r="S172" s="230"/>
      <c r="T172" s="231"/>
      <c r="AT172" s="232" t="s">
        <v>158</v>
      </c>
      <c r="AU172" s="232" t="s">
        <v>14</v>
      </c>
      <c r="AV172" s="15" t="s">
        <v>154</v>
      </c>
      <c r="AW172" s="15" t="s">
        <v>37</v>
      </c>
      <c r="AX172" s="15" t="s">
        <v>84</v>
      </c>
      <c r="AY172" s="232" t="s">
        <v>145</v>
      </c>
    </row>
    <row r="173" spans="1:65" s="2" customFormat="1" ht="16.5" customHeight="1">
      <c r="A173" s="37"/>
      <c r="B173" s="38"/>
      <c r="C173" s="182" t="s">
        <v>147</v>
      </c>
      <c r="D173" s="182" t="s">
        <v>149</v>
      </c>
      <c r="E173" s="183" t="s">
        <v>496</v>
      </c>
      <c r="F173" s="184" t="s">
        <v>497</v>
      </c>
      <c r="G173" s="185" t="s">
        <v>325</v>
      </c>
      <c r="H173" s="186">
        <v>11</v>
      </c>
      <c r="I173" s="187"/>
      <c r="J173" s="188">
        <f>ROUND(I173*H173,2)</f>
        <v>0</v>
      </c>
      <c r="K173" s="184" t="s">
        <v>153</v>
      </c>
      <c r="L173" s="42"/>
      <c r="M173" s="189" t="s">
        <v>19</v>
      </c>
      <c r="N173" s="190" t="s">
        <v>49</v>
      </c>
      <c r="O173" s="68"/>
      <c r="P173" s="191">
        <f>O173*H173</f>
        <v>0</v>
      </c>
      <c r="Q173" s="191">
        <v>0</v>
      </c>
      <c r="R173" s="191">
        <f>Q173*H173</f>
        <v>0</v>
      </c>
      <c r="S173" s="191">
        <v>1.2E-2</v>
      </c>
      <c r="T173" s="192">
        <f>S173*H173</f>
        <v>0.13200000000000001</v>
      </c>
      <c r="U173" s="37"/>
      <c r="V173" s="37"/>
      <c r="W173" s="37"/>
      <c r="X173" s="37"/>
      <c r="Y173" s="37"/>
      <c r="Z173" s="37"/>
      <c r="AA173" s="37"/>
      <c r="AB173" s="37"/>
      <c r="AC173" s="37"/>
      <c r="AD173" s="37"/>
      <c r="AE173" s="37"/>
      <c r="AR173" s="193" t="s">
        <v>231</v>
      </c>
      <c r="AT173" s="193" t="s">
        <v>149</v>
      </c>
      <c r="AU173" s="193" t="s">
        <v>14</v>
      </c>
      <c r="AY173" s="20" t="s">
        <v>145</v>
      </c>
      <c r="BE173" s="194">
        <f>IF(N173="základní",J173,0)</f>
        <v>0</v>
      </c>
      <c r="BF173" s="194">
        <f>IF(N173="snížená",J173,0)</f>
        <v>0</v>
      </c>
      <c r="BG173" s="194">
        <f>IF(N173="zákl. přenesená",J173,0)</f>
        <v>0</v>
      </c>
      <c r="BH173" s="194">
        <f>IF(N173="sníž. přenesená",J173,0)</f>
        <v>0</v>
      </c>
      <c r="BI173" s="194">
        <f>IF(N173="nulová",J173,0)</f>
        <v>0</v>
      </c>
      <c r="BJ173" s="20" t="s">
        <v>154</v>
      </c>
      <c r="BK173" s="194">
        <f>ROUND(I173*H173,2)</f>
        <v>0</v>
      </c>
      <c r="BL173" s="20" t="s">
        <v>231</v>
      </c>
      <c r="BM173" s="193" t="s">
        <v>498</v>
      </c>
    </row>
    <row r="174" spans="1:65" s="2" customFormat="1">
      <c r="A174" s="37"/>
      <c r="B174" s="38"/>
      <c r="C174" s="39"/>
      <c r="D174" s="195" t="s">
        <v>156</v>
      </c>
      <c r="E174" s="39"/>
      <c r="F174" s="196" t="s">
        <v>499</v>
      </c>
      <c r="G174" s="39"/>
      <c r="H174" s="39"/>
      <c r="I174" s="197"/>
      <c r="J174" s="39"/>
      <c r="K174" s="39"/>
      <c r="L174" s="42"/>
      <c r="M174" s="198"/>
      <c r="N174" s="199"/>
      <c r="O174" s="68"/>
      <c r="P174" s="68"/>
      <c r="Q174" s="68"/>
      <c r="R174" s="68"/>
      <c r="S174" s="68"/>
      <c r="T174" s="69"/>
      <c r="U174" s="37"/>
      <c r="V174" s="37"/>
      <c r="W174" s="37"/>
      <c r="X174" s="37"/>
      <c r="Y174" s="37"/>
      <c r="Z174" s="37"/>
      <c r="AA174" s="37"/>
      <c r="AB174" s="37"/>
      <c r="AC174" s="37"/>
      <c r="AD174" s="37"/>
      <c r="AE174" s="37"/>
      <c r="AT174" s="20" t="s">
        <v>156</v>
      </c>
      <c r="AU174" s="20" t="s">
        <v>14</v>
      </c>
    </row>
    <row r="175" spans="1:65" s="2" customFormat="1" ht="16.5" customHeight="1">
      <c r="A175" s="37"/>
      <c r="B175" s="38"/>
      <c r="C175" s="182" t="s">
        <v>283</v>
      </c>
      <c r="D175" s="182" t="s">
        <v>149</v>
      </c>
      <c r="E175" s="183" t="s">
        <v>500</v>
      </c>
      <c r="F175" s="184" t="s">
        <v>501</v>
      </c>
      <c r="G175" s="185" t="s">
        <v>325</v>
      </c>
      <c r="H175" s="186">
        <v>39</v>
      </c>
      <c r="I175" s="187"/>
      <c r="J175" s="188">
        <f>ROUND(I175*H175,2)</f>
        <v>0</v>
      </c>
      <c r="K175" s="184" t="s">
        <v>153</v>
      </c>
      <c r="L175" s="42"/>
      <c r="M175" s="189" t="s">
        <v>19</v>
      </c>
      <c r="N175" s="190" t="s">
        <v>49</v>
      </c>
      <c r="O175" s="68"/>
      <c r="P175" s="191">
        <f>O175*H175</f>
        <v>0</v>
      </c>
      <c r="Q175" s="191">
        <v>0</v>
      </c>
      <c r="R175" s="191">
        <f>Q175*H175</f>
        <v>0</v>
      </c>
      <c r="S175" s="191">
        <v>1.4999999999999999E-2</v>
      </c>
      <c r="T175" s="192">
        <f>S175*H175</f>
        <v>0.58499999999999996</v>
      </c>
      <c r="U175" s="37"/>
      <c r="V175" s="37"/>
      <c r="W175" s="37"/>
      <c r="X175" s="37"/>
      <c r="Y175" s="37"/>
      <c r="Z175" s="37"/>
      <c r="AA175" s="37"/>
      <c r="AB175" s="37"/>
      <c r="AC175" s="37"/>
      <c r="AD175" s="37"/>
      <c r="AE175" s="37"/>
      <c r="AR175" s="193" t="s">
        <v>231</v>
      </c>
      <c r="AT175" s="193" t="s">
        <v>149</v>
      </c>
      <c r="AU175" s="193" t="s">
        <v>14</v>
      </c>
      <c r="AY175" s="20" t="s">
        <v>145</v>
      </c>
      <c r="BE175" s="194">
        <f>IF(N175="základní",J175,0)</f>
        <v>0</v>
      </c>
      <c r="BF175" s="194">
        <f>IF(N175="snížená",J175,0)</f>
        <v>0</v>
      </c>
      <c r="BG175" s="194">
        <f>IF(N175="zákl. přenesená",J175,0)</f>
        <v>0</v>
      </c>
      <c r="BH175" s="194">
        <f>IF(N175="sníž. přenesená",J175,0)</f>
        <v>0</v>
      </c>
      <c r="BI175" s="194">
        <f>IF(N175="nulová",J175,0)</f>
        <v>0</v>
      </c>
      <c r="BJ175" s="20" t="s">
        <v>154</v>
      </c>
      <c r="BK175" s="194">
        <f>ROUND(I175*H175,2)</f>
        <v>0</v>
      </c>
      <c r="BL175" s="20" t="s">
        <v>231</v>
      </c>
      <c r="BM175" s="193" t="s">
        <v>502</v>
      </c>
    </row>
    <row r="176" spans="1:65" s="2" customFormat="1">
      <c r="A176" s="37"/>
      <c r="B176" s="38"/>
      <c r="C176" s="39"/>
      <c r="D176" s="195" t="s">
        <v>156</v>
      </c>
      <c r="E176" s="39"/>
      <c r="F176" s="196" t="s">
        <v>503</v>
      </c>
      <c r="G176" s="39"/>
      <c r="H176" s="39"/>
      <c r="I176" s="197"/>
      <c r="J176" s="39"/>
      <c r="K176" s="39"/>
      <c r="L176" s="42"/>
      <c r="M176" s="262"/>
      <c r="N176" s="263"/>
      <c r="O176" s="259"/>
      <c r="P176" s="259"/>
      <c r="Q176" s="259"/>
      <c r="R176" s="259"/>
      <c r="S176" s="259"/>
      <c r="T176" s="264"/>
      <c r="U176" s="37"/>
      <c r="V176" s="37"/>
      <c r="W176" s="37"/>
      <c r="X176" s="37"/>
      <c r="Y176" s="37"/>
      <c r="Z176" s="37"/>
      <c r="AA176" s="37"/>
      <c r="AB176" s="37"/>
      <c r="AC176" s="37"/>
      <c r="AD176" s="37"/>
      <c r="AE176" s="37"/>
      <c r="AT176" s="20" t="s">
        <v>156</v>
      </c>
      <c r="AU176" s="20" t="s">
        <v>14</v>
      </c>
    </row>
    <row r="177" spans="1:31" s="2" customFormat="1" ht="6.95" customHeight="1">
      <c r="A177" s="37"/>
      <c r="B177" s="51"/>
      <c r="C177" s="52"/>
      <c r="D177" s="52"/>
      <c r="E177" s="52"/>
      <c r="F177" s="52"/>
      <c r="G177" s="52"/>
      <c r="H177" s="52"/>
      <c r="I177" s="52"/>
      <c r="J177" s="52"/>
      <c r="K177" s="52"/>
      <c r="L177" s="42"/>
      <c r="M177" s="37"/>
      <c r="O177" s="37"/>
      <c r="P177" s="37"/>
      <c r="Q177" s="37"/>
      <c r="R177" s="37"/>
      <c r="S177" s="37"/>
      <c r="T177" s="37"/>
      <c r="U177" s="37"/>
      <c r="V177" s="37"/>
      <c r="W177" s="37"/>
      <c r="X177" s="37"/>
      <c r="Y177" s="37"/>
      <c r="Z177" s="37"/>
      <c r="AA177" s="37"/>
      <c r="AB177" s="37"/>
      <c r="AC177" s="37"/>
      <c r="AD177" s="37"/>
      <c r="AE177" s="37"/>
    </row>
  </sheetData>
  <sheetProtection algorithmName="SHA-512" hashValue="Wv86Tb3amZZsnJMldJjjoQ6dBHmNXqSUk9yeP860pQmMmwUU/IKichEA9n2foU1liUZyNjbl6DGYkegoF8s9EA==" saltValue="j8OTiXPHF5lzXePi8YTfWJJUptLOjAgMSK3C5DSrC4WAE65TThT8jove0m7YUamOP4UeTTcCCoEPZEQpU4frCg==" spinCount="100000" sheet="1" objects="1" scenarios="1" formatColumns="0" formatRows="0" autoFilter="0"/>
  <autoFilter ref="C90:K176"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7" r:id="rId1" xr:uid="{00000000-0004-0000-0300-000000000000}"/>
    <hyperlink ref="F102" r:id="rId2" xr:uid="{00000000-0004-0000-0300-000001000000}"/>
    <hyperlink ref="F107" r:id="rId3" xr:uid="{00000000-0004-0000-0300-000002000000}"/>
    <hyperlink ref="F114" r:id="rId4" xr:uid="{00000000-0004-0000-0300-000003000000}"/>
    <hyperlink ref="F119" r:id="rId5" xr:uid="{00000000-0004-0000-0300-000004000000}"/>
    <hyperlink ref="F174" r:id="rId6" xr:uid="{00000000-0004-0000-0300-000005000000}"/>
    <hyperlink ref="F176" r:id="rId7" xr:uid="{00000000-0004-0000-03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2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98</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1" customFormat="1" ht="12" customHeight="1">
      <c r="B8" s="23"/>
      <c r="D8" s="116" t="s">
        <v>109</v>
      </c>
      <c r="L8" s="23"/>
    </row>
    <row r="9" spans="1:46" s="2" customFormat="1" ht="16.5" customHeight="1">
      <c r="A9" s="37"/>
      <c r="B9" s="42"/>
      <c r="C9" s="37"/>
      <c r="D9" s="37"/>
      <c r="E9" s="402" t="s">
        <v>378</v>
      </c>
      <c r="F9" s="405"/>
      <c r="G9" s="405"/>
      <c r="H9" s="40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379</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04" t="s">
        <v>547</v>
      </c>
      <c r="F11" s="405"/>
      <c r="G11" s="405"/>
      <c r="H11" s="405"/>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7" t="s">
        <v>19</v>
      </c>
      <c r="G13" s="37"/>
      <c r="H13" s="37"/>
      <c r="I13" s="116" t="s">
        <v>20</v>
      </c>
      <c r="J13" s="107"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7" t="s">
        <v>22</v>
      </c>
      <c r="G14" s="37"/>
      <c r="H14" s="37"/>
      <c r="I14" s="116" t="s">
        <v>23</v>
      </c>
      <c r="J14" s="118" t="str">
        <f>'Rekapitulace stavby'!AN8</f>
        <v>24. 6. 2024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7"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7" t="s">
        <v>28</v>
      </c>
      <c r="F17" s="37"/>
      <c r="G17" s="37"/>
      <c r="H17" s="37"/>
      <c r="I17" s="116" t="s">
        <v>29</v>
      </c>
      <c r="J17" s="107"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7"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7" t="s">
        <v>35</v>
      </c>
      <c r="F23" s="37"/>
      <c r="G23" s="37"/>
      <c r="H23" s="37"/>
      <c r="I23" s="116" t="s">
        <v>29</v>
      </c>
      <c r="J23" s="107"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7"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7" t="str">
        <f>IF('Rekapitulace stavby'!E20="","",'Rekapitulace stavby'!E20)</f>
        <v xml:space="preserve"> </v>
      </c>
      <c r="F26" s="37"/>
      <c r="G26" s="37"/>
      <c r="H26" s="37"/>
      <c r="I26" s="116" t="s">
        <v>29</v>
      </c>
      <c r="J26" s="107"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08" t="s">
        <v>111</v>
      </c>
      <c r="F29" s="408"/>
      <c r="G29" s="408"/>
      <c r="H29" s="408"/>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42</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44</v>
      </c>
      <c r="G34" s="37"/>
      <c r="H34" s="37"/>
      <c r="I34" s="125" t="s">
        <v>43</v>
      </c>
      <c r="J34" s="125" t="s">
        <v>45</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126" t="s">
        <v>46</v>
      </c>
      <c r="E35" s="116" t="s">
        <v>47</v>
      </c>
      <c r="F35" s="127">
        <f>ROUND((SUM(BE91:BE127)),  2)</f>
        <v>0</v>
      </c>
      <c r="G35" s="37"/>
      <c r="H35" s="37"/>
      <c r="I35" s="128">
        <v>0.21</v>
      </c>
      <c r="J35" s="127">
        <f>ROUND(((SUM(BE91:BE127))*I35),  2)</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48</v>
      </c>
      <c r="F36" s="127">
        <f>ROUND((SUM(BF91:BF127)),  2)</f>
        <v>0</v>
      </c>
      <c r="G36" s="37"/>
      <c r="H36" s="37"/>
      <c r="I36" s="128">
        <v>0.12</v>
      </c>
      <c r="J36" s="127">
        <f>ROUND(((SUM(BF91:BF127))*I36),  2)</f>
        <v>0</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46</v>
      </c>
      <c r="E37" s="116" t="s">
        <v>49</v>
      </c>
      <c r="F37" s="127">
        <f>ROUND((SUM(BG91:BG127)),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7">
        <f>ROUND((SUM(BH91:BH127)),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ROUND((SUM(BI91:BI127)),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112</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E7</f>
        <v>Demolice objektu G</v>
      </c>
      <c r="F50" s="401"/>
      <c r="G50" s="401"/>
      <c r="H50" s="401"/>
      <c r="I50" s="39"/>
      <c r="J50" s="39"/>
      <c r="K50" s="39"/>
      <c r="L50" s="117"/>
      <c r="S50" s="37"/>
      <c r="T50" s="37"/>
      <c r="U50" s="37"/>
      <c r="V50" s="37"/>
      <c r="W50" s="37"/>
      <c r="X50" s="37"/>
      <c r="Y50" s="37"/>
      <c r="Z50" s="37"/>
      <c r="AA50" s="37"/>
      <c r="AB50" s="37"/>
      <c r="AC50" s="37"/>
      <c r="AD50" s="37"/>
      <c r="AE50" s="37"/>
    </row>
    <row r="51" spans="1:47" s="1" customFormat="1" ht="12" customHeight="1">
      <c r="B51" s="24"/>
      <c r="C51" s="32" t="s">
        <v>109</v>
      </c>
      <c r="D51" s="25"/>
      <c r="E51" s="25"/>
      <c r="F51" s="25"/>
      <c r="G51" s="25"/>
      <c r="H51" s="25"/>
      <c r="I51" s="25"/>
      <c r="J51" s="25"/>
      <c r="K51" s="25"/>
      <c r="L51" s="23"/>
    </row>
    <row r="52" spans="1:47" s="2" customFormat="1" ht="16.5" customHeight="1">
      <c r="A52" s="37"/>
      <c r="B52" s="38"/>
      <c r="C52" s="39"/>
      <c r="D52" s="39"/>
      <c r="E52" s="400" t="s">
        <v>378</v>
      </c>
      <c r="F52" s="399"/>
      <c r="G52" s="399"/>
      <c r="H52" s="399"/>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379</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88" t="str">
        <f>E11</f>
        <v>D2.3 - Pavilon C</v>
      </c>
      <c r="F54" s="399"/>
      <c r="G54" s="399"/>
      <c r="H54" s="399"/>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Karlovarská krajská nemocnice a.s.</v>
      </c>
      <c r="G56" s="39"/>
      <c r="H56" s="39"/>
      <c r="I56" s="32" t="s">
        <v>23</v>
      </c>
      <c r="J56" s="63" t="str">
        <f>IF(J14="","",J14)</f>
        <v>24. 6. 2024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Karlovarský kraj</v>
      </c>
      <c r="G58" s="39"/>
      <c r="H58" s="39"/>
      <c r="I58" s="32" t="s">
        <v>33</v>
      </c>
      <c r="J58" s="35" t="str">
        <f>E23</f>
        <v>Penta Projekt s.r.o., Mrštíkova 12, Jihlava</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113</v>
      </c>
      <c r="D61" s="141"/>
      <c r="E61" s="141"/>
      <c r="F61" s="141"/>
      <c r="G61" s="141"/>
      <c r="H61" s="141"/>
      <c r="I61" s="141"/>
      <c r="J61" s="142" t="s">
        <v>114</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1">
        <f>J91</f>
        <v>0</v>
      </c>
      <c r="K63" s="39"/>
      <c r="L63" s="117"/>
      <c r="S63" s="37"/>
      <c r="T63" s="37"/>
      <c r="U63" s="37"/>
      <c r="V63" s="37"/>
      <c r="W63" s="37"/>
      <c r="X63" s="37"/>
      <c r="Y63" s="37"/>
      <c r="Z63" s="37"/>
      <c r="AA63" s="37"/>
      <c r="AB63" s="37"/>
      <c r="AC63" s="37"/>
      <c r="AD63" s="37"/>
      <c r="AE63" s="37"/>
      <c r="AU63" s="20" t="s">
        <v>115</v>
      </c>
    </row>
    <row r="64" spans="1:47" s="9" customFormat="1" ht="24.95" customHeight="1">
      <c r="B64" s="144"/>
      <c r="C64" s="145"/>
      <c r="D64" s="146" t="s">
        <v>116</v>
      </c>
      <c r="E64" s="147"/>
      <c r="F64" s="147"/>
      <c r="G64" s="147"/>
      <c r="H64" s="147"/>
      <c r="I64" s="147"/>
      <c r="J64" s="148">
        <f>J92</f>
        <v>0</v>
      </c>
      <c r="K64" s="145"/>
      <c r="L64" s="149"/>
    </row>
    <row r="65" spans="1:31" s="10" customFormat="1" ht="19.899999999999999" customHeight="1">
      <c r="B65" s="150"/>
      <c r="C65" s="101"/>
      <c r="D65" s="151" t="s">
        <v>123</v>
      </c>
      <c r="E65" s="152"/>
      <c r="F65" s="152"/>
      <c r="G65" s="152"/>
      <c r="H65" s="152"/>
      <c r="I65" s="152"/>
      <c r="J65" s="153">
        <f>J93</f>
        <v>0</v>
      </c>
      <c r="K65" s="101"/>
      <c r="L65" s="154"/>
    </row>
    <row r="66" spans="1:31" s="10" customFormat="1" ht="14.85" customHeight="1">
      <c r="B66" s="150"/>
      <c r="C66" s="101"/>
      <c r="D66" s="151" t="s">
        <v>125</v>
      </c>
      <c r="E66" s="152"/>
      <c r="F66" s="152"/>
      <c r="G66" s="152"/>
      <c r="H66" s="152"/>
      <c r="I66" s="152"/>
      <c r="J66" s="153">
        <f>J94</f>
        <v>0</v>
      </c>
      <c r="K66" s="101"/>
      <c r="L66" s="154"/>
    </row>
    <row r="67" spans="1:31" s="10" customFormat="1" ht="21.75" customHeight="1">
      <c r="B67" s="150"/>
      <c r="C67" s="101"/>
      <c r="D67" s="151" t="s">
        <v>126</v>
      </c>
      <c r="E67" s="152"/>
      <c r="F67" s="152"/>
      <c r="G67" s="152"/>
      <c r="H67" s="152"/>
      <c r="I67" s="152"/>
      <c r="J67" s="153">
        <f>J95</f>
        <v>0</v>
      </c>
      <c r="K67" s="101"/>
      <c r="L67" s="154"/>
    </row>
    <row r="68" spans="1:31" s="9" customFormat="1" ht="24.95" customHeight="1">
      <c r="B68" s="144"/>
      <c r="C68" s="145"/>
      <c r="D68" s="146" t="s">
        <v>381</v>
      </c>
      <c r="E68" s="147"/>
      <c r="F68" s="147"/>
      <c r="G68" s="147"/>
      <c r="H68" s="147"/>
      <c r="I68" s="147"/>
      <c r="J68" s="148">
        <f>J111</f>
        <v>0</v>
      </c>
      <c r="K68" s="145"/>
      <c r="L68" s="149"/>
    </row>
    <row r="69" spans="1:31" s="10" customFormat="1" ht="19.899999999999999" customHeight="1">
      <c r="B69" s="150"/>
      <c r="C69" s="101"/>
      <c r="D69" s="151" t="s">
        <v>382</v>
      </c>
      <c r="E69" s="152"/>
      <c r="F69" s="152"/>
      <c r="G69" s="152"/>
      <c r="H69" s="152"/>
      <c r="I69" s="152"/>
      <c r="J69" s="153">
        <f>J112</f>
        <v>0</v>
      </c>
      <c r="K69" s="101"/>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1"/>
      <c r="C71" s="52"/>
      <c r="D71" s="52"/>
      <c r="E71" s="52"/>
      <c r="F71" s="52"/>
      <c r="G71" s="52"/>
      <c r="H71" s="52"/>
      <c r="I71" s="52"/>
      <c r="J71" s="52"/>
      <c r="K71" s="52"/>
      <c r="L71" s="117"/>
      <c r="S71" s="37"/>
      <c r="T71" s="37"/>
      <c r="U71" s="37"/>
      <c r="V71" s="37"/>
      <c r="W71" s="37"/>
      <c r="X71" s="37"/>
      <c r="Y71" s="37"/>
      <c r="Z71" s="37"/>
      <c r="AA71" s="37"/>
      <c r="AB71" s="37"/>
      <c r="AC71" s="37"/>
      <c r="AD71" s="37"/>
      <c r="AE71" s="37"/>
    </row>
    <row r="75" spans="1:31" s="2" customFormat="1" ht="6.95" customHeight="1">
      <c r="A75" s="37"/>
      <c r="B75" s="53"/>
      <c r="C75" s="54"/>
      <c r="D75" s="54"/>
      <c r="E75" s="54"/>
      <c r="F75" s="54"/>
      <c r="G75" s="54"/>
      <c r="H75" s="54"/>
      <c r="I75" s="54"/>
      <c r="J75" s="54"/>
      <c r="K75" s="54"/>
      <c r="L75" s="117"/>
      <c r="S75" s="37"/>
      <c r="T75" s="37"/>
      <c r="U75" s="37"/>
      <c r="V75" s="37"/>
      <c r="W75" s="37"/>
      <c r="X75" s="37"/>
      <c r="Y75" s="37"/>
      <c r="Z75" s="37"/>
      <c r="AA75" s="37"/>
      <c r="AB75" s="37"/>
      <c r="AC75" s="37"/>
      <c r="AD75" s="37"/>
      <c r="AE75" s="37"/>
    </row>
    <row r="76" spans="1:31" s="2" customFormat="1" ht="24.95" customHeight="1">
      <c r="A76" s="37"/>
      <c r="B76" s="38"/>
      <c r="C76" s="26" t="s">
        <v>130</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E7</f>
        <v>Demolice objektu G</v>
      </c>
      <c r="F79" s="401"/>
      <c r="G79" s="401"/>
      <c r="H79" s="401"/>
      <c r="I79" s="39"/>
      <c r="J79" s="39"/>
      <c r="K79" s="39"/>
      <c r="L79" s="117"/>
      <c r="S79" s="37"/>
      <c r="T79" s="37"/>
      <c r="U79" s="37"/>
      <c r="V79" s="37"/>
      <c r="W79" s="37"/>
      <c r="X79" s="37"/>
      <c r="Y79" s="37"/>
      <c r="Z79" s="37"/>
      <c r="AA79" s="37"/>
      <c r="AB79" s="37"/>
      <c r="AC79" s="37"/>
      <c r="AD79" s="37"/>
      <c r="AE79" s="37"/>
    </row>
    <row r="80" spans="1:31" s="1" customFormat="1" ht="12" customHeight="1">
      <c r="B80" s="24"/>
      <c r="C80" s="32" t="s">
        <v>109</v>
      </c>
      <c r="D80" s="25"/>
      <c r="E80" s="25"/>
      <c r="F80" s="25"/>
      <c r="G80" s="25"/>
      <c r="H80" s="25"/>
      <c r="I80" s="25"/>
      <c r="J80" s="25"/>
      <c r="K80" s="25"/>
      <c r="L80" s="23"/>
    </row>
    <row r="81" spans="1:65" s="2" customFormat="1" ht="16.5" customHeight="1">
      <c r="A81" s="37"/>
      <c r="B81" s="38"/>
      <c r="C81" s="39"/>
      <c r="D81" s="39"/>
      <c r="E81" s="400" t="s">
        <v>378</v>
      </c>
      <c r="F81" s="399"/>
      <c r="G81" s="399"/>
      <c r="H81" s="39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379</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88" t="str">
        <f>E11</f>
        <v>D2.3 - Pavilon C</v>
      </c>
      <c r="F83" s="399"/>
      <c r="G83" s="399"/>
      <c r="H83" s="399"/>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Karlovarská krajská nemocnice a.s.</v>
      </c>
      <c r="G85" s="39"/>
      <c r="H85" s="39"/>
      <c r="I85" s="32" t="s">
        <v>23</v>
      </c>
      <c r="J85" s="63" t="str">
        <f>IF(J14="","",J14)</f>
        <v>24. 6. 2024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Karlovarský kraj</v>
      </c>
      <c r="G87" s="39"/>
      <c r="H87" s="39"/>
      <c r="I87" s="32" t="s">
        <v>33</v>
      </c>
      <c r="J87" s="35" t="str">
        <f>E23</f>
        <v>Penta Projekt s.r.o., Mrštíkova 12, Jihlava</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38</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131</v>
      </c>
      <c r="D90" s="158" t="s">
        <v>61</v>
      </c>
      <c r="E90" s="158" t="s">
        <v>57</v>
      </c>
      <c r="F90" s="158" t="s">
        <v>58</v>
      </c>
      <c r="G90" s="158" t="s">
        <v>132</v>
      </c>
      <c r="H90" s="158" t="s">
        <v>133</v>
      </c>
      <c r="I90" s="158" t="s">
        <v>134</v>
      </c>
      <c r="J90" s="158" t="s">
        <v>114</v>
      </c>
      <c r="K90" s="159" t="s">
        <v>135</v>
      </c>
      <c r="L90" s="160"/>
      <c r="M90" s="72" t="s">
        <v>19</v>
      </c>
      <c r="N90" s="73" t="s">
        <v>46</v>
      </c>
      <c r="O90" s="73" t="s">
        <v>136</v>
      </c>
      <c r="P90" s="73" t="s">
        <v>137</v>
      </c>
      <c r="Q90" s="73" t="s">
        <v>138</v>
      </c>
      <c r="R90" s="73" t="s">
        <v>139</v>
      </c>
      <c r="S90" s="73" t="s">
        <v>140</v>
      </c>
      <c r="T90" s="74" t="s">
        <v>141</v>
      </c>
      <c r="U90" s="155"/>
      <c r="V90" s="155"/>
      <c r="W90" s="155"/>
      <c r="X90" s="155"/>
      <c r="Y90" s="155"/>
      <c r="Z90" s="155"/>
      <c r="AA90" s="155"/>
      <c r="AB90" s="155"/>
      <c r="AC90" s="155"/>
      <c r="AD90" s="155"/>
      <c r="AE90" s="155"/>
    </row>
    <row r="91" spans="1:65" s="2" customFormat="1" ht="22.9" customHeight="1">
      <c r="A91" s="37"/>
      <c r="B91" s="38"/>
      <c r="C91" s="79" t="s">
        <v>142</v>
      </c>
      <c r="D91" s="39"/>
      <c r="E91" s="39"/>
      <c r="F91" s="39"/>
      <c r="G91" s="39"/>
      <c r="H91" s="39"/>
      <c r="I91" s="39"/>
      <c r="J91" s="161">
        <f>BK91</f>
        <v>0</v>
      </c>
      <c r="K91" s="39"/>
      <c r="L91" s="42"/>
      <c r="M91" s="75"/>
      <c r="N91" s="162"/>
      <c r="O91" s="76"/>
      <c r="P91" s="163">
        <f>P92+P111</f>
        <v>0</v>
      </c>
      <c r="Q91" s="76"/>
      <c r="R91" s="163">
        <f>R92+R111</f>
        <v>0</v>
      </c>
      <c r="S91" s="76"/>
      <c r="T91" s="164">
        <f>T92+T111</f>
        <v>9.6000000000000002E-2</v>
      </c>
      <c r="U91" s="37"/>
      <c r="V91" s="37"/>
      <c r="W91" s="37"/>
      <c r="X91" s="37"/>
      <c r="Y91" s="37"/>
      <c r="Z91" s="37"/>
      <c r="AA91" s="37"/>
      <c r="AB91" s="37"/>
      <c r="AC91" s="37"/>
      <c r="AD91" s="37"/>
      <c r="AE91" s="37"/>
      <c r="AT91" s="20" t="s">
        <v>75</v>
      </c>
      <c r="AU91" s="20" t="s">
        <v>115</v>
      </c>
      <c r="BK91" s="165">
        <f>BK92+BK111</f>
        <v>0</v>
      </c>
    </row>
    <row r="92" spans="1:65" s="12" customFormat="1" ht="25.9" customHeight="1">
      <c r="B92" s="166"/>
      <c r="C92" s="167"/>
      <c r="D92" s="168" t="s">
        <v>75</v>
      </c>
      <c r="E92" s="169" t="s">
        <v>143</v>
      </c>
      <c r="F92" s="169" t="s">
        <v>144</v>
      </c>
      <c r="G92" s="167"/>
      <c r="H92" s="167"/>
      <c r="I92" s="170"/>
      <c r="J92" s="171">
        <f>BK92</f>
        <v>0</v>
      </c>
      <c r="K92" s="167"/>
      <c r="L92" s="172"/>
      <c r="M92" s="173"/>
      <c r="N92" s="174"/>
      <c r="O92" s="174"/>
      <c r="P92" s="175">
        <f>P93</f>
        <v>0</v>
      </c>
      <c r="Q92" s="174"/>
      <c r="R92" s="175">
        <f>R93</f>
        <v>0</v>
      </c>
      <c r="S92" s="174"/>
      <c r="T92" s="176">
        <f>T93</f>
        <v>0</v>
      </c>
      <c r="AR92" s="177" t="s">
        <v>84</v>
      </c>
      <c r="AT92" s="178" t="s">
        <v>75</v>
      </c>
      <c r="AU92" s="178" t="s">
        <v>76</v>
      </c>
      <c r="AY92" s="177" t="s">
        <v>145</v>
      </c>
      <c r="BK92" s="179">
        <f>BK93</f>
        <v>0</v>
      </c>
    </row>
    <row r="93" spans="1:65" s="12" customFormat="1" ht="22.9" customHeight="1">
      <c r="B93" s="166"/>
      <c r="C93" s="167"/>
      <c r="D93" s="168" t="s">
        <v>75</v>
      </c>
      <c r="E93" s="180" t="s">
        <v>181</v>
      </c>
      <c r="F93" s="180" t="s">
        <v>182</v>
      </c>
      <c r="G93" s="167"/>
      <c r="H93" s="167"/>
      <c r="I93" s="170"/>
      <c r="J93" s="181">
        <f>BK93</f>
        <v>0</v>
      </c>
      <c r="K93" s="167"/>
      <c r="L93" s="172"/>
      <c r="M93" s="173"/>
      <c r="N93" s="174"/>
      <c r="O93" s="174"/>
      <c r="P93" s="175">
        <f>P94</f>
        <v>0</v>
      </c>
      <c r="Q93" s="174"/>
      <c r="R93" s="175">
        <f>R94</f>
        <v>0</v>
      </c>
      <c r="S93" s="174"/>
      <c r="T93" s="176">
        <f>T94</f>
        <v>0</v>
      </c>
      <c r="AR93" s="177" t="s">
        <v>84</v>
      </c>
      <c r="AT93" s="178" t="s">
        <v>75</v>
      </c>
      <c r="AU93" s="178" t="s">
        <v>84</v>
      </c>
      <c r="AY93" s="177" t="s">
        <v>145</v>
      </c>
      <c r="BK93" s="179">
        <f>BK94</f>
        <v>0</v>
      </c>
    </row>
    <row r="94" spans="1:65" s="12" customFormat="1" ht="20.85" customHeight="1">
      <c r="B94" s="166"/>
      <c r="C94" s="167"/>
      <c r="D94" s="168" t="s">
        <v>75</v>
      </c>
      <c r="E94" s="180" t="s">
        <v>235</v>
      </c>
      <c r="F94" s="180" t="s">
        <v>236</v>
      </c>
      <c r="G94" s="167"/>
      <c r="H94" s="167"/>
      <c r="I94" s="170"/>
      <c r="J94" s="181">
        <f>BK94</f>
        <v>0</v>
      </c>
      <c r="K94" s="167"/>
      <c r="L94" s="172"/>
      <c r="M94" s="173"/>
      <c r="N94" s="174"/>
      <c r="O94" s="174"/>
      <c r="P94" s="175">
        <f>P95</f>
        <v>0</v>
      </c>
      <c r="Q94" s="174"/>
      <c r="R94" s="175">
        <f>R95</f>
        <v>0</v>
      </c>
      <c r="S94" s="174"/>
      <c r="T94" s="176">
        <f>T95</f>
        <v>0</v>
      </c>
      <c r="AR94" s="177" t="s">
        <v>84</v>
      </c>
      <c r="AT94" s="178" t="s">
        <v>75</v>
      </c>
      <c r="AU94" s="178" t="s">
        <v>14</v>
      </c>
      <c r="AY94" s="177" t="s">
        <v>145</v>
      </c>
      <c r="BK94" s="179">
        <f>BK95</f>
        <v>0</v>
      </c>
    </row>
    <row r="95" spans="1:65" s="16" customFormat="1" ht="20.85" customHeight="1">
      <c r="B95" s="234"/>
      <c r="C95" s="235"/>
      <c r="D95" s="236" t="s">
        <v>75</v>
      </c>
      <c r="E95" s="236" t="s">
        <v>237</v>
      </c>
      <c r="F95" s="236" t="s">
        <v>238</v>
      </c>
      <c r="G95" s="235"/>
      <c r="H95" s="235"/>
      <c r="I95" s="237"/>
      <c r="J95" s="238">
        <f>BK95</f>
        <v>0</v>
      </c>
      <c r="K95" s="235"/>
      <c r="L95" s="239"/>
      <c r="M95" s="240"/>
      <c r="N95" s="241"/>
      <c r="O95" s="241"/>
      <c r="P95" s="242">
        <f>SUM(P96:P110)</f>
        <v>0</v>
      </c>
      <c r="Q95" s="241"/>
      <c r="R95" s="242">
        <f>SUM(R96:R110)</f>
        <v>0</v>
      </c>
      <c r="S95" s="241"/>
      <c r="T95" s="243">
        <f>SUM(T96:T110)</f>
        <v>0</v>
      </c>
      <c r="AR95" s="244" t="s">
        <v>84</v>
      </c>
      <c r="AT95" s="245" t="s">
        <v>75</v>
      </c>
      <c r="AU95" s="245" t="s">
        <v>155</v>
      </c>
      <c r="AY95" s="244" t="s">
        <v>145</v>
      </c>
      <c r="BK95" s="246">
        <f>SUM(BK96:BK110)</f>
        <v>0</v>
      </c>
    </row>
    <row r="96" spans="1:65" s="2" customFormat="1" ht="21.75" customHeight="1">
      <c r="A96" s="37"/>
      <c r="B96" s="38"/>
      <c r="C96" s="182" t="s">
        <v>84</v>
      </c>
      <c r="D96" s="182" t="s">
        <v>149</v>
      </c>
      <c r="E96" s="183" t="s">
        <v>239</v>
      </c>
      <c r="F96" s="184" t="s">
        <v>240</v>
      </c>
      <c r="G96" s="185" t="s">
        <v>222</v>
      </c>
      <c r="H96" s="186">
        <v>4.8000000000000001E-2</v>
      </c>
      <c r="I96" s="187"/>
      <c r="J96" s="188">
        <f>ROUND(I96*H96,2)</f>
        <v>0</v>
      </c>
      <c r="K96" s="184" t="s">
        <v>153</v>
      </c>
      <c r="L96" s="42"/>
      <c r="M96" s="189" t="s">
        <v>19</v>
      </c>
      <c r="N96" s="190" t="s">
        <v>49</v>
      </c>
      <c r="O96" s="68"/>
      <c r="P96" s="191">
        <f>O96*H96</f>
        <v>0</v>
      </c>
      <c r="Q96" s="191">
        <v>0</v>
      </c>
      <c r="R96" s="191">
        <f>Q96*H96</f>
        <v>0</v>
      </c>
      <c r="S96" s="191">
        <v>0</v>
      </c>
      <c r="T96" s="192">
        <f>S96*H96</f>
        <v>0</v>
      </c>
      <c r="U96" s="37"/>
      <c r="V96" s="37"/>
      <c r="W96" s="37"/>
      <c r="X96" s="37"/>
      <c r="Y96" s="37"/>
      <c r="Z96" s="37"/>
      <c r="AA96" s="37"/>
      <c r="AB96" s="37"/>
      <c r="AC96" s="37"/>
      <c r="AD96" s="37"/>
      <c r="AE96" s="37"/>
      <c r="AR96" s="193" t="s">
        <v>154</v>
      </c>
      <c r="AT96" s="193" t="s">
        <v>149</v>
      </c>
      <c r="AU96" s="193" t="s">
        <v>154</v>
      </c>
      <c r="AY96" s="20" t="s">
        <v>145</v>
      </c>
      <c r="BE96" s="194">
        <f>IF(N96="základní",J96,0)</f>
        <v>0</v>
      </c>
      <c r="BF96" s="194">
        <f>IF(N96="snížená",J96,0)</f>
        <v>0</v>
      </c>
      <c r="BG96" s="194">
        <f>IF(N96="zákl. přenesená",J96,0)</f>
        <v>0</v>
      </c>
      <c r="BH96" s="194">
        <f>IF(N96="sníž. přenesená",J96,0)</f>
        <v>0</v>
      </c>
      <c r="BI96" s="194">
        <f>IF(N96="nulová",J96,0)</f>
        <v>0</v>
      </c>
      <c r="BJ96" s="20" t="s">
        <v>154</v>
      </c>
      <c r="BK96" s="194">
        <f>ROUND(I96*H96,2)</f>
        <v>0</v>
      </c>
      <c r="BL96" s="20" t="s">
        <v>154</v>
      </c>
      <c r="BM96" s="193" t="s">
        <v>383</v>
      </c>
    </row>
    <row r="97" spans="1:65" s="2" customFormat="1">
      <c r="A97" s="37"/>
      <c r="B97" s="38"/>
      <c r="C97" s="39"/>
      <c r="D97" s="195" t="s">
        <v>156</v>
      </c>
      <c r="E97" s="39"/>
      <c r="F97" s="196" t="s">
        <v>242</v>
      </c>
      <c r="G97" s="39"/>
      <c r="H97" s="39"/>
      <c r="I97" s="197"/>
      <c r="J97" s="39"/>
      <c r="K97" s="39"/>
      <c r="L97" s="42"/>
      <c r="M97" s="198"/>
      <c r="N97" s="199"/>
      <c r="O97" s="68"/>
      <c r="P97" s="68"/>
      <c r="Q97" s="68"/>
      <c r="R97" s="68"/>
      <c r="S97" s="68"/>
      <c r="T97" s="69"/>
      <c r="U97" s="37"/>
      <c r="V97" s="37"/>
      <c r="W97" s="37"/>
      <c r="X97" s="37"/>
      <c r="Y97" s="37"/>
      <c r="Z97" s="37"/>
      <c r="AA97" s="37"/>
      <c r="AB97" s="37"/>
      <c r="AC97" s="37"/>
      <c r="AD97" s="37"/>
      <c r="AE97" s="37"/>
      <c r="AT97" s="20" t="s">
        <v>156</v>
      </c>
      <c r="AU97" s="20" t="s">
        <v>154</v>
      </c>
    </row>
    <row r="98" spans="1:65" s="13" customFormat="1">
      <c r="B98" s="200"/>
      <c r="C98" s="201"/>
      <c r="D98" s="202" t="s">
        <v>158</v>
      </c>
      <c r="E98" s="203" t="s">
        <v>19</v>
      </c>
      <c r="F98" s="204" t="s">
        <v>384</v>
      </c>
      <c r="G98" s="201"/>
      <c r="H98" s="203" t="s">
        <v>19</v>
      </c>
      <c r="I98" s="205"/>
      <c r="J98" s="201"/>
      <c r="K98" s="201"/>
      <c r="L98" s="206"/>
      <c r="M98" s="207"/>
      <c r="N98" s="208"/>
      <c r="O98" s="208"/>
      <c r="P98" s="208"/>
      <c r="Q98" s="208"/>
      <c r="R98" s="208"/>
      <c r="S98" s="208"/>
      <c r="T98" s="209"/>
      <c r="AT98" s="210" t="s">
        <v>158</v>
      </c>
      <c r="AU98" s="210" t="s">
        <v>154</v>
      </c>
      <c r="AV98" s="13" t="s">
        <v>84</v>
      </c>
      <c r="AW98" s="13" t="s">
        <v>37</v>
      </c>
      <c r="AX98" s="13" t="s">
        <v>76</v>
      </c>
      <c r="AY98" s="210" t="s">
        <v>145</v>
      </c>
    </row>
    <row r="99" spans="1:65" s="14" customFormat="1">
      <c r="B99" s="211"/>
      <c r="C99" s="212"/>
      <c r="D99" s="202" t="s">
        <v>158</v>
      </c>
      <c r="E99" s="213" t="s">
        <v>19</v>
      </c>
      <c r="F99" s="214" t="s">
        <v>548</v>
      </c>
      <c r="G99" s="212"/>
      <c r="H99" s="215">
        <v>4.8000000000000001E-2</v>
      </c>
      <c r="I99" s="216"/>
      <c r="J99" s="212"/>
      <c r="K99" s="212"/>
      <c r="L99" s="217"/>
      <c r="M99" s="218"/>
      <c r="N99" s="219"/>
      <c r="O99" s="219"/>
      <c r="P99" s="219"/>
      <c r="Q99" s="219"/>
      <c r="R99" s="219"/>
      <c r="S99" s="219"/>
      <c r="T99" s="220"/>
      <c r="AT99" s="221" t="s">
        <v>158</v>
      </c>
      <c r="AU99" s="221" t="s">
        <v>154</v>
      </c>
      <c r="AV99" s="14" t="s">
        <v>14</v>
      </c>
      <c r="AW99" s="14" t="s">
        <v>37</v>
      </c>
      <c r="AX99" s="14" t="s">
        <v>76</v>
      </c>
      <c r="AY99" s="221" t="s">
        <v>145</v>
      </c>
    </row>
    <row r="100" spans="1:65" s="15" customFormat="1">
      <c r="B100" s="222"/>
      <c r="C100" s="223"/>
      <c r="D100" s="202" t="s">
        <v>158</v>
      </c>
      <c r="E100" s="224" t="s">
        <v>19</v>
      </c>
      <c r="F100" s="225" t="s">
        <v>163</v>
      </c>
      <c r="G100" s="223"/>
      <c r="H100" s="226">
        <v>4.8000000000000001E-2</v>
      </c>
      <c r="I100" s="227"/>
      <c r="J100" s="223"/>
      <c r="K100" s="223"/>
      <c r="L100" s="228"/>
      <c r="M100" s="229"/>
      <c r="N100" s="230"/>
      <c r="O100" s="230"/>
      <c r="P100" s="230"/>
      <c r="Q100" s="230"/>
      <c r="R100" s="230"/>
      <c r="S100" s="230"/>
      <c r="T100" s="231"/>
      <c r="AT100" s="232" t="s">
        <v>158</v>
      </c>
      <c r="AU100" s="232" t="s">
        <v>154</v>
      </c>
      <c r="AV100" s="15" t="s">
        <v>154</v>
      </c>
      <c r="AW100" s="15" t="s">
        <v>37</v>
      </c>
      <c r="AX100" s="15" t="s">
        <v>84</v>
      </c>
      <c r="AY100" s="232" t="s">
        <v>145</v>
      </c>
    </row>
    <row r="101" spans="1:65" s="2" customFormat="1" ht="16.5" customHeight="1">
      <c r="A101" s="37"/>
      <c r="B101" s="38"/>
      <c r="C101" s="182" t="s">
        <v>14</v>
      </c>
      <c r="D101" s="182" t="s">
        <v>149</v>
      </c>
      <c r="E101" s="183" t="s">
        <v>244</v>
      </c>
      <c r="F101" s="184" t="s">
        <v>245</v>
      </c>
      <c r="G101" s="185" t="s">
        <v>222</v>
      </c>
      <c r="H101" s="186">
        <v>0.67200000000000004</v>
      </c>
      <c r="I101" s="187"/>
      <c r="J101" s="188">
        <f>ROUND(I101*H101,2)</f>
        <v>0</v>
      </c>
      <c r="K101" s="184" t="s">
        <v>153</v>
      </c>
      <c r="L101" s="42"/>
      <c r="M101" s="189" t="s">
        <v>19</v>
      </c>
      <c r="N101" s="190" t="s">
        <v>49</v>
      </c>
      <c r="O101" s="68"/>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154</v>
      </c>
      <c r="AT101" s="193" t="s">
        <v>149</v>
      </c>
      <c r="AU101" s="193" t="s">
        <v>154</v>
      </c>
      <c r="AY101" s="20" t="s">
        <v>145</v>
      </c>
      <c r="BE101" s="194">
        <f>IF(N101="základní",J101,0)</f>
        <v>0</v>
      </c>
      <c r="BF101" s="194">
        <f>IF(N101="snížená",J101,0)</f>
        <v>0</v>
      </c>
      <c r="BG101" s="194">
        <f>IF(N101="zákl. přenesená",J101,0)</f>
        <v>0</v>
      </c>
      <c r="BH101" s="194">
        <f>IF(N101="sníž. přenesená",J101,0)</f>
        <v>0</v>
      </c>
      <c r="BI101" s="194">
        <f>IF(N101="nulová",J101,0)</f>
        <v>0</v>
      </c>
      <c r="BJ101" s="20" t="s">
        <v>154</v>
      </c>
      <c r="BK101" s="194">
        <f>ROUND(I101*H101,2)</f>
        <v>0</v>
      </c>
      <c r="BL101" s="20" t="s">
        <v>154</v>
      </c>
      <c r="BM101" s="193" t="s">
        <v>386</v>
      </c>
    </row>
    <row r="102" spans="1:65" s="2" customFormat="1">
      <c r="A102" s="37"/>
      <c r="B102" s="38"/>
      <c r="C102" s="39"/>
      <c r="D102" s="195" t="s">
        <v>156</v>
      </c>
      <c r="E102" s="39"/>
      <c r="F102" s="196" t="s">
        <v>247</v>
      </c>
      <c r="G102" s="39"/>
      <c r="H102" s="39"/>
      <c r="I102" s="197"/>
      <c r="J102" s="39"/>
      <c r="K102" s="39"/>
      <c r="L102" s="42"/>
      <c r="M102" s="198"/>
      <c r="N102" s="199"/>
      <c r="O102" s="68"/>
      <c r="P102" s="68"/>
      <c r="Q102" s="68"/>
      <c r="R102" s="68"/>
      <c r="S102" s="68"/>
      <c r="T102" s="69"/>
      <c r="U102" s="37"/>
      <c r="V102" s="37"/>
      <c r="W102" s="37"/>
      <c r="X102" s="37"/>
      <c r="Y102" s="37"/>
      <c r="Z102" s="37"/>
      <c r="AA102" s="37"/>
      <c r="AB102" s="37"/>
      <c r="AC102" s="37"/>
      <c r="AD102" s="37"/>
      <c r="AE102" s="37"/>
      <c r="AT102" s="20" t="s">
        <v>156</v>
      </c>
      <c r="AU102" s="20" t="s">
        <v>154</v>
      </c>
    </row>
    <row r="103" spans="1:65" s="13" customFormat="1">
      <c r="B103" s="200"/>
      <c r="C103" s="201"/>
      <c r="D103" s="202" t="s">
        <v>158</v>
      </c>
      <c r="E103" s="203" t="s">
        <v>19</v>
      </c>
      <c r="F103" s="204" t="s">
        <v>248</v>
      </c>
      <c r="G103" s="201"/>
      <c r="H103" s="203" t="s">
        <v>19</v>
      </c>
      <c r="I103" s="205"/>
      <c r="J103" s="201"/>
      <c r="K103" s="201"/>
      <c r="L103" s="206"/>
      <c r="M103" s="207"/>
      <c r="N103" s="208"/>
      <c r="O103" s="208"/>
      <c r="P103" s="208"/>
      <c r="Q103" s="208"/>
      <c r="R103" s="208"/>
      <c r="S103" s="208"/>
      <c r="T103" s="209"/>
      <c r="AT103" s="210" t="s">
        <v>158</v>
      </c>
      <c r="AU103" s="210" t="s">
        <v>154</v>
      </c>
      <c r="AV103" s="13" t="s">
        <v>84</v>
      </c>
      <c r="AW103" s="13" t="s">
        <v>37</v>
      </c>
      <c r="AX103" s="13" t="s">
        <v>76</v>
      </c>
      <c r="AY103" s="210" t="s">
        <v>145</v>
      </c>
    </row>
    <row r="104" spans="1:65" s="14" customFormat="1">
      <c r="B104" s="211"/>
      <c r="C104" s="212"/>
      <c r="D104" s="202" t="s">
        <v>158</v>
      </c>
      <c r="E104" s="213" t="s">
        <v>19</v>
      </c>
      <c r="F104" s="214" t="s">
        <v>549</v>
      </c>
      <c r="G104" s="212"/>
      <c r="H104" s="215">
        <v>0.67200000000000004</v>
      </c>
      <c r="I104" s="216"/>
      <c r="J104" s="212"/>
      <c r="K104" s="212"/>
      <c r="L104" s="217"/>
      <c r="M104" s="218"/>
      <c r="N104" s="219"/>
      <c r="O104" s="219"/>
      <c r="P104" s="219"/>
      <c r="Q104" s="219"/>
      <c r="R104" s="219"/>
      <c r="S104" s="219"/>
      <c r="T104" s="220"/>
      <c r="AT104" s="221" t="s">
        <v>158</v>
      </c>
      <c r="AU104" s="221" t="s">
        <v>154</v>
      </c>
      <c r="AV104" s="14" t="s">
        <v>14</v>
      </c>
      <c r="AW104" s="14" t="s">
        <v>37</v>
      </c>
      <c r="AX104" s="14" t="s">
        <v>76</v>
      </c>
      <c r="AY104" s="221" t="s">
        <v>145</v>
      </c>
    </row>
    <row r="105" spans="1:65" s="15" customFormat="1">
      <c r="B105" s="222"/>
      <c r="C105" s="223"/>
      <c r="D105" s="202" t="s">
        <v>158</v>
      </c>
      <c r="E105" s="224" t="s">
        <v>19</v>
      </c>
      <c r="F105" s="225" t="s">
        <v>163</v>
      </c>
      <c r="G105" s="223"/>
      <c r="H105" s="226">
        <v>0.67200000000000004</v>
      </c>
      <c r="I105" s="227"/>
      <c r="J105" s="223"/>
      <c r="K105" s="223"/>
      <c r="L105" s="228"/>
      <c r="M105" s="229"/>
      <c r="N105" s="230"/>
      <c r="O105" s="230"/>
      <c r="P105" s="230"/>
      <c r="Q105" s="230"/>
      <c r="R105" s="230"/>
      <c r="S105" s="230"/>
      <c r="T105" s="231"/>
      <c r="AT105" s="232" t="s">
        <v>158</v>
      </c>
      <c r="AU105" s="232" t="s">
        <v>154</v>
      </c>
      <c r="AV105" s="15" t="s">
        <v>154</v>
      </c>
      <c r="AW105" s="15" t="s">
        <v>37</v>
      </c>
      <c r="AX105" s="15" t="s">
        <v>84</v>
      </c>
      <c r="AY105" s="232" t="s">
        <v>145</v>
      </c>
    </row>
    <row r="106" spans="1:65" s="2" customFormat="1" ht="24.2" customHeight="1">
      <c r="A106" s="37"/>
      <c r="B106" s="38"/>
      <c r="C106" s="182" t="s">
        <v>155</v>
      </c>
      <c r="D106" s="182" t="s">
        <v>149</v>
      </c>
      <c r="E106" s="183" t="s">
        <v>256</v>
      </c>
      <c r="F106" s="184" t="s">
        <v>257</v>
      </c>
      <c r="G106" s="185" t="s">
        <v>222</v>
      </c>
      <c r="H106" s="186">
        <v>4.8000000000000001E-2</v>
      </c>
      <c r="I106" s="187"/>
      <c r="J106" s="188">
        <f>ROUND(I106*H106,2)</f>
        <v>0</v>
      </c>
      <c r="K106" s="184" t="s">
        <v>153</v>
      </c>
      <c r="L106" s="42"/>
      <c r="M106" s="189" t="s">
        <v>19</v>
      </c>
      <c r="N106" s="190" t="s">
        <v>49</v>
      </c>
      <c r="O106" s="68"/>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154</v>
      </c>
      <c r="AT106" s="193" t="s">
        <v>149</v>
      </c>
      <c r="AU106" s="193" t="s">
        <v>154</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388</v>
      </c>
    </row>
    <row r="107" spans="1:65" s="2" customFormat="1">
      <c r="A107" s="37"/>
      <c r="B107" s="38"/>
      <c r="C107" s="39"/>
      <c r="D107" s="195" t="s">
        <v>156</v>
      </c>
      <c r="E107" s="39"/>
      <c r="F107" s="196" t="s">
        <v>259</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154</v>
      </c>
    </row>
    <row r="108" spans="1:65" s="13" customFormat="1">
      <c r="B108" s="200"/>
      <c r="C108" s="201"/>
      <c r="D108" s="202" t="s">
        <v>158</v>
      </c>
      <c r="E108" s="203" t="s">
        <v>19</v>
      </c>
      <c r="F108" s="204" t="s">
        <v>260</v>
      </c>
      <c r="G108" s="201"/>
      <c r="H108" s="203" t="s">
        <v>19</v>
      </c>
      <c r="I108" s="205"/>
      <c r="J108" s="201"/>
      <c r="K108" s="201"/>
      <c r="L108" s="206"/>
      <c r="M108" s="207"/>
      <c r="N108" s="208"/>
      <c r="O108" s="208"/>
      <c r="P108" s="208"/>
      <c r="Q108" s="208"/>
      <c r="R108" s="208"/>
      <c r="S108" s="208"/>
      <c r="T108" s="209"/>
      <c r="AT108" s="210" t="s">
        <v>158</v>
      </c>
      <c r="AU108" s="210" t="s">
        <v>154</v>
      </c>
      <c r="AV108" s="13" t="s">
        <v>84</v>
      </c>
      <c r="AW108" s="13" t="s">
        <v>37</v>
      </c>
      <c r="AX108" s="13" t="s">
        <v>76</v>
      </c>
      <c r="AY108" s="210" t="s">
        <v>145</v>
      </c>
    </row>
    <row r="109" spans="1:65" s="14" customFormat="1">
      <c r="B109" s="211"/>
      <c r="C109" s="212"/>
      <c r="D109" s="202" t="s">
        <v>158</v>
      </c>
      <c r="E109" s="213" t="s">
        <v>19</v>
      </c>
      <c r="F109" s="214" t="s">
        <v>548</v>
      </c>
      <c r="G109" s="212"/>
      <c r="H109" s="215">
        <v>4.8000000000000001E-2</v>
      </c>
      <c r="I109" s="216"/>
      <c r="J109" s="212"/>
      <c r="K109" s="212"/>
      <c r="L109" s="217"/>
      <c r="M109" s="218"/>
      <c r="N109" s="219"/>
      <c r="O109" s="219"/>
      <c r="P109" s="219"/>
      <c r="Q109" s="219"/>
      <c r="R109" s="219"/>
      <c r="S109" s="219"/>
      <c r="T109" s="220"/>
      <c r="AT109" s="221" t="s">
        <v>158</v>
      </c>
      <c r="AU109" s="221" t="s">
        <v>154</v>
      </c>
      <c r="AV109" s="14" t="s">
        <v>14</v>
      </c>
      <c r="AW109" s="14" t="s">
        <v>37</v>
      </c>
      <c r="AX109" s="14" t="s">
        <v>76</v>
      </c>
      <c r="AY109" s="221" t="s">
        <v>145</v>
      </c>
    </row>
    <row r="110" spans="1:65" s="15" customFormat="1">
      <c r="B110" s="222"/>
      <c r="C110" s="223"/>
      <c r="D110" s="202" t="s">
        <v>158</v>
      </c>
      <c r="E110" s="224" t="s">
        <v>19</v>
      </c>
      <c r="F110" s="225" t="s">
        <v>163</v>
      </c>
      <c r="G110" s="223"/>
      <c r="H110" s="226">
        <v>4.8000000000000001E-2</v>
      </c>
      <c r="I110" s="227"/>
      <c r="J110" s="223"/>
      <c r="K110" s="223"/>
      <c r="L110" s="228"/>
      <c r="M110" s="229"/>
      <c r="N110" s="230"/>
      <c r="O110" s="230"/>
      <c r="P110" s="230"/>
      <c r="Q110" s="230"/>
      <c r="R110" s="230"/>
      <c r="S110" s="230"/>
      <c r="T110" s="231"/>
      <c r="AT110" s="232" t="s">
        <v>158</v>
      </c>
      <c r="AU110" s="232" t="s">
        <v>154</v>
      </c>
      <c r="AV110" s="15" t="s">
        <v>154</v>
      </c>
      <c r="AW110" s="15" t="s">
        <v>37</v>
      </c>
      <c r="AX110" s="15" t="s">
        <v>84</v>
      </c>
      <c r="AY110" s="232" t="s">
        <v>145</v>
      </c>
    </row>
    <row r="111" spans="1:65" s="12" customFormat="1" ht="25.9" customHeight="1">
      <c r="B111" s="166"/>
      <c r="C111" s="167"/>
      <c r="D111" s="168" t="s">
        <v>75</v>
      </c>
      <c r="E111" s="169" t="s">
        <v>389</v>
      </c>
      <c r="F111" s="169" t="s">
        <v>390</v>
      </c>
      <c r="G111" s="167"/>
      <c r="H111" s="167"/>
      <c r="I111" s="170"/>
      <c r="J111" s="171">
        <f>BK111</f>
        <v>0</v>
      </c>
      <c r="K111" s="167"/>
      <c r="L111" s="172"/>
      <c r="M111" s="173"/>
      <c r="N111" s="174"/>
      <c r="O111" s="174"/>
      <c r="P111" s="175">
        <f>P112</f>
        <v>0</v>
      </c>
      <c r="Q111" s="174"/>
      <c r="R111" s="175">
        <f>R112</f>
        <v>0</v>
      </c>
      <c r="S111" s="174"/>
      <c r="T111" s="176">
        <f>T112</f>
        <v>9.6000000000000002E-2</v>
      </c>
      <c r="AR111" s="177" t="s">
        <v>14</v>
      </c>
      <c r="AT111" s="178" t="s">
        <v>75</v>
      </c>
      <c r="AU111" s="178" t="s">
        <v>76</v>
      </c>
      <c r="AY111" s="177" t="s">
        <v>145</v>
      </c>
      <c r="BK111" s="179">
        <f>BK112</f>
        <v>0</v>
      </c>
    </row>
    <row r="112" spans="1:65" s="12" customFormat="1" ht="22.9" customHeight="1">
      <c r="B112" s="166"/>
      <c r="C112" s="167"/>
      <c r="D112" s="168" t="s">
        <v>75</v>
      </c>
      <c r="E112" s="180" t="s">
        <v>391</v>
      </c>
      <c r="F112" s="180" t="s">
        <v>87</v>
      </c>
      <c r="G112" s="167"/>
      <c r="H112" s="167"/>
      <c r="I112" s="170"/>
      <c r="J112" s="181">
        <f>BK112</f>
        <v>0</v>
      </c>
      <c r="K112" s="167"/>
      <c r="L112" s="172"/>
      <c r="M112" s="173"/>
      <c r="N112" s="174"/>
      <c r="O112" s="174"/>
      <c r="P112" s="175">
        <f>SUM(P113:P127)</f>
        <v>0</v>
      </c>
      <c r="Q112" s="174"/>
      <c r="R112" s="175">
        <f>SUM(R113:R127)</f>
        <v>0</v>
      </c>
      <c r="S112" s="174"/>
      <c r="T112" s="176">
        <f>SUM(T113:T127)</f>
        <v>9.6000000000000002E-2</v>
      </c>
      <c r="AR112" s="177" t="s">
        <v>14</v>
      </c>
      <c r="AT112" s="178" t="s">
        <v>75</v>
      </c>
      <c r="AU112" s="178" t="s">
        <v>84</v>
      </c>
      <c r="AY112" s="177" t="s">
        <v>145</v>
      </c>
      <c r="BK112" s="179">
        <f>SUM(BK113:BK127)</f>
        <v>0</v>
      </c>
    </row>
    <row r="113" spans="1:65" s="2" customFormat="1" ht="16.5" customHeight="1">
      <c r="A113" s="37"/>
      <c r="B113" s="38"/>
      <c r="C113" s="182" t="s">
        <v>154</v>
      </c>
      <c r="D113" s="182" t="s">
        <v>149</v>
      </c>
      <c r="E113" s="183" t="s">
        <v>392</v>
      </c>
      <c r="F113" s="184" t="s">
        <v>393</v>
      </c>
      <c r="G113" s="185" t="s">
        <v>325</v>
      </c>
      <c r="H113" s="186">
        <v>8</v>
      </c>
      <c r="I113" s="187"/>
      <c r="J113" s="188">
        <f>ROUND(I113*H113,2)</f>
        <v>0</v>
      </c>
      <c r="K113" s="184" t="s">
        <v>153</v>
      </c>
      <c r="L113" s="42"/>
      <c r="M113" s="189" t="s">
        <v>19</v>
      </c>
      <c r="N113" s="190" t="s">
        <v>49</v>
      </c>
      <c r="O113" s="68"/>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231</v>
      </c>
      <c r="AT113" s="193" t="s">
        <v>149</v>
      </c>
      <c r="AU113" s="193" t="s">
        <v>14</v>
      </c>
      <c r="AY113" s="20" t="s">
        <v>145</v>
      </c>
      <c r="BE113" s="194">
        <f>IF(N113="základní",J113,0)</f>
        <v>0</v>
      </c>
      <c r="BF113" s="194">
        <f>IF(N113="snížená",J113,0)</f>
        <v>0</v>
      </c>
      <c r="BG113" s="194">
        <f>IF(N113="zákl. přenesená",J113,0)</f>
        <v>0</v>
      </c>
      <c r="BH113" s="194">
        <f>IF(N113="sníž. přenesená",J113,0)</f>
        <v>0</v>
      </c>
      <c r="BI113" s="194">
        <f>IF(N113="nulová",J113,0)</f>
        <v>0</v>
      </c>
      <c r="BJ113" s="20" t="s">
        <v>154</v>
      </c>
      <c r="BK113" s="194">
        <f>ROUND(I113*H113,2)</f>
        <v>0</v>
      </c>
      <c r="BL113" s="20" t="s">
        <v>231</v>
      </c>
      <c r="BM113" s="193" t="s">
        <v>394</v>
      </c>
    </row>
    <row r="114" spans="1:65" s="2" customFormat="1">
      <c r="A114" s="37"/>
      <c r="B114" s="38"/>
      <c r="C114" s="39"/>
      <c r="D114" s="195" t="s">
        <v>156</v>
      </c>
      <c r="E114" s="39"/>
      <c r="F114" s="196" t="s">
        <v>395</v>
      </c>
      <c r="G114" s="39"/>
      <c r="H114" s="39"/>
      <c r="I114" s="197"/>
      <c r="J114" s="39"/>
      <c r="K114" s="39"/>
      <c r="L114" s="42"/>
      <c r="M114" s="198"/>
      <c r="N114" s="199"/>
      <c r="O114" s="68"/>
      <c r="P114" s="68"/>
      <c r="Q114" s="68"/>
      <c r="R114" s="68"/>
      <c r="S114" s="68"/>
      <c r="T114" s="69"/>
      <c r="U114" s="37"/>
      <c r="V114" s="37"/>
      <c r="W114" s="37"/>
      <c r="X114" s="37"/>
      <c r="Y114" s="37"/>
      <c r="Z114" s="37"/>
      <c r="AA114" s="37"/>
      <c r="AB114" s="37"/>
      <c r="AC114" s="37"/>
      <c r="AD114" s="37"/>
      <c r="AE114" s="37"/>
      <c r="AT114" s="20" t="s">
        <v>156</v>
      </c>
      <c r="AU114" s="20" t="s">
        <v>14</v>
      </c>
    </row>
    <row r="115" spans="1:65" s="2" customFormat="1" ht="19.5">
      <c r="A115" s="37"/>
      <c r="B115" s="38"/>
      <c r="C115" s="39"/>
      <c r="D115" s="202" t="s">
        <v>196</v>
      </c>
      <c r="E115" s="39"/>
      <c r="F115" s="233" t="s">
        <v>402</v>
      </c>
      <c r="G115" s="39"/>
      <c r="H115" s="39"/>
      <c r="I115" s="197"/>
      <c r="J115" s="39"/>
      <c r="K115" s="39"/>
      <c r="L115" s="42"/>
      <c r="M115" s="198"/>
      <c r="N115" s="199"/>
      <c r="O115" s="68"/>
      <c r="P115" s="68"/>
      <c r="Q115" s="68"/>
      <c r="R115" s="68"/>
      <c r="S115" s="68"/>
      <c r="T115" s="69"/>
      <c r="U115" s="37"/>
      <c r="V115" s="37"/>
      <c r="W115" s="37"/>
      <c r="X115" s="37"/>
      <c r="Y115" s="37"/>
      <c r="Z115" s="37"/>
      <c r="AA115" s="37"/>
      <c r="AB115" s="37"/>
      <c r="AC115" s="37"/>
      <c r="AD115" s="37"/>
      <c r="AE115" s="37"/>
      <c r="AT115" s="20" t="s">
        <v>196</v>
      </c>
      <c r="AU115" s="20" t="s">
        <v>14</v>
      </c>
    </row>
    <row r="116" spans="1:65" s="14" customFormat="1">
      <c r="B116" s="211"/>
      <c r="C116" s="212"/>
      <c r="D116" s="202" t="s">
        <v>158</v>
      </c>
      <c r="E116" s="213" t="s">
        <v>19</v>
      </c>
      <c r="F116" s="214" t="s">
        <v>550</v>
      </c>
      <c r="G116" s="212"/>
      <c r="H116" s="215">
        <v>8</v>
      </c>
      <c r="I116" s="216"/>
      <c r="J116" s="212"/>
      <c r="K116" s="212"/>
      <c r="L116" s="217"/>
      <c r="M116" s="218"/>
      <c r="N116" s="219"/>
      <c r="O116" s="219"/>
      <c r="P116" s="219"/>
      <c r="Q116" s="219"/>
      <c r="R116" s="219"/>
      <c r="S116" s="219"/>
      <c r="T116" s="220"/>
      <c r="AT116" s="221" t="s">
        <v>158</v>
      </c>
      <c r="AU116" s="221" t="s">
        <v>14</v>
      </c>
      <c r="AV116" s="14" t="s">
        <v>14</v>
      </c>
      <c r="AW116" s="14" t="s">
        <v>37</v>
      </c>
      <c r="AX116" s="14" t="s">
        <v>76</v>
      </c>
      <c r="AY116" s="221" t="s">
        <v>145</v>
      </c>
    </row>
    <row r="117" spans="1:65" s="15" customFormat="1">
      <c r="B117" s="222"/>
      <c r="C117" s="223"/>
      <c r="D117" s="202" t="s">
        <v>158</v>
      </c>
      <c r="E117" s="224" t="s">
        <v>19</v>
      </c>
      <c r="F117" s="225" t="s">
        <v>163</v>
      </c>
      <c r="G117" s="223"/>
      <c r="H117" s="226">
        <v>8</v>
      </c>
      <c r="I117" s="227"/>
      <c r="J117" s="223"/>
      <c r="K117" s="223"/>
      <c r="L117" s="228"/>
      <c r="M117" s="229"/>
      <c r="N117" s="230"/>
      <c r="O117" s="230"/>
      <c r="P117" s="230"/>
      <c r="Q117" s="230"/>
      <c r="R117" s="230"/>
      <c r="S117" s="230"/>
      <c r="T117" s="231"/>
      <c r="AT117" s="232" t="s">
        <v>158</v>
      </c>
      <c r="AU117" s="232" t="s">
        <v>14</v>
      </c>
      <c r="AV117" s="15" t="s">
        <v>154</v>
      </c>
      <c r="AW117" s="15" t="s">
        <v>37</v>
      </c>
      <c r="AX117" s="15" t="s">
        <v>84</v>
      </c>
      <c r="AY117" s="232" t="s">
        <v>145</v>
      </c>
    </row>
    <row r="118" spans="1:65" s="2" customFormat="1" ht="16.5" customHeight="1">
      <c r="A118" s="37"/>
      <c r="B118" s="38"/>
      <c r="C118" s="247" t="s">
        <v>173</v>
      </c>
      <c r="D118" s="247" t="s">
        <v>353</v>
      </c>
      <c r="E118" s="248" t="s">
        <v>551</v>
      </c>
      <c r="F118" s="249" t="s">
        <v>552</v>
      </c>
      <c r="G118" s="250" t="s">
        <v>325</v>
      </c>
      <c r="H118" s="251">
        <v>4</v>
      </c>
      <c r="I118" s="252"/>
      <c r="J118" s="253">
        <f>ROUND(I118*H118,2)</f>
        <v>0</v>
      </c>
      <c r="K118" s="249" t="s">
        <v>188</v>
      </c>
      <c r="L118" s="254"/>
      <c r="M118" s="255" t="s">
        <v>19</v>
      </c>
      <c r="N118" s="256" t="s">
        <v>49</v>
      </c>
      <c r="O118" s="68"/>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297</v>
      </c>
      <c r="AT118" s="193" t="s">
        <v>353</v>
      </c>
      <c r="AU118" s="193" t="s">
        <v>14</v>
      </c>
      <c r="AY118" s="20" t="s">
        <v>145</v>
      </c>
      <c r="BE118" s="194">
        <f>IF(N118="základní",J118,0)</f>
        <v>0</v>
      </c>
      <c r="BF118" s="194">
        <f>IF(N118="snížená",J118,0)</f>
        <v>0</v>
      </c>
      <c r="BG118" s="194">
        <f>IF(N118="zákl. přenesená",J118,0)</f>
        <v>0</v>
      </c>
      <c r="BH118" s="194">
        <f>IF(N118="sníž. přenesená",J118,0)</f>
        <v>0</v>
      </c>
      <c r="BI118" s="194">
        <f>IF(N118="nulová",J118,0)</f>
        <v>0</v>
      </c>
      <c r="BJ118" s="20" t="s">
        <v>154</v>
      </c>
      <c r="BK118" s="194">
        <f>ROUND(I118*H118,2)</f>
        <v>0</v>
      </c>
      <c r="BL118" s="20" t="s">
        <v>231</v>
      </c>
      <c r="BM118" s="193" t="s">
        <v>553</v>
      </c>
    </row>
    <row r="119" spans="1:65" s="13" customFormat="1">
      <c r="B119" s="200"/>
      <c r="C119" s="201"/>
      <c r="D119" s="202" t="s">
        <v>158</v>
      </c>
      <c r="E119" s="203" t="s">
        <v>19</v>
      </c>
      <c r="F119" s="204" t="s">
        <v>554</v>
      </c>
      <c r="G119" s="201"/>
      <c r="H119" s="203" t="s">
        <v>19</v>
      </c>
      <c r="I119" s="205"/>
      <c r="J119" s="201"/>
      <c r="K119" s="201"/>
      <c r="L119" s="206"/>
      <c r="M119" s="207"/>
      <c r="N119" s="208"/>
      <c r="O119" s="208"/>
      <c r="P119" s="208"/>
      <c r="Q119" s="208"/>
      <c r="R119" s="208"/>
      <c r="S119" s="208"/>
      <c r="T119" s="209"/>
      <c r="AT119" s="210" t="s">
        <v>158</v>
      </c>
      <c r="AU119" s="210" t="s">
        <v>14</v>
      </c>
      <c r="AV119" s="13" t="s">
        <v>84</v>
      </c>
      <c r="AW119" s="13" t="s">
        <v>37</v>
      </c>
      <c r="AX119" s="13" t="s">
        <v>76</v>
      </c>
      <c r="AY119" s="210" t="s">
        <v>145</v>
      </c>
    </row>
    <row r="120" spans="1:65" s="14" customFormat="1">
      <c r="B120" s="211"/>
      <c r="C120" s="212"/>
      <c r="D120" s="202" t="s">
        <v>158</v>
      </c>
      <c r="E120" s="213" t="s">
        <v>19</v>
      </c>
      <c r="F120" s="214" t="s">
        <v>555</v>
      </c>
      <c r="G120" s="212"/>
      <c r="H120" s="215">
        <v>4</v>
      </c>
      <c r="I120" s="216"/>
      <c r="J120" s="212"/>
      <c r="K120" s="212"/>
      <c r="L120" s="217"/>
      <c r="M120" s="218"/>
      <c r="N120" s="219"/>
      <c r="O120" s="219"/>
      <c r="P120" s="219"/>
      <c r="Q120" s="219"/>
      <c r="R120" s="219"/>
      <c r="S120" s="219"/>
      <c r="T120" s="220"/>
      <c r="AT120" s="221" t="s">
        <v>158</v>
      </c>
      <c r="AU120" s="221" t="s">
        <v>14</v>
      </c>
      <c r="AV120" s="14" t="s">
        <v>14</v>
      </c>
      <c r="AW120" s="14" t="s">
        <v>37</v>
      </c>
      <c r="AX120" s="14" t="s">
        <v>76</v>
      </c>
      <c r="AY120" s="221" t="s">
        <v>145</v>
      </c>
    </row>
    <row r="121" spans="1:65" s="15" customFormat="1">
      <c r="B121" s="222"/>
      <c r="C121" s="223"/>
      <c r="D121" s="202" t="s">
        <v>158</v>
      </c>
      <c r="E121" s="224" t="s">
        <v>19</v>
      </c>
      <c r="F121" s="225" t="s">
        <v>163</v>
      </c>
      <c r="G121" s="223"/>
      <c r="H121" s="226">
        <v>4</v>
      </c>
      <c r="I121" s="227"/>
      <c r="J121" s="223"/>
      <c r="K121" s="223"/>
      <c r="L121" s="228"/>
      <c r="M121" s="229"/>
      <c r="N121" s="230"/>
      <c r="O121" s="230"/>
      <c r="P121" s="230"/>
      <c r="Q121" s="230"/>
      <c r="R121" s="230"/>
      <c r="S121" s="230"/>
      <c r="T121" s="231"/>
      <c r="AT121" s="232" t="s">
        <v>158</v>
      </c>
      <c r="AU121" s="232" t="s">
        <v>14</v>
      </c>
      <c r="AV121" s="15" t="s">
        <v>154</v>
      </c>
      <c r="AW121" s="15" t="s">
        <v>37</v>
      </c>
      <c r="AX121" s="15" t="s">
        <v>84</v>
      </c>
      <c r="AY121" s="232" t="s">
        <v>145</v>
      </c>
    </row>
    <row r="122" spans="1:65" s="2" customFormat="1" ht="16.5" customHeight="1">
      <c r="A122" s="37"/>
      <c r="B122" s="38"/>
      <c r="C122" s="247" t="s">
        <v>179</v>
      </c>
      <c r="D122" s="247" t="s">
        <v>353</v>
      </c>
      <c r="E122" s="248" t="s">
        <v>556</v>
      </c>
      <c r="F122" s="249" t="s">
        <v>557</v>
      </c>
      <c r="G122" s="250" t="s">
        <v>325</v>
      </c>
      <c r="H122" s="251">
        <v>4</v>
      </c>
      <c r="I122" s="252"/>
      <c r="J122" s="253">
        <f>ROUND(I122*H122,2)</f>
        <v>0</v>
      </c>
      <c r="K122" s="249" t="s">
        <v>188</v>
      </c>
      <c r="L122" s="254"/>
      <c r="M122" s="255" t="s">
        <v>19</v>
      </c>
      <c r="N122" s="256" t="s">
        <v>49</v>
      </c>
      <c r="O122" s="68"/>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297</v>
      </c>
      <c r="AT122" s="193" t="s">
        <v>353</v>
      </c>
      <c r="AU122" s="193" t="s">
        <v>14</v>
      </c>
      <c r="AY122" s="20" t="s">
        <v>145</v>
      </c>
      <c r="BE122" s="194">
        <f>IF(N122="základní",J122,0)</f>
        <v>0</v>
      </c>
      <c r="BF122" s="194">
        <f>IF(N122="snížená",J122,0)</f>
        <v>0</v>
      </c>
      <c r="BG122" s="194">
        <f>IF(N122="zákl. přenesená",J122,0)</f>
        <v>0</v>
      </c>
      <c r="BH122" s="194">
        <f>IF(N122="sníž. přenesená",J122,0)</f>
        <v>0</v>
      </c>
      <c r="BI122" s="194">
        <f>IF(N122="nulová",J122,0)</f>
        <v>0</v>
      </c>
      <c r="BJ122" s="20" t="s">
        <v>154</v>
      </c>
      <c r="BK122" s="194">
        <f>ROUND(I122*H122,2)</f>
        <v>0</v>
      </c>
      <c r="BL122" s="20" t="s">
        <v>231</v>
      </c>
      <c r="BM122" s="193" t="s">
        <v>558</v>
      </c>
    </row>
    <row r="123" spans="1:65" s="13" customFormat="1">
      <c r="B123" s="200"/>
      <c r="C123" s="201"/>
      <c r="D123" s="202" t="s">
        <v>158</v>
      </c>
      <c r="E123" s="203" t="s">
        <v>19</v>
      </c>
      <c r="F123" s="204" t="s">
        <v>554</v>
      </c>
      <c r="G123" s="201"/>
      <c r="H123" s="203" t="s">
        <v>19</v>
      </c>
      <c r="I123" s="205"/>
      <c r="J123" s="201"/>
      <c r="K123" s="201"/>
      <c r="L123" s="206"/>
      <c r="M123" s="207"/>
      <c r="N123" s="208"/>
      <c r="O123" s="208"/>
      <c r="P123" s="208"/>
      <c r="Q123" s="208"/>
      <c r="R123" s="208"/>
      <c r="S123" s="208"/>
      <c r="T123" s="209"/>
      <c r="AT123" s="210" t="s">
        <v>158</v>
      </c>
      <c r="AU123" s="210" t="s">
        <v>14</v>
      </c>
      <c r="AV123" s="13" t="s">
        <v>84</v>
      </c>
      <c r="AW123" s="13" t="s">
        <v>37</v>
      </c>
      <c r="AX123" s="13" t="s">
        <v>76</v>
      </c>
      <c r="AY123" s="210" t="s">
        <v>145</v>
      </c>
    </row>
    <row r="124" spans="1:65" s="14" customFormat="1">
      <c r="B124" s="211"/>
      <c r="C124" s="212"/>
      <c r="D124" s="202" t="s">
        <v>158</v>
      </c>
      <c r="E124" s="213" t="s">
        <v>19</v>
      </c>
      <c r="F124" s="214" t="s">
        <v>555</v>
      </c>
      <c r="G124" s="212"/>
      <c r="H124" s="215">
        <v>4</v>
      </c>
      <c r="I124" s="216"/>
      <c r="J124" s="212"/>
      <c r="K124" s="212"/>
      <c r="L124" s="217"/>
      <c r="M124" s="218"/>
      <c r="N124" s="219"/>
      <c r="O124" s="219"/>
      <c r="P124" s="219"/>
      <c r="Q124" s="219"/>
      <c r="R124" s="219"/>
      <c r="S124" s="219"/>
      <c r="T124" s="220"/>
      <c r="AT124" s="221" t="s">
        <v>158</v>
      </c>
      <c r="AU124" s="221" t="s">
        <v>14</v>
      </c>
      <c r="AV124" s="14" t="s">
        <v>14</v>
      </c>
      <c r="AW124" s="14" t="s">
        <v>37</v>
      </c>
      <c r="AX124" s="14" t="s">
        <v>76</v>
      </c>
      <c r="AY124" s="221" t="s">
        <v>145</v>
      </c>
    </row>
    <row r="125" spans="1:65" s="15" customFormat="1">
      <c r="B125" s="222"/>
      <c r="C125" s="223"/>
      <c r="D125" s="202" t="s">
        <v>158</v>
      </c>
      <c r="E125" s="224" t="s">
        <v>19</v>
      </c>
      <c r="F125" s="225" t="s">
        <v>163</v>
      </c>
      <c r="G125" s="223"/>
      <c r="H125" s="226">
        <v>4</v>
      </c>
      <c r="I125" s="227"/>
      <c r="J125" s="223"/>
      <c r="K125" s="223"/>
      <c r="L125" s="228"/>
      <c r="M125" s="229"/>
      <c r="N125" s="230"/>
      <c r="O125" s="230"/>
      <c r="P125" s="230"/>
      <c r="Q125" s="230"/>
      <c r="R125" s="230"/>
      <c r="S125" s="230"/>
      <c r="T125" s="231"/>
      <c r="AT125" s="232" t="s">
        <v>158</v>
      </c>
      <c r="AU125" s="232" t="s">
        <v>14</v>
      </c>
      <c r="AV125" s="15" t="s">
        <v>154</v>
      </c>
      <c r="AW125" s="15" t="s">
        <v>37</v>
      </c>
      <c r="AX125" s="15" t="s">
        <v>84</v>
      </c>
      <c r="AY125" s="232" t="s">
        <v>145</v>
      </c>
    </row>
    <row r="126" spans="1:65" s="2" customFormat="1" ht="16.5" customHeight="1">
      <c r="A126" s="37"/>
      <c r="B126" s="38"/>
      <c r="C126" s="182" t="s">
        <v>204</v>
      </c>
      <c r="D126" s="182" t="s">
        <v>149</v>
      </c>
      <c r="E126" s="183" t="s">
        <v>496</v>
      </c>
      <c r="F126" s="184" t="s">
        <v>497</v>
      </c>
      <c r="G126" s="185" t="s">
        <v>325</v>
      </c>
      <c r="H126" s="186">
        <v>8</v>
      </c>
      <c r="I126" s="187"/>
      <c r="J126" s="188">
        <f>ROUND(I126*H126,2)</f>
        <v>0</v>
      </c>
      <c r="K126" s="184" t="s">
        <v>153</v>
      </c>
      <c r="L126" s="42"/>
      <c r="M126" s="189" t="s">
        <v>19</v>
      </c>
      <c r="N126" s="190" t="s">
        <v>49</v>
      </c>
      <c r="O126" s="68"/>
      <c r="P126" s="191">
        <f>O126*H126</f>
        <v>0</v>
      </c>
      <c r="Q126" s="191">
        <v>0</v>
      </c>
      <c r="R126" s="191">
        <f>Q126*H126</f>
        <v>0</v>
      </c>
      <c r="S126" s="191">
        <v>1.2E-2</v>
      </c>
      <c r="T126" s="192">
        <f>S126*H126</f>
        <v>9.6000000000000002E-2</v>
      </c>
      <c r="U126" s="37"/>
      <c r="V126" s="37"/>
      <c r="W126" s="37"/>
      <c r="X126" s="37"/>
      <c r="Y126" s="37"/>
      <c r="Z126" s="37"/>
      <c r="AA126" s="37"/>
      <c r="AB126" s="37"/>
      <c r="AC126" s="37"/>
      <c r="AD126" s="37"/>
      <c r="AE126" s="37"/>
      <c r="AR126" s="193" t="s">
        <v>231</v>
      </c>
      <c r="AT126" s="193" t="s">
        <v>149</v>
      </c>
      <c r="AU126" s="193" t="s">
        <v>14</v>
      </c>
      <c r="AY126" s="20" t="s">
        <v>145</v>
      </c>
      <c r="BE126" s="194">
        <f>IF(N126="základní",J126,0)</f>
        <v>0</v>
      </c>
      <c r="BF126" s="194">
        <f>IF(N126="snížená",J126,0)</f>
        <v>0</v>
      </c>
      <c r="BG126" s="194">
        <f>IF(N126="zákl. přenesená",J126,0)</f>
        <v>0</v>
      </c>
      <c r="BH126" s="194">
        <f>IF(N126="sníž. přenesená",J126,0)</f>
        <v>0</v>
      </c>
      <c r="BI126" s="194">
        <f>IF(N126="nulová",J126,0)</f>
        <v>0</v>
      </c>
      <c r="BJ126" s="20" t="s">
        <v>154</v>
      </c>
      <c r="BK126" s="194">
        <f>ROUND(I126*H126,2)</f>
        <v>0</v>
      </c>
      <c r="BL126" s="20" t="s">
        <v>231</v>
      </c>
      <c r="BM126" s="193" t="s">
        <v>498</v>
      </c>
    </row>
    <row r="127" spans="1:65" s="2" customFormat="1">
      <c r="A127" s="37"/>
      <c r="B127" s="38"/>
      <c r="C127" s="39"/>
      <c r="D127" s="195" t="s">
        <v>156</v>
      </c>
      <c r="E127" s="39"/>
      <c r="F127" s="196" t="s">
        <v>499</v>
      </c>
      <c r="G127" s="39"/>
      <c r="H127" s="39"/>
      <c r="I127" s="197"/>
      <c r="J127" s="39"/>
      <c r="K127" s="39"/>
      <c r="L127" s="42"/>
      <c r="M127" s="262"/>
      <c r="N127" s="263"/>
      <c r="O127" s="259"/>
      <c r="P127" s="259"/>
      <c r="Q127" s="259"/>
      <c r="R127" s="259"/>
      <c r="S127" s="259"/>
      <c r="T127" s="264"/>
      <c r="U127" s="37"/>
      <c r="V127" s="37"/>
      <c r="W127" s="37"/>
      <c r="X127" s="37"/>
      <c r="Y127" s="37"/>
      <c r="Z127" s="37"/>
      <c r="AA127" s="37"/>
      <c r="AB127" s="37"/>
      <c r="AC127" s="37"/>
      <c r="AD127" s="37"/>
      <c r="AE127" s="37"/>
      <c r="AT127" s="20" t="s">
        <v>156</v>
      </c>
      <c r="AU127" s="20" t="s">
        <v>14</v>
      </c>
    </row>
    <row r="128" spans="1:65" s="2" customFormat="1" ht="6.95" customHeight="1">
      <c r="A128" s="37"/>
      <c r="B128" s="51"/>
      <c r="C128" s="52"/>
      <c r="D128" s="52"/>
      <c r="E128" s="52"/>
      <c r="F128" s="52"/>
      <c r="G128" s="52"/>
      <c r="H128" s="52"/>
      <c r="I128" s="52"/>
      <c r="J128" s="52"/>
      <c r="K128" s="52"/>
      <c r="L128" s="42"/>
      <c r="M128" s="37"/>
      <c r="O128" s="37"/>
      <c r="P128" s="37"/>
      <c r="Q128" s="37"/>
      <c r="R128" s="37"/>
      <c r="S128" s="37"/>
      <c r="T128" s="37"/>
      <c r="U128" s="37"/>
      <c r="V128" s="37"/>
      <c r="W128" s="37"/>
      <c r="X128" s="37"/>
      <c r="Y128" s="37"/>
      <c r="Z128" s="37"/>
      <c r="AA128" s="37"/>
      <c r="AB128" s="37"/>
      <c r="AC128" s="37"/>
      <c r="AD128" s="37"/>
      <c r="AE128" s="37"/>
    </row>
  </sheetData>
  <sheetProtection algorithmName="SHA-512" hashValue="we8pqE5erJpL6Jsd4YlSzW0goJ0mQxZj0EMTqEbDjqtbuKih1hRPo+SQjCYmrS5AyEtIBbqJmyJiRr90npcn/g==" saltValue="psAoTIlY574zYQ0pONba0bOWIjqS0YSKER1URzSJ/w6tfe84+c3V5qVYdG9g7S9aSEc/+6ryo4eC4iZikRpezA==" spinCount="100000" sheet="1" objects="1" scenarios="1" formatColumns="0" formatRows="0" autoFilter="0"/>
  <autoFilter ref="C90:K127" xr:uid="{00000000-0009-0000-0000-000004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7" r:id="rId1" xr:uid="{00000000-0004-0000-0400-000000000000}"/>
    <hyperlink ref="F102" r:id="rId2" xr:uid="{00000000-0004-0000-0400-000001000000}"/>
    <hyperlink ref="F107" r:id="rId3" xr:uid="{00000000-0004-0000-0400-000002000000}"/>
    <hyperlink ref="F114" r:id="rId4" xr:uid="{00000000-0004-0000-0400-000003000000}"/>
    <hyperlink ref="F127" r:id="rId5" xr:uid="{00000000-0004-0000-0400-00000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101</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1" customFormat="1" ht="12" customHeight="1">
      <c r="B8" s="23"/>
      <c r="D8" s="116" t="s">
        <v>109</v>
      </c>
      <c r="L8" s="23"/>
    </row>
    <row r="9" spans="1:46" s="2" customFormat="1" ht="16.5" customHeight="1">
      <c r="A9" s="37"/>
      <c r="B9" s="42"/>
      <c r="C9" s="37"/>
      <c r="D9" s="37"/>
      <c r="E9" s="402" t="s">
        <v>378</v>
      </c>
      <c r="F9" s="405"/>
      <c r="G9" s="405"/>
      <c r="H9" s="40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379</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04" t="s">
        <v>559</v>
      </c>
      <c r="F11" s="405"/>
      <c r="G11" s="405"/>
      <c r="H11" s="405"/>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7" t="s">
        <v>19</v>
      </c>
      <c r="G13" s="37"/>
      <c r="H13" s="37"/>
      <c r="I13" s="116" t="s">
        <v>20</v>
      </c>
      <c r="J13" s="107"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7" t="s">
        <v>22</v>
      </c>
      <c r="G14" s="37"/>
      <c r="H14" s="37"/>
      <c r="I14" s="116" t="s">
        <v>23</v>
      </c>
      <c r="J14" s="118" t="str">
        <f>'Rekapitulace stavby'!AN8</f>
        <v>24. 6. 2024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7"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7" t="s">
        <v>28</v>
      </c>
      <c r="F17" s="37"/>
      <c r="G17" s="37"/>
      <c r="H17" s="37"/>
      <c r="I17" s="116" t="s">
        <v>29</v>
      </c>
      <c r="J17" s="107"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7"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7" t="s">
        <v>35</v>
      </c>
      <c r="F23" s="37"/>
      <c r="G23" s="37"/>
      <c r="H23" s="37"/>
      <c r="I23" s="116" t="s">
        <v>29</v>
      </c>
      <c r="J23" s="107"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7"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7" t="str">
        <f>IF('Rekapitulace stavby'!E20="","",'Rekapitulace stavby'!E20)</f>
        <v xml:space="preserve"> </v>
      </c>
      <c r="F26" s="37"/>
      <c r="G26" s="37"/>
      <c r="H26" s="37"/>
      <c r="I26" s="116" t="s">
        <v>29</v>
      </c>
      <c r="J26" s="107"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08" t="s">
        <v>111</v>
      </c>
      <c r="F29" s="408"/>
      <c r="G29" s="408"/>
      <c r="H29" s="408"/>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42</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44</v>
      </c>
      <c r="G34" s="37"/>
      <c r="H34" s="37"/>
      <c r="I34" s="125" t="s">
        <v>43</v>
      </c>
      <c r="J34" s="125" t="s">
        <v>45</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126" t="s">
        <v>46</v>
      </c>
      <c r="E35" s="116" t="s">
        <v>47</v>
      </c>
      <c r="F35" s="127">
        <f>ROUND((SUM(BE91:BE238)),  2)</f>
        <v>0</v>
      </c>
      <c r="G35" s="37"/>
      <c r="H35" s="37"/>
      <c r="I35" s="128">
        <v>0.21</v>
      </c>
      <c r="J35" s="127">
        <f>ROUND(((SUM(BE91:BE238))*I35),  2)</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48</v>
      </c>
      <c r="F36" s="127">
        <f>ROUND((SUM(BF91:BF238)),  2)</f>
        <v>0</v>
      </c>
      <c r="G36" s="37"/>
      <c r="H36" s="37"/>
      <c r="I36" s="128">
        <v>0.12</v>
      </c>
      <c r="J36" s="127">
        <f>ROUND(((SUM(BF91:BF238))*I36),  2)</f>
        <v>0</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46</v>
      </c>
      <c r="E37" s="116" t="s">
        <v>49</v>
      </c>
      <c r="F37" s="127">
        <f>ROUND((SUM(BG91:BG238)),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7">
        <f>ROUND((SUM(BH91:BH238)),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ROUND((SUM(BI91:BI238)),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112</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E7</f>
        <v>Demolice objektu G</v>
      </c>
      <c r="F50" s="401"/>
      <c r="G50" s="401"/>
      <c r="H50" s="401"/>
      <c r="I50" s="39"/>
      <c r="J50" s="39"/>
      <c r="K50" s="39"/>
      <c r="L50" s="117"/>
      <c r="S50" s="37"/>
      <c r="T50" s="37"/>
      <c r="U50" s="37"/>
      <c r="V50" s="37"/>
      <c r="W50" s="37"/>
      <c r="X50" s="37"/>
      <c r="Y50" s="37"/>
      <c r="Z50" s="37"/>
      <c r="AA50" s="37"/>
      <c r="AB50" s="37"/>
      <c r="AC50" s="37"/>
      <c r="AD50" s="37"/>
      <c r="AE50" s="37"/>
    </row>
    <row r="51" spans="1:47" s="1" customFormat="1" ht="12" customHeight="1">
      <c r="B51" s="24"/>
      <c r="C51" s="32" t="s">
        <v>109</v>
      </c>
      <c r="D51" s="25"/>
      <c r="E51" s="25"/>
      <c r="F51" s="25"/>
      <c r="G51" s="25"/>
      <c r="H51" s="25"/>
      <c r="I51" s="25"/>
      <c r="J51" s="25"/>
      <c r="K51" s="25"/>
      <c r="L51" s="23"/>
    </row>
    <row r="52" spans="1:47" s="2" customFormat="1" ht="16.5" customHeight="1">
      <c r="A52" s="37"/>
      <c r="B52" s="38"/>
      <c r="C52" s="39"/>
      <c r="D52" s="39"/>
      <c r="E52" s="400" t="s">
        <v>378</v>
      </c>
      <c r="F52" s="399"/>
      <c r="G52" s="399"/>
      <c r="H52" s="399"/>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379</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88" t="str">
        <f>E11</f>
        <v>D2.4 - Pavilon D</v>
      </c>
      <c r="F54" s="399"/>
      <c r="G54" s="399"/>
      <c r="H54" s="399"/>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Karlovarská krajská nemocnice a.s.</v>
      </c>
      <c r="G56" s="39"/>
      <c r="H56" s="39"/>
      <c r="I56" s="32" t="s">
        <v>23</v>
      </c>
      <c r="J56" s="63" t="str">
        <f>IF(J14="","",J14)</f>
        <v>24. 6. 2024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Karlovarský kraj</v>
      </c>
      <c r="G58" s="39"/>
      <c r="H58" s="39"/>
      <c r="I58" s="32" t="s">
        <v>33</v>
      </c>
      <c r="J58" s="35" t="str">
        <f>E23</f>
        <v>Penta Projekt s.r.o., Mrštíkova 12, Jihlava</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113</v>
      </c>
      <c r="D61" s="141"/>
      <c r="E61" s="141"/>
      <c r="F61" s="141"/>
      <c r="G61" s="141"/>
      <c r="H61" s="141"/>
      <c r="I61" s="141"/>
      <c r="J61" s="142" t="s">
        <v>114</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1">
        <f>J91</f>
        <v>0</v>
      </c>
      <c r="K63" s="39"/>
      <c r="L63" s="117"/>
      <c r="S63" s="37"/>
      <c r="T63" s="37"/>
      <c r="U63" s="37"/>
      <c r="V63" s="37"/>
      <c r="W63" s="37"/>
      <c r="X63" s="37"/>
      <c r="Y63" s="37"/>
      <c r="Z63" s="37"/>
      <c r="AA63" s="37"/>
      <c r="AB63" s="37"/>
      <c r="AC63" s="37"/>
      <c r="AD63" s="37"/>
      <c r="AE63" s="37"/>
      <c r="AU63" s="20" t="s">
        <v>115</v>
      </c>
    </row>
    <row r="64" spans="1:47" s="9" customFormat="1" ht="24.95" customHeight="1">
      <c r="B64" s="144"/>
      <c r="C64" s="145"/>
      <c r="D64" s="146" t="s">
        <v>116</v>
      </c>
      <c r="E64" s="147"/>
      <c r="F64" s="147"/>
      <c r="G64" s="147"/>
      <c r="H64" s="147"/>
      <c r="I64" s="147"/>
      <c r="J64" s="148">
        <f>J92</f>
        <v>0</v>
      </c>
      <c r="K64" s="145"/>
      <c r="L64" s="149"/>
    </row>
    <row r="65" spans="1:31" s="10" customFormat="1" ht="19.899999999999999" customHeight="1">
      <c r="B65" s="150"/>
      <c r="C65" s="101"/>
      <c r="D65" s="151" t="s">
        <v>123</v>
      </c>
      <c r="E65" s="152"/>
      <c r="F65" s="152"/>
      <c r="G65" s="152"/>
      <c r="H65" s="152"/>
      <c r="I65" s="152"/>
      <c r="J65" s="153">
        <f>J93</f>
        <v>0</v>
      </c>
      <c r="K65" s="101"/>
      <c r="L65" s="154"/>
    </row>
    <row r="66" spans="1:31" s="10" customFormat="1" ht="14.85" customHeight="1">
      <c r="B66" s="150"/>
      <c r="C66" s="101"/>
      <c r="D66" s="151" t="s">
        <v>125</v>
      </c>
      <c r="E66" s="152"/>
      <c r="F66" s="152"/>
      <c r="G66" s="152"/>
      <c r="H66" s="152"/>
      <c r="I66" s="152"/>
      <c r="J66" s="153">
        <f>J94</f>
        <v>0</v>
      </c>
      <c r="K66" s="101"/>
      <c r="L66" s="154"/>
    </row>
    <row r="67" spans="1:31" s="10" customFormat="1" ht="21.75" customHeight="1">
      <c r="B67" s="150"/>
      <c r="C67" s="101"/>
      <c r="D67" s="151" t="s">
        <v>126</v>
      </c>
      <c r="E67" s="152"/>
      <c r="F67" s="152"/>
      <c r="G67" s="152"/>
      <c r="H67" s="152"/>
      <c r="I67" s="152"/>
      <c r="J67" s="153">
        <f>J95</f>
        <v>0</v>
      </c>
      <c r="K67" s="101"/>
      <c r="L67" s="154"/>
    </row>
    <row r="68" spans="1:31" s="9" customFormat="1" ht="24.95" customHeight="1">
      <c r="B68" s="144"/>
      <c r="C68" s="145"/>
      <c r="D68" s="146" t="s">
        <v>381</v>
      </c>
      <c r="E68" s="147"/>
      <c r="F68" s="147"/>
      <c r="G68" s="147"/>
      <c r="H68" s="147"/>
      <c r="I68" s="147"/>
      <c r="J68" s="148">
        <f>J111</f>
        <v>0</v>
      </c>
      <c r="K68" s="145"/>
      <c r="L68" s="149"/>
    </row>
    <row r="69" spans="1:31" s="10" customFormat="1" ht="19.899999999999999" customHeight="1">
      <c r="B69" s="150"/>
      <c r="C69" s="101"/>
      <c r="D69" s="151" t="s">
        <v>382</v>
      </c>
      <c r="E69" s="152"/>
      <c r="F69" s="152"/>
      <c r="G69" s="152"/>
      <c r="H69" s="152"/>
      <c r="I69" s="152"/>
      <c r="J69" s="153">
        <f>J112</f>
        <v>0</v>
      </c>
      <c r="K69" s="101"/>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1"/>
      <c r="C71" s="52"/>
      <c r="D71" s="52"/>
      <c r="E71" s="52"/>
      <c r="F71" s="52"/>
      <c r="G71" s="52"/>
      <c r="H71" s="52"/>
      <c r="I71" s="52"/>
      <c r="J71" s="52"/>
      <c r="K71" s="52"/>
      <c r="L71" s="117"/>
      <c r="S71" s="37"/>
      <c r="T71" s="37"/>
      <c r="U71" s="37"/>
      <c r="V71" s="37"/>
      <c r="W71" s="37"/>
      <c r="X71" s="37"/>
      <c r="Y71" s="37"/>
      <c r="Z71" s="37"/>
      <c r="AA71" s="37"/>
      <c r="AB71" s="37"/>
      <c r="AC71" s="37"/>
      <c r="AD71" s="37"/>
      <c r="AE71" s="37"/>
    </row>
    <row r="75" spans="1:31" s="2" customFormat="1" ht="6.95" customHeight="1">
      <c r="A75" s="37"/>
      <c r="B75" s="53"/>
      <c r="C75" s="54"/>
      <c r="D75" s="54"/>
      <c r="E75" s="54"/>
      <c r="F75" s="54"/>
      <c r="G75" s="54"/>
      <c r="H75" s="54"/>
      <c r="I75" s="54"/>
      <c r="J75" s="54"/>
      <c r="K75" s="54"/>
      <c r="L75" s="117"/>
      <c r="S75" s="37"/>
      <c r="T75" s="37"/>
      <c r="U75" s="37"/>
      <c r="V75" s="37"/>
      <c r="W75" s="37"/>
      <c r="X75" s="37"/>
      <c r="Y75" s="37"/>
      <c r="Z75" s="37"/>
      <c r="AA75" s="37"/>
      <c r="AB75" s="37"/>
      <c r="AC75" s="37"/>
      <c r="AD75" s="37"/>
      <c r="AE75" s="37"/>
    </row>
    <row r="76" spans="1:31" s="2" customFormat="1" ht="24.95" customHeight="1">
      <c r="A76" s="37"/>
      <c r="B76" s="38"/>
      <c r="C76" s="26" t="s">
        <v>130</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E7</f>
        <v>Demolice objektu G</v>
      </c>
      <c r="F79" s="401"/>
      <c r="G79" s="401"/>
      <c r="H79" s="401"/>
      <c r="I79" s="39"/>
      <c r="J79" s="39"/>
      <c r="K79" s="39"/>
      <c r="L79" s="117"/>
      <c r="S79" s="37"/>
      <c r="T79" s="37"/>
      <c r="U79" s="37"/>
      <c r="V79" s="37"/>
      <c r="W79" s="37"/>
      <c r="X79" s="37"/>
      <c r="Y79" s="37"/>
      <c r="Z79" s="37"/>
      <c r="AA79" s="37"/>
      <c r="AB79" s="37"/>
      <c r="AC79" s="37"/>
      <c r="AD79" s="37"/>
      <c r="AE79" s="37"/>
    </row>
    <row r="80" spans="1:31" s="1" customFormat="1" ht="12" customHeight="1">
      <c r="B80" s="24"/>
      <c r="C80" s="32" t="s">
        <v>109</v>
      </c>
      <c r="D80" s="25"/>
      <c r="E80" s="25"/>
      <c r="F80" s="25"/>
      <c r="G80" s="25"/>
      <c r="H80" s="25"/>
      <c r="I80" s="25"/>
      <c r="J80" s="25"/>
      <c r="K80" s="25"/>
      <c r="L80" s="23"/>
    </row>
    <row r="81" spans="1:65" s="2" customFormat="1" ht="16.5" customHeight="1">
      <c r="A81" s="37"/>
      <c r="B81" s="38"/>
      <c r="C81" s="39"/>
      <c r="D81" s="39"/>
      <c r="E81" s="400" t="s">
        <v>378</v>
      </c>
      <c r="F81" s="399"/>
      <c r="G81" s="399"/>
      <c r="H81" s="39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379</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88" t="str">
        <f>E11</f>
        <v>D2.4 - Pavilon D</v>
      </c>
      <c r="F83" s="399"/>
      <c r="G83" s="399"/>
      <c r="H83" s="399"/>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Karlovarská krajská nemocnice a.s.</v>
      </c>
      <c r="G85" s="39"/>
      <c r="H85" s="39"/>
      <c r="I85" s="32" t="s">
        <v>23</v>
      </c>
      <c r="J85" s="63" t="str">
        <f>IF(J14="","",J14)</f>
        <v>24. 6. 2024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Karlovarský kraj</v>
      </c>
      <c r="G87" s="39"/>
      <c r="H87" s="39"/>
      <c r="I87" s="32" t="s">
        <v>33</v>
      </c>
      <c r="J87" s="35" t="str">
        <f>E23</f>
        <v>Penta Projekt s.r.o., Mrštíkova 12, Jihlava</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38</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131</v>
      </c>
      <c r="D90" s="158" t="s">
        <v>61</v>
      </c>
      <c r="E90" s="158" t="s">
        <v>57</v>
      </c>
      <c r="F90" s="158" t="s">
        <v>58</v>
      </c>
      <c r="G90" s="158" t="s">
        <v>132</v>
      </c>
      <c r="H90" s="158" t="s">
        <v>133</v>
      </c>
      <c r="I90" s="158" t="s">
        <v>134</v>
      </c>
      <c r="J90" s="158" t="s">
        <v>114</v>
      </c>
      <c r="K90" s="159" t="s">
        <v>135</v>
      </c>
      <c r="L90" s="160"/>
      <c r="M90" s="72" t="s">
        <v>19</v>
      </c>
      <c r="N90" s="73" t="s">
        <v>46</v>
      </c>
      <c r="O90" s="73" t="s">
        <v>136</v>
      </c>
      <c r="P90" s="73" t="s">
        <v>137</v>
      </c>
      <c r="Q90" s="73" t="s">
        <v>138</v>
      </c>
      <c r="R90" s="73" t="s">
        <v>139</v>
      </c>
      <c r="S90" s="73" t="s">
        <v>140</v>
      </c>
      <c r="T90" s="74" t="s">
        <v>141</v>
      </c>
      <c r="U90" s="155"/>
      <c r="V90" s="155"/>
      <c r="W90" s="155"/>
      <c r="X90" s="155"/>
      <c r="Y90" s="155"/>
      <c r="Z90" s="155"/>
      <c r="AA90" s="155"/>
      <c r="AB90" s="155"/>
      <c r="AC90" s="155"/>
      <c r="AD90" s="155"/>
      <c r="AE90" s="155"/>
    </row>
    <row r="91" spans="1:65" s="2" customFormat="1" ht="22.9" customHeight="1">
      <c r="A91" s="37"/>
      <c r="B91" s="38"/>
      <c r="C91" s="79" t="s">
        <v>142</v>
      </c>
      <c r="D91" s="39"/>
      <c r="E91" s="39"/>
      <c r="F91" s="39"/>
      <c r="G91" s="39"/>
      <c r="H91" s="39"/>
      <c r="I91" s="39"/>
      <c r="J91" s="161">
        <f>BK91</f>
        <v>0</v>
      </c>
      <c r="K91" s="39"/>
      <c r="L91" s="42"/>
      <c r="M91" s="75"/>
      <c r="N91" s="162"/>
      <c r="O91" s="76"/>
      <c r="P91" s="163">
        <f>P92+P111</f>
        <v>0</v>
      </c>
      <c r="Q91" s="76"/>
      <c r="R91" s="163">
        <f>R92+R111</f>
        <v>0</v>
      </c>
      <c r="S91" s="76"/>
      <c r="T91" s="164">
        <f>T92+T111</f>
        <v>0.94200000000000006</v>
      </c>
      <c r="U91" s="37"/>
      <c r="V91" s="37"/>
      <c r="W91" s="37"/>
      <c r="X91" s="37"/>
      <c r="Y91" s="37"/>
      <c r="Z91" s="37"/>
      <c r="AA91" s="37"/>
      <c r="AB91" s="37"/>
      <c r="AC91" s="37"/>
      <c r="AD91" s="37"/>
      <c r="AE91" s="37"/>
      <c r="AT91" s="20" t="s">
        <v>75</v>
      </c>
      <c r="AU91" s="20" t="s">
        <v>115</v>
      </c>
      <c r="BK91" s="165">
        <f>BK92+BK111</f>
        <v>0</v>
      </c>
    </row>
    <row r="92" spans="1:65" s="12" customFormat="1" ht="25.9" customHeight="1">
      <c r="B92" s="166"/>
      <c r="C92" s="167"/>
      <c r="D92" s="168" t="s">
        <v>75</v>
      </c>
      <c r="E92" s="169" t="s">
        <v>143</v>
      </c>
      <c r="F92" s="169" t="s">
        <v>144</v>
      </c>
      <c r="G92" s="167"/>
      <c r="H92" s="167"/>
      <c r="I92" s="170"/>
      <c r="J92" s="171">
        <f>BK92</f>
        <v>0</v>
      </c>
      <c r="K92" s="167"/>
      <c r="L92" s="172"/>
      <c r="M92" s="173"/>
      <c r="N92" s="174"/>
      <c r="O92" s="174"/>
      <c r="P92" s="175">
        <f>P93</f>
        <v>0</v>
      </c>
      <c r="Q92" s="174"/>
      <c r="R92" s="175">
        <f>R93</f>
        <v>0</v>
      </c>
      <c r="S92" s="174"/>
      <c r="T92" s="176">
        <f>T93</f>
        <v>0</v>
      </c>
      <c r="AR92" s="177" t="s">
        <v>84</v>
      </c>
      <c r="AT92" s="178" t="s">
        <v>75</v>
      </c>
      <c r="AU92" s="178" t="s">
        <v>76</v>
      </c>
      <c r="AY92" s="177" t="s">
        <v>145</v>
      </c>
      <c r="BK92" s="179">
        <f>BK93</f>
        <v>0</v>
      </c>
    </row>
    <row r="93" spans="1:65" s="12" customFormat="1" ht="22.9" customHeight="1">
      <c r="B93" s="166"/>
      <c r="C93" s="167"/>
      <c r="D93" s="168" t="s">
        <v>75</v>
      </c>
      <c r="E93" s="180" t="s">
        <v>181</v>
      </c>
      <c r="F93" s="180" t="s">
        <v>182</v>
      </c>
      <c r="G93" s="167"/>
      <c r="H93" s="167"/>
      <c r="I93" s="170"/>
      <c r="J93" s="181">
        <f>BK93</f>
        <v>0</v>
      </c>
      <c r="K93" s="167"/>
      <c r="L93" s="172"/>
      <c r="M93" s="173"/>
      <c r="N93" s="174"/>
      <c r="O93" s="174"/>
      <c r="P93" s="175">
        <f>P94</f>
        <v>0</v>
      </c>
      <c r="Q93" s="174"/>
      <c r="R93" s="175">
        <f>R94</f>
        <v>0</v>
      </c>
      <c r="S93" s="174"/>
      <c r="T93" s="176">
        <f>T94</f>
        <v>0</v>
      </c>
      <c r="AR93" s="177" t="s">
        <v>84</v>
      </c>
      <c r="AT93" s="178" t="s">
        <v>75</v>
      </c>
      <c r="AU93" s="178" t="s">
        <v>84</v>
      </c>
      <c r="AY93" s="177" t="s">
        <v>145</v>
      </c>
      <c r="BK93" s="179">
        <f>BK94</f>
        <v>0</v>
      </c>
    </row>
    <row r="94" spans="1:65" s="12" customFormat="1" ht="20.85" customHeight="1">
      <c r="B94" s="166"/>
      <c r="C94" s="167"/>
      <c r="D94" s="168" t="s">
        <v>75</v>
      </c>
      <c r="E94" s="180" t="s">
        <v>235</v>
      </c>
      <c r="F94" s="180" t="s">
        <v>236</v>
      </c>
      <c r="G94" s="167"/>
      <c r="H94" s="167"/>
      <c r="I94" s="170"/>
      <c r="J94" s="181">
        <f>BK94</f>
        <v>0</v>
      </c>
      <c r="K94" s="167"/>
      <c r="L94" s="172"/>
      <c r="M94" s="173"/>
      <c r="N94" s="174"/>
      <c r="O94" s="174"/>
      <c r="P94" s="175">
        <f>P95</f>
        <v>0</v>
      </c>
      <c r="Q94" s="174"/>
      <c r="R94" s="175">
        <f>R95</f>
        <v>0</v>
      </c>
      <c r="S94" s="174"/>
      <c r="T94" s="176">
        <f>T95</f>
        <v>0</v>
      </c>
      <c r="AR94" s="177" t="s">
        <v>84</v>
      </c>
      <c r="AT94" s="178" t="s">
        <v>75</v>
      </c>
      <c r="AU94" s="178" t="s">
        <v>14</v>
      </c>
      <c r="AY94" s="177" t="s">
        <v>145</v>
      </c>
      <c r="BK94" s="179">
        <f>BK95</f>
        <v>0</v>
      </c>
    </row>
    <row r="95" spans="1:65" s="16" customFormat="1" ht="20.85" customHeight="1">
      <c r="B95" s="234"/>
      <c r="C95" s="235"/>
      <c r="D95" s="236" t="s">
        <v>75</v>
      </c>
      <c r="E95" s="236" t="s">
        <v>237</v>
      </c>
      <c r="F95" s="236" t="s">
        <v>238</v>
      </c>
      <c r="G95" s="235"/>
      <c r="H95" s="235"/>
      <c r="I95" s="237"/>
      <c r="J95" s="238">
        <f>BK95</f>
        <v>0</v>
      </c>
      <c r="K95" s="235"/>
      <c r="L95" s="239"/>
      <c r="M95" s="240"/>
      <c r="N95" s="241"/>
      <c r="O95" s="241"/>
      <c r="P95" s="242">
        <f>SUM(P96:P110)</f>
        <v>0</v>
      </c>
      <c r="Q95" s="241"/>
      <c r="R95" s="242">
        <f>SUM(R96:R110)</f>
        <v>0</v>
      </c>
      <c r="S95" s="241"/>
      <c r="T95" s="243">
        <f>SUM(T96:T110)</f>
        <v>0</v>
      </c>
      <c r="AR95" s="244" t="s">
        <v>84</v>
      </c>
      <c r="AT95" s="245" t="s">
        <v>75</v>
      </c>
      <c r="AU95" s="245" t="s">
        <v>155</v>
      </c>
      <c r="AY95" s="244" t="s">
        <v>145</v>
      </c>
      <c r="BK95" s="246">
        <f>SUM(BK96:BK110)</f>
        <v>0</v>
      </c>
    </row>
    <row r="96" spans="1:65" s="2" customFormat="1" ht="21.75" customHeight="1">
      <c r="A96" s="37"/>
      <c r="B96" s="38"/>
      <c r="C96" s="182" t="s">
        <v>84</v>
      </c>
      <c r="D96" s="182" t="s">
        <v>149</v>
      </c>
      <c r="E96" s="183" t="s">
        <v>239</v>
      </c>
      <c r="F96" s="184" t="s">
        <v>240</v>
      </c>
      <c r="G96" s="185" t="s">
        <v>222</v>
      </c>
      <c r="H96" s="186">
        <v>0.94199999999999995</v>
      </c>
      <c r="I96" s="187"/>
      <c r="J96" s="188">
        <f>ROUND(I96*H96,2)</f>
        <v>0</v>
      </c>
      <c r="K96" s="184" t="s">
        <v>153</v>
      </c>
      <c r="L96" s="42"/>
      <c r="M96" s="189" t="s">
        <v>19</v>
      </c>
      <c r="N96" s="190" t="s">
        <v>49</v>
      </c>
      <c r="O96" s="68"/>
      <c r="P96" s="191">
        <f>O96*H96</f>
        <v>0</v>
      </c>
      <c r="Q96" s="191">
        <v>0</v>
      </c>
      <c r="R96" s="191">
        <f>Q96*H96</f>
        <v>0</v>
      </c>
      <c r="S96" s="191">
        <v>0</v>
      </c>
      <c r="T96" s="192">
        <f>S96*H96</f>
        <v>0</v>
      </c>
      <c r="U96" s="37"/>
      <c r="V96" s="37"/>
      <c r="W96" s="37"/>
      <c r="X96" s="37"/>
      <c r="Y96" s="37"/>
      <c r="Z96" s="37"/>
      <c r="AA96" s="37"/>
      <c r="AB96" s="37"/>
      <c r="AC96" s="37"/>
      <c r="AD96" s="37"/>
      <c r="AE96" s="37"/>
      <c r="AR96" s="193" t="s">
        <v>154</v>
      </c>
      <c r="AT96" s="193" t="s">
        <v>149</v>
      </c>
      <c r="AU96" s="193" t="s">
        <v>154</v>
      </c>
      <c r="AY96" s="20" t="s">
        <v>145</v>
      </c>
      <c r="BE96" s="194">
        <f>IF(N96="základní",J96,0)</f>
        <v>0</v>
      </c>
      <c r="BF96" s="194">
        <f>IF(N96="snížená",J96,0)</f>
        <v>0</v>
      </c>
      <c r="BG96" s="194">
        <f>IF(N96="zákl. přenesená",J96,0)</f>
        <v>0</v>
      </c>
      <c r="BH96" s="194">
        <f>IF(N96="sníž. přenesená",J96,0)</f>
        <v>0</v>
      </c>
      <c r="BI96" s="194">
        <f>IF(N96="nulová",J96,0)</f>
        <v>0</v>
      </c>
      <c r="BJ96" s="20" t="s">
        <v>154</v>
      </c>
      <c r="BK96" s="194">
        <f>ROUND(I96*H96,2)</f>
        <v>0</v>
      </c>
      <c r="BL96" s="20" t="s">
        <v>154</v>
      </c>
      <c r="BM96" s="193" t="s">
        <v>383</v>
      </c>
    </row>
    <row r="97" spans="1:65" s="2" customFormat="1">
      <c r="A97" s="37"/>
      <c r="B97" s="38"/>
      <c r="C97" s="39"/>
      <c r="D97" s="195" t="s">
        <v>156</v>
      </c>
      <c r="E97" s="39"/>
      <c r="F97" s="196" t="s">
        <v>242</v>
      </c>
      <c r="G97" s="39"/>
      <c r="H97" s="39"/>
      <c r="I97" s="197"/>
      <c r="J97" s="39"/>
      <c r="K97" s="39"/>
      <c r="L97" s="42"/>
      <c r="M97" s="198"/>
      <c r="N97" s="199"/>
      <c r="O97" s="68"/>
      <c r="P97" s="68"/>
      <c r="Q97" s="68"/>
      <c r="R97" s="68"/>
      <c r="S97" s="68"/>
      <c r="T97" s="69"/>
      <c r="U97" s="37"/>
      <c r="V97" s="37"/>
      <c r="W97" s="37"/>
      <c r="X97" s="37"/>
      <c r="Y97" s="37"/>
      <c r="Z97" s="37"/>
      <c r="AA97" s="37"/>
      <c r="AB97" s="37"/>
      <c r="AC97" s="37"/>
      <c r="AD97" s="37"/>
      <c r="AE97" s="37"/>
      <c r="AT97" s="20" t="s">
        <v>156</v>
      </c>
      <c r="AU97" s="20" t="s">
        <v>154</v>
      </c>
    </row>
    <row r="98" spans="1:65" s="13" customFormat="1">
      <c r="B98" s="200"/>
      <c r="C98" s="201"/>
      <c r="D98" s="202" t="s">
        <v>158</v>
      </c>
      <c r="E98" s="203" t="s">
        <v>19</v>
      </c>
      <c r="F98" s="204" t="s">
        <v>384</v>
      </c>
      <c r="G98" s="201"/>
      <c r="H98" s="203" t="s">
        <v>19</v>
      </c>
      <c r="I98" s="205"/>
      <c r="J98" s="201"/>
      <c r="K98" s="201"/>
      <c r="L98" s="206"/>
      <c r="M98" s="207"/>
      <c r="N98" s="208"/>
      <c r="O98" s="208"/>
      <c r="P98" s="208"/>
      <c r="Q98" s="208"/>
      <c r="R98" s="208"/>
      <c r="S98" s="208"/>
      <c r="T98" s="209"/>
      <c r="AT98" s="210" t="s">
        <v>158</v>
      </c>
      <c r="AU98" s="210" t="s">
        <v>154</v>
      </c>
      <c r="AV98" s="13" t="s">
        <v>84</v>
      </c>
      <c r="AW98" s="13" t="s">
        <v>37</v>
      </c>
      <c r="AX98" s="13" t="s">
        <v>76</v>
      </c>
      <c r="AY98" s="210" t="s">
        <v>145</v>
      </c>
    </row>
    <row r="99" spans="1:65" s="14" customFormat="1">
      <c r="B99" s="211"/>
      <c r="C99" s="212"/>
      <c r="D99" s="202" t="s">
        <v>158</v>
      </c>
      <c r="E99" s="213" t="s">
        <v>19</v>
      </c>
      <c r="F99" s="214" t="s">
        <v>560</v>
      </c>
      <c r="G99" s="212"/>
      <c r="H99" s="215">
        <v>0.94199999999999995</v>
      </c>
      <c r="I99" s="216"/>
      <c r="J99" s="212"/>
      <c r="K99" s="212"/>
      <c r="L99" s="217"/>
      <c r="M99" s="218"/>
      <c r="N99" s="219"/>
      <c r="O99" s="219"/>
      <c r="P99" s="219"/>
      <c r="Q99" s="219"/>
      <c r="R99" s="219"/>
      <c r="S99" s="219"/>
      <c r="T99" s="220"/>
      <c r="AT99" s="221" t="s">
        <v>158</v>
      </c>
      <c r="AU99" s="221" t="s">
        <v>154</v>
      </c>
      <c r="AV99" s="14" t="s">
        <v>14</v>
      </c>
      <c r="AW99" s="14" t="s">
        <v>37</v>
      </c>
      <c r="AX99" s="14" t="s">
        <v>76</v>
      </c>
      <c r="AY99" s="221" t="s">
        <v>145</v>
      </c>
    </row>
    <row r="100" spans="1:65" s="15" customFormat="1">
      <c r="B100" s="222"/>
      <c r="C100" s="223"/>
      <c r="D100" s="202" t="s">
        <v>158</v>
      </c>
      <c r="E100" s="224" t="s">
        <v>19</v>
      </c>
      <c r="F100" s="225" t="s">
        <v>163</v>
      </c>
      <c r="G100" s="223"/>
      <c r="H100" s="226">
        <v>0.94199999999999995</v>
      </c>
      <c r="I100" s="227"/>
      <c r="J100" s="223"/>
      <c r="K100" s="223"/>
      <c r="L100" s="228"/>
      <c r="M100" s="229"/>
      <c r="N100" s="230"/>
      <c r="O100" s="230"/>
      <c r="P100" s="230"/>
      <c r="Q100" s="230"/>
      <c r="R100" s="230"/>
      <c r="S100" s="230"/>
      <c r="T100" s="231"/>
      <c r="AT100" s="232" t="s">
        <v>158</v>
      </c>
      <c r="AU100" s="232" t="s">
        <v>154</v>
      </c>
      <c r="AV100" s="15" t="s">
        <v>154</v>
      </c>
      <c r="AW100" s="15" t="s">
        <v>37</v>
      </c>
      <c r="AX100" s="15" t="s">
        <v>84</v>
      </c>
      <c r="AY100" s="232" t="s">
        <v>145</v>
      </c>
    </row>
    <row r="101" spans="1:65" s="2" customFormat="1" ht="16.5" customHeight="1">
      <c r="A101" s="37"/>
      <c r="B101" s="38"/>
      <c r="C101" s="182" t="s">
        <v>14</v>
      </c>
      <c r="D101" s="182" t="s">
        <v>149</v>
      </c>
      <c r="E101" s="183" t="s">
        <v>244</v>
      </c>
      <c r="F101" s="184" t="s">
        <v>245</v>
      </c>
      <c r="G101" s="185" t="s">
        <v>222</v>
      </c>
      <c r="H101" s="186">
        <v>13.188000000000001</v>
      </c>
      <c r="I101" s="187"/>
      <c r="J101" s="188">
        <f>ROUND(I101*H101,2)</f>
        <v>0</v>
      </c>
      <c r="K101" s="184" t="s">
        <v>153</v>
      </c>
      <c r="L101" s="42"/>
      <c r="M101" s="189" t="s">
        <v>19</v>
      </c>
      <c r="N101" s="190" t="s">
        <v>49</v>
      </c>
      <c r="O101" s="68"/>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154</v>
      </c>
      <c r="AT101" s="193" t="s">
        <v>149</v>
      </c>
      <c r="AU101" s="193" t="s">
        <v>154</v>
      </c>
      <c r="AY101" s="20" t="s">
        <v>145</v>
      </c>
      <c r="BE101" s="194">
        <f>IF(N101="základní",J101,0)</f>
        <v>0</v>
      </c>
      <c r="BF101" s="194">
        <f>IF(N101="snížená",J101,0)</f>
        <v>0</v>
      </c>
      <c r="BG101" s="194">
        <f>IF(N101="zákl. přenesená",J101,0)</f>
        <v>0</v>
      </c>
      <c r="BH101" s="194">
        <f>IF(N101="sníž. přenesená",J101,0)</f>
        <v>0</v>
      </c>
      <c r="BI101" s="194">
        <f>IF(N101="nulová",J101,0)</f>
        <v>0</v>
      </c>
      <c r="BJ101" s="20" t="s">
        <v>154</v>
      </c>
      <c r="BK101" s="194">
        <f>ROUND(I101*H101,2)</f>
        <v>0</v>
      </c>
      <c r="BL101" s="20" t="s">
        <v>154</v>
      </c>
      <c r="BM101" s="193" t="s">
        <v>386</v>
      </c>
    </row>
    <row r="102" spans="1:65" s="2" customFormat="1">
      <c r="A102" s="37"/>
      <c r="B102" s="38"/>
      <c r="C102" s="39"/>
      <c r="D102" s="195" t="s">
        <v>156</v>
      </c>
      <c r="E102" s="39"/>
      <c r="F102" s="196" t="s">
        <v>247</v>
      </c>
      <c r="G102" s="39"/>
      <c r="H102" s="39"/>
      <c r="I102" s="197"/>
      <c r="J102" s="39"/>
      <c r="K102" s="39"/>
      <c r="L102" s="42"/>
      <c r="M102" s="198"/>
      <c r="N102" s="199"/>
      <c r="O102" s="68"/>
      <c r="P102" s="68"/>
      <c r="Q102" s="68"/>
      <c r="R102" s="68"/>
      <c r="S102" s="68"/>
      <c r="T102" s="69"/>
      <c r="U102" s="37"/>
      <c r="V102" s="37"/>
      <c r="W102" s="37"/>
      <c r="X102" s="37"/>
      <c r="Y102" s="37"/>
      <c r="Z102" s="37"/>
      <c r="AA102" s="37"/>
      <c r="AB102" s="37"/>
      <c r="AC102" s="37"/>
      <c r="AD102" s="37"/>
      <c r="AE102" s="37"/>
      <c r="AT102" s="20" t="s">
        <v>156</v>
      </c>
      <c r="AU102" s="20" t="s">
        <v>154</v>
      </c>
    </row>
    <row r="103" spans="1:65" s="13" customFormat="1">
      <c r="B103" s="200"/>
      <c r="C103" s="201"/>
      <c r="D103" s="202" t="s">
        <v>158</v>
      </c>
      <c r="E103" s="203" t="s">
        <v>19</v>
      </c>
      <c r="F103" s="204" t="s">
        <v>248</v>
      </c>
      <c r="G103" s="201"/>
      <c r="H103" s="203" t="s">
        <v>19</v>
      </c>
      <c r="I103" s="205"/>
      <c r="J103" s="201"/>
      <c r="K103" s="201"/>
      <c r="L103" s="206"/>
      <c r="M103" s="207"/>
      <c r="N103" s="208"/>
      <c r="O103" s="208"/>
      <c r="P103" s="208"/>
      <c r="Q103" s="208"/>
      <c r="R103" s="208"/>
      <c r="S103" s="208"/>
      <c r="T103" s="209"/>
      <c r="AT103" s="210" t="s">
        <v>158</v>
      </c>
      <c r="AU103" s="210" t="s">
        <v>154</v>
      </c>
      <c r="AV103" s="13" t="s">
        <v>84</v>
      </c>
      <c r="AW103" s="13" t="s">
        <v>37</v>
      </c>
      <c r="AX103" s="13" t="s">
        <v>76</v>
      </c>
      <c r="AY103" s="210" t="s">
        <v>145</v>
      </c>
    </row>
    <row r="104" spans="1:65" s="14" customFormat="1">
      <c r="B104" s="211"/>
      <c r="C104" s="212"/>
      <c r="D104" s="202" t="s">
        <v>158</v>
      </c>
      <c r="E104" s="213" t="s">
        <v>19</v>
      </c>
      <c r="F104" s="214" t="s">
        <v>561</v>
      </c>
      <c r="G104" s="212"/>
      <c r="H104" s="215">
        <v>13.188000000000001</v>
      </c>
      <c r="I104" s="216"/>
      <c r="J104" s="212"/>
      <c r="K104" s="212"/>
      <c r="L104" s="217"/>
      <c r="M104" s="218"/>
      <c r="N104" s="219"/>
      <c r="O104" s="219"/>
      <c r="P104" s="219"/>
      <c r="Q104" s="219"/>
      <c r="R104" s="219"/>
      <c r="S104" s="219"/>
      <c r="T104" s="220"/>
      <c r="AT104" s="221" t="s">
        <v>158</v>
      </c>
      <c r="AU104" s="221" t="s">
        <v>154</v>
      </c>
      <c r="AV104" s="14" t="s">
        <v>14</v>
      </c>
      <c r="AW104" s="14" t="s">
        <v>37</v>
      </c>
      <c r="AX104" s="14" t="s">
        <v>76</v>
      </c>
      <c r="AY104" s="221" t="s">
        <v>145</v>
      </c>
    </row>
    <row r="105" spans="1:65" s="15" customFormat="1">
      <c r="B105" s="222"/>
      <c r="C105" s="223"/>
      <c r="D105" s="202" t="s">
        <v>158</v>
      </c>
      <c r="E105" s="224" t="s">
        <v>19</v>
      </c>
      <c r="F105" s="225" t="s">
        <v>163</v>
      </c>
      <c r="G105" s="223"/>
      <c r="H105" s="226">
        <v>13.188000000000001</v>
      </c>
      <c r="I105" s="227"/>
      <c r="J105" s="223"/>
      <c r="K105" s="223"/>
      <c r="L105" s="228"/>
      <c r="M105" s="229"/>
      <c r="N105" s="230"/>
      <c r="O105" s="230"/>
      <c r="P105" s="230"/>
      <c r="Q105" s="230"/>
      <c r="R105" s="230"/>
      <c r="S105" s="230"/>
      <c r="T105" s="231"/>
      <c r="AT105" s="232" t="s">
        <v>158</v>
      </c>
      <c r="AU105" s="232" t="s">
        <v>154</v>
      </c>
      <c r="AV105" s="15" t="s">
        <v>154</v>
      </c>
      <c r="AW105" s="15" t="s">
        <v>37</v>
      </c>
      <c r="AX105" s="15" t="s">
        <v>84</v>
      </c>
      <c r="AY105" s="232" t="s">
        <v>145</v>
      </c>
    </row>
    <row r="106" spans="1:65" s="2" customFormat="1" ht="24.2" customHeight="1">
      <c r="A106" s="37"/>
      <c r="B106" s="38"/>
      <c r="C106" s="182" t="s">
        <v>155</v>
      </c>
      <c r="D106" s="182" t="s">
        <v>149</v>
      </c>
      <c r="E106" s="183" t="s">
        <v>256</v>
      </c>
      <c r="F106" s="184" t="s">
        <v>257</v>
      </c>
      <c r="G106" s="185" t="s">
        <v>222</v>
      </c>
      <c r="H106" s="186">
        <v>0.94199999999999995</v>
      </c>
      <c r="I106" s="187"/>
      <c r="J106" s="188">
        <f>ROUND(I106*H106,2)</f>
        <v>0</v>
      </c>
      <c r="K106" s="184" t="s">
        <v>153</v>
      </c>
      <c r="L106" s="42"/>
      <c r="M106" s="189" t="s">
        <v>19</v>
      </c>
      <c r="N106" s="190" t="s">
        <v>49</v>
      </c>
      <c r="O106" s="68"/>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154</v>
      </c>
      <c r="AT106" s="193" t="s">
        <v>149</v>
      </c>
      <c r="AU106" s="193" t="s">
        <v>154</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388</v>
      </c>
    </row>
    <row r="107" spans="1:65" s="2" customFormat="1">
      <c r="A107" s="37"/>
      <c r="B107" s="38"/>
      <c r="C107" s="39"/>
      <c r="D107" s="195" t="s">
        <v>156</v>
      </c>
      <c r="E107" s="39"/>
      <c r="F107" s="196" t="s">
        <v>259</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154</v>
      </c>
    </row>
    <row r="108" spans="1:65" s="13" customFormat="1">
      <c r="B108" s="200"/>
      <c r="C108" s="201"/>
      <c r="D108" s="202" t="s">
        <v>158</v>
      </c>
      <c r="E108" s="203" t="s">
        <v>19</v>
      </c>
      <c r="F108" s="204" t="s">
        <v>260</v>
      </c>
      <c r="G108" s="201"/>
      <c r="H108" s="203" t="s">
        <v>19</v>
      </c>
      <c r="I108" s="205"/>
      <c r="J108" s="201"/>
      <c r="K108" s="201"/>
      <c r="L108" s="206"/>
      <c r="M108" s="207"/>
      <c r="N108" s="208"/>
      <c r="O108" s="208"/>
      <c r="P108" s="208"/>
      <c r="Q108" s="208"/>
      <c r="R108" s="208"/>
      <c r="S108" s="208"/>
      <c r="T108" s="209"/>
      <c r="AT108" s="210" t="s">
        <v>158</v>
      </c>
      <c r="AU108" s="210" t="s">
        <v>154</v>
      </c>
      <c r="AV108" s="13" t="s">
        <v>84</v>
      </c>
      <c r="AW108" s="13" t="s">
        <v>37</v>
      </c>
      <c r="AX108" s="13" t="s">
        <v>76</v>
      </c>
      <c r="AY108" s="210" t="s">
        <v>145</v>
      </c>
    </row>
    <row r="109" spans="1:65" s="14" customFormat="1">
      <c r="B109" s="211"/>
      <c r="C109" s="212"/>
      <c r="D109" s="202" t="s">
        <v>158</v>
      </c>
      <c r="E109" s="213" t="s">
        <v>19</v>
      </c>
      <c r="F109" s="214" t="s">
        <v>560</v>
      </c>
      <c r="G109" s="212"/>
      <c r="H109" s="215">
        <v>0.94199999999999995</v>
      </c>
      <c r="I109" s="216"/>
      <c r="J109" s="212"/>
      <c r="K109" s="212"/>
      <c r="L109" s="217"/>
      <c r="M109" s="218"/>
      <c r="N109" s="219"/>
      <c r="O109" s="219"/>
      <c r="P109" s="219"/>
      <c r="Q109" s="219"/>
      <c r="R109" s="219"/>
      <c r="S109" s="219"/>
      <c r="T109" s="220"/>
      <c r="AT109" s="221" t="s">
        <v>158</v>
      </c>
      <c r="AU109" s="221" t="s">
        <v>154</v>
      </c>
      <c r="AV109" s="14" t="s">
        <v>14</v>
      </c>
      <c r="AW109" s="14" t="s">
        <v>37</v>
      </c>
      <c r="AX109" s="14" t="s">
        <v>76</v>
      </c>
      <c r="AY109" s="221" t="s">
        <v>145</v>
      </c>
    </row>
    <row r="110" spans="1:65" s="15" customFormat="1">
      <c r="B110" s="222"/>
      <c r="C110" s="223"/>
      <c r="D110" s="202" t="s">
        <v>158</v>
      </c>
      <c r="E110" s="224" t="s">
        <v>19</v>
      </c>
      <c r="F110" s="225" t="s">
        <v>163</v>
      </c>
      <c r="G110" s="223"/>
      <c r="H110" s="226">
        <v>0.94199999999999995</v>
      </c>
      <c r="I110" s="227"/>
      <c r="J110" s="223"/>
      <c r="K110" s="223"/>
      <c r="L110" s="228"/>
      <c r="M110" s="229"/>
      <c r="N110" s="230"/>
      <c r="O110" s="230"/>
      <c r="P110" s="230"/>
      <c r="Q110" s="230"/>
      <c r="R110" s="230"/>
      <c r="S110" s="230"/>
      <c r="T110" s="231"/>
      <c r="AT110" s="232" t="s">
        <v>158</v>
      </c>
      <c r="AU110" s="232" t="s">
        <v>154</v>
      </c>
      <c r="AV110" s="15" t="s">
        <v>154</v>
      </c>
      <c r="AW110" s="15" t="s">
        <v>37</v>
      </c>
      <c r="AX110" s="15" t="s">
        <v>84</v>
      </c>
      <c r="AY110" s="232" t="s">
        <v>145</v>
      </c>
    </row>
    <row r="111" spans="1:65" s="12" customFormat="1" ht="25.9" customHeight="1">
      <c r="B111" s="166"/>
      <c r="C111" s="167"/>
      <c r="D111" s="168" t="s">
        <v>75</v>
      </c>
      <c r="E111" s="169" t="s">
        <v>389</v>
      </c>
      <c r="F111" s="169" t="s">
        <v>390</v>
      </c>
      <c r="G111" s="167"/>
      <c r="H111" s="167"/>
      <c r="I111" s="170"/>
      <c r="J111" s="171">
        <f>BK111</f>
        <v>0</v>
      </c>
      <c r="K111" s="167"/>
      <c r="L111" s="172"/>
      <c r="M111" s="173"/>
      <c r="N111" s="174"/>
      <c r="O111" s="174"/>
      <c r="P111" s="175">
        <f>P112</f>
        <v>0</v>
      </c>
      <c r="Q111" s="174"/>
      <c r="R111" s="175">
        <f>R112</f>
        <v>0</v>
      </c>
      <c r="S111" s="174"/>
      <c r="T111" s="176">
        <f>T112</f>
        <v>0.94200000000000006</v>
      </c>
      <c r="AR111" s="177" t="s">
        <v>14</v>
      </c>
      <c r="AT111" s="178" t="s">
        <v>75</v>
      </c>
      <c r="AU111" s="178" t="s">
        <v>76</v>
      </c>
      <c r="AY111" s="177" t="s">
        <v>145</v>
      </c>
      <c r="BK111" s="179">
        <f>BK112</f>
        <v>0</v>
      </c>
    </row>
    <row r="112" spans="1:65" s="12" customFormat="1" ht="22.9" customHeight="1">
      <c r="B112" s="166"/>
      <c r="C112" s="167"/>
      <c r="D112" s="168" t="s">
        <v>75</v>
      </c>
      <c r="E112" s="180" t="s">
        <v>391</v>
      </c>
      <c r="F112" s="180" t="s">
        <v>87</v>
      </c>
      <c r="G112" s="167"/>
      <c r="H112" s="167"/>
      <c r="I112" s="170"/>
      <c r="J112" s="181">
        <f>BK112</f>
        <v>0</v>
      </c>
      <c r="K112" s="167"/>
      <c r="L112" s="172"/>
      <c r="M112" s="173"/>
      <c r="N112" s="174"/>
      <c r="O112" s="174"/>
      <c r="P112" s="175">
        <f>SUM(P113:P238)</f>
        <v>0</v>
      </c>
      <c r="Q112" s="174"/>
      <c r="R112" s="175">
        <f>SUM(R113:R238)</f>
        <v>0</v>
      </c>
      <c r="S112" s="174"/>
      <c r="T112" s="176">
        <f>SUM(T113:T238)</f>
        <v>0.94200000000000006</v>
      </c>
      <c r="AR112" s="177" t="s">
        <v>14</v>
      </c>
      <c r="AT112" s="178" t="s">
        <v>75</v>
      </c>
      <c r="AU112" s="178" t="s">
        <v>84</v>
      </c>
      <c r="AY112" s="177" t="s">
        <v>145</v>
      </c>
      <c r="BK112" s="179">
        <f>SUM(BK113:BK238)</f>
        <v>0</v>
      </c>
    </row>
    <row r="113" spans="1:65" s="2" customFormat="1" ht="16.5" customHeight="1">
      <c r="A113" s="37"/>
      <c r="B113" s="38"/>
      <c r="C113" s="182" t="s">
        <v>154</v>
      </c>
      <c r="D113" s="182" t="s">
        <v>149</v>
      </c>
      <c r="E113" s="183" t="s">
        <v>392</v>
      </c>
      <c r="F113" s="184" t="s">
        <v>393</v>
      </c>
      <c r="G113" s="185" t="s">
        <v>325</v>
      </c>
      <c r="H113" s="186">
        <v>46</v>
      </c>
      <c r="I113" s="187"/>
      <c r="J113" s="188">
        <f>ROUND(I113*H113,2)</f>
        <v>0</v>
      </c>
      <c r="K113" s="184" t="s">
        <v>153</v>
      </c>
      <c r="L113" s="42"/>
      <c r="M113" s="189" t="s">
        <v>19</v>
      </c>
      <c r="N113" s="190" t="s">
        <v>49</v>
      </c>
      <c r="O113" s="68"/>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231</v>
      </c>
      <c r="AT113" s="193" t="s">
        <v>149</v>
      </c>
      <c r="AU113" s="193" t="s">
        <v>14</v>
      </c>
      <c r="AY113" s="20" t="s">
        <v>145</v>
      </c>
      <c r="BE113" s="194">
        <f>IF(N113="základní",J113,0)</f>
        <v>0</v>
      </c>
      <c r="BF113" s="194">
        <f>IF(N113="snížená",J113,0)</f>
        <v>0</v>
      </c>
      <c r="BG113" s="194">
        <f>IF(N113="zákl. přenesená",J113,0)</f>
        <v>0</v>
      </c>
      <c r="BH113" s="194">
        <f>IF(N113="sníž. přenesená",J113,0)</f>
        <v>0</v>
      </c>
      <c r="BI113" s="194">
        <f>IF(N113="nulová",J113,0)</f>
        <v>0</v>
      </c>
      <c r="BJ113" s="20" t="s">
        <v>154</v>
      </c>
      <c r="BK113" s="194">
        <f>ROUND(I113*H113,2)</f>
        <v>0</v>
      </c>
      <c r="BL113" s="20" t="s">
        <v>231</v>
      </c>
      <c r="BM113" s="193" t="s">
        <v>394</v>
      </c>
    </row>
    <row r="114" spans="1:65" s="2" customFormat="1">
      <c r="A114" s="37"/>
      <c r="B114" s="38"/>
      <c r="C114" s="39"/>
      <c r="D114" s="195" t="s">
        <v>156</v>
      </c>
      <c r="E114" s="39"/>
      <c r="F114" s="196" t="s">
        <v>395</v>
      </c>
      <c r="G114" s="39"/>
      <c r="H114" s="39"/>
      <c r="I114" s="197"/>
      <c r="J114" s="39"/>
      <c r="K114" s="39"/>
      <c r="L114" s="42"/>
      <c r="M114" s="198"/>
      <c r="N114" s="199"/>
      <c r="O114" s="68"/>
      <c r="P114" s="68"/>
      <c r="Q114" s="68"/>
      <c r="R114" s="68"/>
      <c r="S114" s="68"/>
      <c r="T114" s="69"/>
      <c r="U114" s="37"/>
      <c r="V114" s="37"/>
      <c r="W114" s="37"/>
      <c r="X114" s="37"/>
      <c r="Y114" s="37"/>
      <c r="Z114" s="37"/>
      <c r="AA114" s="37"/>
      <c r="AB114" s="37"/>
      <c r="AC114" s="37"/>
      <c r="AD114" s="37"/>
      <c r="AE114" s="37"/>
      <c r="AT114" s="20" t="s">
        <v>156</v>
      </c>
      <c r="AU114" s="20" t="s">
        <v>14</v>
      </c>
    </row>
    <row r="115" spans="1:65" s="2" customFormat="1" ht="19.5">
      <c r="A115" s="37"/>
      <c r="B115" s="38"/>
      <c r="C115" s="39"/>
      <c r="D115" s="202" t="s">
        <v>196</v>
      </c>
      <c r="E115" s="39"/>
      <c r="F115" s="233" t="s">
        <v>402</v>
      </c>
      <c r="G115" s="39"/>
      <c r="H115" s="39"/>
      <c r="I115" s="197"/>
      <c r="J115" s="39"/>
      <c r="K115" s="39"/>
      <c r="L115" s="42"/>
      <c r="M115" s="198"/>
      <c r="N115" s="199"/>
      <c r="O115" s="68"/>
      <c r="P115" s="68"/>
      <c r="Q115" s="68"/>
      <c r="R115" s="68"/>
      <c r="S115" s="68"/>
      <c r="T115" s="69"/>
      <c r="U115" s="37"/>
      <c r="V115" s="37"/>
      <c r="W115" s="37"/>
      <c r="X115" s="37"/>
      <c r="Y115" s="37"/>
      <c r="Z115" s="37"/>
      <c r="AA115" s="37"/>
      <c r="AB115" s="37"/>
      <c r="AC115" s="37"/>
      <c r="AD115" s="37"/>
      <c r="AE115" s="37"/>
      <c r="AT115" s="20" t="s">
        <v>196</v>
      </c>
      <c r="AU115" s="20" t="s">
        <v>14</v>
      </c>
    </row>
    <row r="116" spans="1:65" s="14" customFormat="1">
      <c r="B116" s="211"/>
      <c r="C116" s="212"/>
      <c r="D116" s="202" t="s">
        <v>158</v>
      </c>
      <c r="E116" s="213" t="s">
        <v>19</v>
      </c>
      <c r="F116" s="214" t="s">
        <v>562</v>
      </c>
      <c r="G116" s="212"/>
      <c r="H116" s="215">
        <v>46</v>
      </c>
      <c r="I116" s="216"/>
      <c r="J116" s="212"/>
      <c r="K116" s="212"/>
      <c r="L116" s="217"/>
      <c r="M116" s="218"/>
      <c r="N116" s="219"/>
      <c r="O116" s="219"/>
      <c r="P116" s="219"/>
      <c r="Q116" s="219"/>
      <c r="R116" s="219"/>
      <c r="S116" s="219"/>
      <c r="T116" s="220"/>
      <c r="AT116" s="221" t="s">
        <v>158</v>
      </c>
      <c r="AU116" s="221" t="s">
        <v>14</v>
      </c>
      <c r="AV116" s="14" t="s">
        <v>14</v>
      </c>
      <c r="AW116" s="14" t="s">
        <v>37</v>
      </c>
      <c r="AX116" s="14" t="s">
        <v>76</v>
      </c>
      <c r="AY116" s="221" t="s">
        <v>145</v>
      </c>
    </row>
    <row r="117" spans="1:65" s="15" customFormat="1">
      <c r="B117" s="222"/>
      <c r="C117" s="223"/>
      <c r="D117" s="202" t="s">
        <v>158</v>
      </c>
      <c r="E117" s="224" t="s">
        <v>19</v>
      </c>
      <c r="F117" s="225" t="s">
        <v>163</v>
      </c>
      <c r="G117" s="223"/>
      <c r="H117" s="226">
        <v>46</v>
      </c>
      <c r="I117" s="227"/>
      <c r="J117" s="223"/>
      <c r="K117" s="223"/>
      <c r="L117" s="228"/>
      <c r="M117" s="229"/>
      <c r="N117" s="230"/>
      <c r="O117" s="230"/>
      <c r="P117" s="230"/>
      <c r="Q117" s="230"/>
      <c r="R117" s="230"/>
      <c r="S117" s="230"/>
      <c r="T117" s="231"/>
      <c r="AT117" s="232" t="s">
        <v>158</v>
      </c>
      <c r="AU117" s="232" t="s">
        <v>14</v>
      </c>
      <c r="AV117" s="15" t="s">
        <v>154</v>
      </c>
      <c r="AW117" s="15" t="s">
        <v>37</v>
      </c>
      <c r="AX117" s="15" t="s">
        <v>84</v>
      </c>
      <c r="AY117" s="232" t="s">
        <v>145</v>
      </c>
    </row>
    <row r="118" spans="1:65" s="2" customFormat="1" ht="16.5" customHeight="1">
      <c r="A118" s="37"/>
      <c r="B118" s="38"/>
      <c r="C118" s="182" t="s">
        <v>173</v>
      </c>
      <c r="D118" s="182" t="s">
        <v>149</v>
      </c>
      <c r="E118" s="183" t="s">
        <v>398</v>
      </c>
      <c r="F118" s="184" t="s">
        <v>399</v>
      </c>
      <c r="G118" s="185" t="s">
        <v>325</v>
      </c>
      <c r="H118" s="186">
        <v>26</v>
      </c>
      <c r="I118" s="187"/>
      <c r="J118" s="188">
        <f>ROUND(I118*H118,2)</f>
        <v>0</v>
      </c>
      <c r="K118" s="184" t="s">
        <v>153</v>
      </c>
      <c r="L118" s="42"/>
      <c r="M118" s="189" t="s">
        <v>19</v>
      </c>
      <c r="N118" s="190" t="s">
        <v>49</v>
      </c>
      <c r="O118" s="68"/>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231</v>
      </c>
      <c r="AT118" s="193" t="s">
        <v>149</v>
      </c>
      <c r="AU118" s="193" t="s">
        <v>14</v>
      </c>
      <c r="AY118" s="20" t="s">
        <v>145</v>
      </c>
      <c r="BE118" s="194">
        <f>IF(N118="základní",J118,0)</f>
        <v>0</v>
      </c>
      <c r="BF118" s="194">
        <f>IF(N118="snížená",J118,0)</f>
        <v>0</v>
      </c>
      <c r="BG118" s="194">
        <f>IF(N118="zákl. přenesená",J118,0)</f>
        <v>0</v>
      </c>
      <c r="BH118" s="194">
        <f>IF(N118="sníž. přenesená",J118,0)</f>
        <v>0</v>
      </c>
      <c r="BI118" s="194">
        <f>IF(N118="nulová",J118,0)</f>
        <v>0</v>
      </c>
      <c r="BJ118" s="20" t="s">
        <v>154</v>
      </c>
      <c r="BK118" s="194">
        <f>ROUND(I118*H118,2)</f>
        <v>0</v>
      </c>
      <c r="BL118" s="20" t="s">
        <v>231</v>
      </c>
      <c r="BM118" s="193" t="s">
        <v>400</v>
      </c>
    </row>
    <row r="119" spans="1:65" s="2" customFormat="1">
      <c r="A119" s="37"/>
      <c r="B119" s="38"/>
      <c r="C119" s="39"/>
      <c r="D119" s="195" t="s">
        <v>156</v>
      </c>
      <c r="E119" s="39"/>
      <c r="F119" s="196" t="s">
        <v>401</v>
      </c>
      <c r="G119" s="39"/>
      <c r="H119" s="39"/>
      <c r="I119" s="197"/>
      <c r="J119" s="39"/>
      <c r="K119" s="39"/>
      <c r="L119" s="42"/>
      <c r="M119" s="198"/>
      <c r="N119" s="199"/>
      <c r="O119" s="68"/>
      <c r="P119" s="68"/>
      <c r="Q119" s="68"/>
      <c r="R119" s="68"/>
      <c r="S119" s="68"/>
      <c r="T119" s="69"/>
      <c r="U119" s="37"/>
      <c r="V119" s="37"/>
      <c r="W119" s="37"/>
      <c r="X119" s="37"/>
      <c r="Y119" s="37"/>
      <c r="Z119" s="37"/>
      <c r="AA119" s="37"/>
      <c r="AB119" s="37"/>
      <c r="AC119" s="37"/>
      <c r="AD119" s="37"/>
      <c r="AE119" s="37"/>
      <c r="AT119" s="20" t="s">
        <v>156</v>
      </c>
      <c r="AU119" s="20" t="s">
        <v>14</v>
      </c>
    </row>
    <row r="120" spans="1:65" s="2" customFormat="1" ht="19.5">
      <c r="A120" s="37"/>
      <c r="B120" s="38"/>
      <c r="C120" s="39"/>
      <c r="D120" s="202" t="s">
        <v>196</v>
      </c>
      <c r="E120" s="39"/>
      <c r="F120" s="233" t="s">
        <v>402</v>
      </c>
      <c r="G120" s="39"/>
      <c r="H120" s="39"/>
      <c r="I120" s="197"/>
      <c r="J120" s="39"/>
      <c r="K120" s="39"/>
      <c r="L120" s="42"/>
      <c r="M120" s="198"/>
      <c r="N120" s="199"/>
      <c r="O120" s="68"/>
      <c r="P120" s="68"/>
      <c r="Q120" s="68"/>
      <c r="R120" s="68"/>
      <c r="S120" s="68"/>
      <c r="T120" s="69"/>
      <c r="U120" s="37"/>
      <c r="V120" s="37"/>
      <c r="W120" s="37"/>
      <c r="X120" s="37"/>
      <c r="Y120" s="37"/>
      <c r="Z120" s="37"/>
      <c r="AA120" s="37"/>
      <c r="AB120" s="37"/>
      <c r="AC120" s="37"/>
      <c r="AD120" s="37"/>
      <c r="AE120" s="37"/>
      <c r="AT120" s="20" t="s">
        <v>196</v>
      </c>
      <c r="AU120" s="20" t="s">
        <v>14</v>
      </c>
    </row>
    <row r="121" spans="1:65" s="14" customFormat="1">
      <c r="B121" s="211"/>
      <c r="C121" s="212"/>
      <c r="D121" s="202" t="s">
        <v>158</v>
      </c>
      <c r="E121" s="213" t="s">
        <v>19</v>
      </c>
      <c r="F121" s="214" t="s">
        <v>563</v>
      </c>
      <c r="G121" s="212"/>
      <c r="H121" s="215">
        <v>26</v>
      </c>
      <c r="I121" s="216"/>
      <c r="J121" s="212"/>
      <c r="K121" s="212"/>
      <c r="L121" s="217"/>
      <c r="M121" s="218"/>
      <c r="N121" s="219"/>
      <c r="O121" s="219"/>
      <c r="P121" s="219"/>
      <c r="Q121" s="219"/>
      <c r="R121" s="219"/>
      <c r="S121" s="219"/>
      <c r="T121" s="220"/>
      <c r="AT121" s="221" t="s">
        <v>158</v>
      </c>
      <c r="AU121" s="221" t="s">
        <v>14</v>
      </c>
      <c r="AV121" s="14" t="s">
        <v>14</v>
      </c>
      <c r="AW121" s="14" t="s">
        <v>37</v>
      </c>
      <c r="AX121" s="14" t="s">
        <v>76</v>
      </c>
      <c r="AY121" s="221" t="s">
        <v>145</v>
      </c>
    </row>
    <row r="122" spans="1:65" s="15" customFormat="1">
      <c r="B122" s="222"/>
      <c r="C122" s="223"/>
      <c r="D122" s="202" t="s">
        <v>158</v>
      </c>
      <c r="E122" s="224" t="s">
        <v>19</v>
      </c>
      <c r="F122" s="225" t="s">
        <v>163</v>
      </c>
      <c r="G122" s="223"/>
      <c r="H122" s="226">
        <v>26</v>
      </c>
      <c r="I122" s="227"/>
      <c r="J122" s="223"/>
      <c r="K122" s="223"/>
      <c r="L122" s="228"/>
      <c r="M122" s="229"/>
      <c r="N122" s="230"/>
      <c r="O122" s="230"/>
      <c r="P122" s="230"/>
      <c r="Q122" s="230"/>
      <c r="R122" s="230"/>
      <c r="S122" s="230"/>
      <c r="T122" s="231"/>
      <c r="AT122" s="232" t="s">
        <v>158</v>
      </c>
      <c r="AU122" s="232" t="s">
        <v>14</v>
      </c>
      <c r="AV122" s="15" t="s">
        <v>154</v>
      </c>
      <c r="AW122" s="15" t="s">
        <v>37</v>
      </c>
      <c r="AX122" s="15" t="s">
        <v>84</v>
      </c>
      <c r="AY122" s="232" t="s">
        <v>145</v>
      </c>
    </row>
    <row r="123" spans="1:65" s="2" customFormat="1" ht="16.5" customHeight="1">
      <c r="A123" s="37"/>
      <c r="B123" s="38"/>
      <c r="C123" s="247" t="s">
        <v>179</v>
      </c>
      <c r="D123" s="247" t="s">
        <v>353</v>
      </c>
      <c r="E123" s="248" t="s">
        <v>510</v>
      </c>
      <c r="F123" s="249" t="s">
        <v>511</v>
      </c>
      <c r="G123" s="250" t="s">
        <v>325</v>
      </c>
      <c r="H123" s="251">
        <v>4</v>
      </c>
      <c r="I123" s="252"/>
      <c r="J123" s="253">
        <f>ROUND(I123*H123,2)</f>
        <v>0</v>
      </c>
      <c r="K123" s="249" t="s">
        <v>188</v>
      </c>
      <c r="L123" s="254"/>
      <c r="M123" s="255" t="s">
        <v>19</v>
      </c>
      <c r="N123" s="256" t="s">
        <v>49</v>
      </c>
      <c r="O123" s="68"/>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297</v>
      </c>
      <c r="AT123" s="193" t="s">
        <v>353</v>
      </c>
      <c r="AU123" s="193" t="s">
        <v>14</v>
      </c>
      <c r="AY123" s="20" t="s">
        <v>145</v>
      </c>
      <c r="BE123" s="194">
        <f>IF(N123="základní",J123,0)</f>
        <v>0</v>
      </c>
      <c r="BF123" s="194">
        <f>IF(N123="snížená",J123,0)</f>
        <v>0</v>
      </c>
      <c r="BG123" s="194">
        <f>IF(N123="zákl. přenesená",J123,0)</f>
        <v>0</v>
      </c>
      <c r="BH123" s="194">
        <f>IF(N123="sníž. přenesená",J123,0)</f>
        <v>0</v>
      </c>
      <c r="BI123" s="194">
        <f>IF(N123="nulová",J123,0)</f>
        <v>0</v>
      </c>
      <c r="BJ123" s="20" t="s">
        <v>154</v>
      </c>
      <c r="BK123" s="194">
        <f>ROUND(I123*H123,2)</f>
        <v>0</v>
      </c>
      <c r="BL123" s="20" t="s">
        <v>231</v>
      </c>
      <c r="BM123" s="193" t="s">
        <v>564</v>
      </c>
    </row>
    <row r="124" spans="1:65" s="13" customFormat="1">
      <c r="B124" s="200"/>
      <c r="C124" s="201"/>
      <c r="D124" s="202" t="s">
        <v>158</v>
      </c>
      <c r="E124" s="203" t="s">
        <v>19</v>
      </c>
      <c r="F124" s="204" t="s">
        <v>565</v>
      </c>
      <c r="G124" s="201"/>
      <c r="H124" s="203" t="s">
        <v>19</v>
      </c>
      <c r="I124" s="205"/>
      <c r="J124" s="201"/>
      <c r="K124" s="201"/>
      <c r="L124" s="206"/>
      <c r="M124" s="207"/>
      <c r="N124" s="208"/>
      <c r="O124" s="208"/>
      <c r="P124" s="208"/>
      <c r="Q124" s="208"/>
      <c r="R124" s="208"/>
      <c r="S124" s="208"/>
      <c r="T124" s="209"/>
      <c r="AT124" s="210" t="s">
        <v>158</v>
      </c>
      <c r="AU124" s="210" t="s">
        <v>14</v>
      </c>
      <c r="AV124" s="13" t="s">
        <v>84</v>
      </c>
      <c r="AW124" s="13" t="s">
        <v>37</v>
      </c>
      <c r="AX124" s="13" t="s">
        <v>76</v>
      </c>
      <c r="AY124" s="210" t="s">
        <v>145</v>
      </c>
    </row>
    <row r="125" spans="1:65" s="14" customFormat="1">
      <c r="B125" s="211"/>
      <c r="C125" s="212"/>
      <c r="D125" s="202" t="s">
        <v>158</v>
      </c>
      <c r="E125" s="213" t="s">
        <v>19</v>
      </c>
      <c r="F125" s="214" t="s">
        <v>408</v>
      </c>
      <c r="G125" s="212"/>
      <c r="H125" s="215">
        <v>2</v>
      </c>
      <c r="I125" s="216"/>
      <c r="J125" s="212"/>
      <c r="K125" s="212"/>
      <c r="L125" s="217"/>
      <c r="M125" s="218"/>
      <c r="N125" s="219"/>
      <c r="O125" s="219"/>
      <c r="P125" s="219"/>
      <c r="Q125" s="219"/>
      <c r="R125" s="219"/>
      <c r="S125" s="219"/>
      <c r="T125" s="220"/>
      <c r="AT125" s="221" t="s">
        <v>158</v>
      </c>
      <c r="AU125" s="221" t="s">
        <v>14</v>
      </c>
      <c r="AV125" s="14" t="s">
        <v>14</v>
      </c>
      <c r="AW125" s="14" t="s">
        <v>37</v>
      </c>
      <c r="AX125" s="14" t="s">
        <v>76</v>
      </c>
      <c r="AY125" s="221" t="s">
        <v>145</v>
      </c>
    </row>
    <row r="126" spans="1:65" s="13" customFormat="1">
      <c r="B126" s="200"/>
      <c r="C126" s="201"/>
      <c r="D126" s="202" t="s">
        <v>158</v>
      </c>
      <c r="E126" s="203" t="s">
        <v>19</v>
      </c>
      <c r="F126" s="204" t="s">
        <v>566</v>
      </c>
      <c r="G126" s="201"/>
      <c r="H126" s="203" t="s">
        <v>19</v>
      </c>
      <c r="I126" s="205"/>
      <c r="J126" s="201"/>
      <c r="K126" s="201"/>
      <c r="L126" s="206"/>
      <c r="M126" s="207"/>
      <c r="N126" s="208"/>
      <c r="O126" s="208"/>
      <c r="P126" s="208"/>
      <c r="Q126" s="208"/>
      <c r="R126" s="208"/>
      <c r="S126" s="208"/>
      <c r="T126" s="209"/>
      <c r="AT126" s="210" t="s">
        <v>158</v>
      </c>
      <c r="AU126" s="210" t="s">
        <v>14</v>
      </c>
      <c r="AV126" s="13" t="s">
        <v>84</v>
      </c>
      <c r="AW126" s="13" t="s">
        <v>37</v>
      </c>
      <c r="AX126" s="13" t="s">
        <v>76</v>
      </c>
      <c r="AY126" s="210" t="s">
        <v>145</v>
      </c>
    </row>
    <row r="127" spans="1:65" s="14" customFormat="1">
      <c r="B127" s="211"/>
      <c r="C127" s="212"/>
      <c r="D127" s="202" t="s">
        <v>158</v>
      </c>
      <c r="E127" s="213" t="s">
        <v>19</v>
      </c>
      <c r="F127" s="214" t="s">
        <v>408</v>
      </c>
      <c r="G127" s="212"/>
      <c r="H127" s="215">
        <v>2</v>
      </c>
      <c r="I127" s="216"/>
      <c r="J127" s="212"/>
      <c r="K127" s="212"/>
      <c r="L127" s="217"/>
      <c r="M127" s="218"/>
      <c r="N127" s="219"/>
      <c r="O127" s="219"/>
      <c r="P127" s="219"/>
      <c r="Q127" s="219"/>
      <c r="R127" s="219"/>
      <c r="S127" s="219"/>
      <c r="T127" s="220"/>
      <c r="AT127" s="221" t="s">
        <v>158</v>
      </c>
      <c r="AU127" s="221" t="s">
        <v>14</v>
      </c>
      <c r="AV127" s="14" t="s">
        <v>14</v>
      </c>
      <c r="AW127" s="14" t="s">
        <v>37</v>
      </c>
      <c r="AX127" s="14" t="s">
        <v>76</v>
      </c>
      <c r="AY127" s="221" t="s">
        <v>145</v>
      </c>
    </row>
    <row r="128" spans="1:65" s="15" customFormat="1">
      <c r="B128" s="222"/>
      <c r="C128" s="223"/>
      <c r="D128" s="202" t="s">
        <v>158</v>
      </c>
      <c r="E128" s="224" t="s">
        <v>19</v>
      </c>
      <c r="F128" s="225" t="s">
        <v>163</v>
      </c>
      <c r="G128" s="223"/>
      <c r="H128" s="226">
        <v>4</v>
      </c>
      <c r="I128" s="227"/>
      <c r="J128" s="223"/>
      <c r="K128" s="223"/>
      <c r="L128" s="228"/>
      <c r="M128" s="229"/>
      <c r="N128" s="230"/>
      <c r="O128" s="230"/>
      <c r="P128" s="230"/>
      <c r="Q128" s="230"/>
      <c r="R128" s="230"/>
      <c r="S128" s="230"/>
      <c r="T128" s="231"/>
      <c r="AT128" s="232" t="s">
        <v>158</v>
      </c>
      <c r="AU128" s="232" t="s">
        <v>14</v>
      </c>
      <c r="AV128" s="15" t="s">
        <v>154</v>
      </c>
      <c r="AW128" s="15" t="s">
        <v>37</v>
      </c>
      <c r="AX128" s="15" t="s">
        <v>84</v>
      </c>
      <c r="AY128" s="232" t="s">
        <v>145</v>
      </c>
    </row>
    <row r="129" spans="1:65" s="2" customFormat="1" ht="16.5" customHeight="1">
      <c r="A129" s="37"/>
      <c r="B129" s="38"/>
      <c r="C129" s="247" t="s">
        <v>204</v>
      </c>
      <c r="D129" s="247" t="s">
        <v>353</v>
      </c>
      <c r="E129" s="248" t="s">
        <v>529</v>
      </c>
      <c r="F129" s="249" t="s">
        <v>530</v>
      </c>
      <c r="G129" s="250" t="s">
        <v>325</v>
      </c>
      <c r="H129" s="251">
        <v>8</v>
      </c>
      <c r="I129" s="252"/>
      <c r="J129" s="253">
        <f>ROUND(I129*H129,2)</f>
        <v>0</v>
      </c>
      <c r="K129" s="249" t="s">
        <v>188</v>
      </c>
      <c r="L129" s="254"/>
      <c r="M129" s="255" t="s">
        <v>19</v>
      </c>
      <c r="N129" s="256" t="s">
        <v>49</v>
      </c>
      <c r="O129" s="68"/>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297</v>
      </c>
      <c r="AT129" s="193" t="s">
        <v>353</v>
      </c>
      <c r="AU129" s="193" t="s">
        <v>14</v>
      </c>
      <c r="AY129" s="20" t="s">
        <v>145</v>
      </c>
      <c r="BE129" s="194">
        <f>IF(N129="základní",J129,0)</f>
        <v>0</v>
      </c>
      <c r="BF129" s="194">
        <f>IF(N129="snížená",J129,0)</f>
        <v>0</v>
      </c>
      <c r="BG129" s="194">
        <f>IF(N129="zákl. přenesená",J129,0)</f>
        <v>0</v>
      </c>
      <c r="BH129" s="194">
        <f>IF(N129="sníž. přenesená",J129,0)</f>
        <v>0</v>
      </c>
      <c r="BI129" s="194">
        <f>IF(N129="nulová",J129,0)</f>
        <v>0</v>
      </c>
      <c r="BJ129" s="20" t="s">
        <v>154</v>
      </c>
      <c r="BK129" s="194">
        <f>ROUND(I129*H129,2)</f>
        <v>0</v>
      </c>
      <c r="BL129" s="20" t="s">
        <v>231</v>
      </c>
      <c r="BM129" s="193" t="s">
        <v>567</v>
      </c>
    </row>
    <row r="130" spans="1:65" s="13" customFormat="1">
      <c r="B130" s="200"/>
      <c r="C130" s="201"/>
      <c r="D130" s="202" t="s">
        <v>158</v>
      </c>
      <c r="E130" s="203" t="s">
        <v>19</v>
      </c>
      <c r="F130" s="204" t="s">
        <v>568</v>
      </c>
      <c r="G130" s="201"/>
      <c r="H130" s="203" t="s">
        <v>19</v>
      </c>
      <c r="I130" s="205"/>
      <c r="J130" s="201"/>
      <c r="K130" s="201"/>
      <c r="L130" s="206"/>
      <c r="M130" s="207"/>
      <c r="N130" s="208"/>
      <c r="O130" s="208"/>
      <c r="P130" s="208"/>
      <c r="Q130" s="208"/>
      <c r="R130" s="208"/>
      <c r="S130" s="208"/>
      <c r="T130" s="209"/>
      <c r="AT130" s="210" t="s">
        <v>158</v>
      </c>
      <c r="AU130" s="210" t="s">
        <v>14</v>
      </c>
      <c r="AV130" s="13" t="s">
        <v>84</v>
      </c>
      <c r="AW130" s="13" t="s">
        <v>37</v>
      </c>
      <c r="AX130" s="13" t="s">
        <v>76</v>
      </c>
      <c r="AY130" s="210" t="s">
        <v>145</v>
      </c>
    </row>
    <row r="131" spans="1:65" s="14" customFormat="1">
      <c r="B131" s="211"/>
      <c r="C131" s="212"/>
      <c r="D131" s="202" t="s">
        <v>158</v>
      </c>
      <c r="E131" s="213" t="s">
        <v>19</v>
      </c>
      <c r="F131" s="214" t="s">
        <v>569</v>
      </c>
      <c r="G131" s="212"/>
      <c r="H131" s="215">
        <v>4</v>
      </c>
      <c r="I131" s="216"/>
      <c r="J131" s="212"/>
      <c r="K131" s="212"/>
      <c r="L131" s="217"/>
      <c r="M131" s="218"/>
      <c r="N131" s="219"/>
      <c r="O131" s="219"/>
      <c r="P131" s="219"/>
      <c r="Q131" s="219"/>
      <c r="R131" s="219"/>
      <c r="S131" s="219"/>
      <c r="T131" s="220"/>
      <c r="AT131" s="221" t="s">
        <v>158</v>
      </c>
      <c r="AU131" s="221" t="s">
        <v>14</v>
      </c>
      <c r="AV131" s="14" t="s">
        <v>14</v>
      </c>
      <c r="AW131" s="14" t="s">
        <v>37</v>
      </c>
      <c r="AX131" s="14" t="s">
        <v>76</v>
      </c>
      <c r="AY131" s="221" t="s">
        <v>145</v>
      </c>
    </row>
    <row r="132" spans="1:65" s="13" customFormat="1">
      <c r="B132" s="200"/>
      <c r="C132" s="201"/>
      <c r="D132" s="202" t="s">
        <v>158</v>
      </c>
      <c r="E132" s="203" t="s">
        <v>19</v>
      </c>
      <c r="F132" s="204" t="s">
        <v>570</v>
      </c>
      <c r="G132" s="201"/>
      <c r="H132" s="203" t="s">
        <v>19</v>
      </c>
      <c r="I132" s="205"/>
      <c r="J132" s="201"/>
      <c r="K132" s="201"/>
      <c r="L132" s="206"/>
      <c r="M132" s="207"/>
      <c r="N132" s="208"/>
      <c r="O132" s="208"/>
      <c r="P132" s="208"/>
      <c r="Q132" s="208"/>
      <c r="R132" s="208"/>
      <c r="S132" s="208"/>
      <c r="T132" s="209"/>
      <c r="AT132" s="210" t="s">
        <v>158</v>
      </c>
      <c r="AU132" s="210" t="s">
        <v>14</v>
      </c>
      <c r="AV132" s="13" t="s">
        <v>84</v>
      </c>
      <c r="AW132" s="13" t="s">
        <v>37</v>
      </c>
      <c r="AX132" s="13" t="s">
        <v>76</v>
      </c>
      <c r="AY132" s="210" t="s">
        <v>145</v>
      </c>
    </row>
    <row r="133" spans="1:65" s="14" customFormat="1">
      <c r="B133" s="211"/>
      <c r="C133" s="212"/>
      <c r="D133" s="202" t="s">
        <v>158</v>
      </c>
      <c r="E133" s="213" t="s">
        <v>19</v>
      </c>
      <c r="F133" s="214" t="s">
        <v>569</v>
      </c>
      <c r="G133" s="212"/>
      <c r="H133" s="215">
        <v>4</v>
      </c>
      <c r="I133" s="216"/>
      <c r="J133" s="212"/>
      <c r="K133" s="212"/>
      <c r="L133" s="217"/>
      <c r="M133" s="218"/>
      <c r="N133" s="219"/>
      <c r="O133" s="219"/>
      <c r="P133" s="219"/>
      <c r="Q133" s="219"/>
      <c r="R133" s="219"/>
      <c r="S133" s="219"/>
      <c r="T133" s="220"/>
      <c r="AT133" s="221" t="s">
        <v>158</v>
      </c>
      <c r="AU133" s="221" t="s">
        <v>14</v>
      </c>
      <c r="AV133" s="14" t="s">
        <v>14</v>
      </c>
      <c r="AW133" s="14" t="s">
        <v>37</v>
      </c>
      <c r="AX133" s="14" t="s">
        <v>76</v>
      </c>
      <c r="AY133" s="221" t="s">
        <v>145</v>
      </c>
    </row>
    <row r="134" spans="1:65" s="15" customFormat="1">
      <c r="B134" s="222"/>
      <c r="C134" s="223"/>
      <c r="D134" s="202" t="s">
        <v>158</v>
      </c>
      <c r="E134" s="224" t="s">
        <v>19</v>
      </c>
      <c r="F134" s="225" t="s">
        <v>163</v>
      </c>
      <c r="G134" s="223"/>
      <c r="H134" s="226">
        <v>8</v>
      </c>
      <c r="I134" s="227"/>
      <c r="J134" s="223"/>
      <c r="K134" s="223"/>
      <c r="L134" s="228"/>
      <c r="M134" s="229"/>
      <c r="N134" s="230"/>
      <c r="O134" s="230"/>
      <c r="P134" s="230"/>
      <c r="Q134" s="230"/>
      <c r="R134" s="230"/>
      <c r="S134" s="230"/>
      <c r="T134" s="231"/>
      <c r="AT134" s="232" t="s">
        <v>158</v>
      </c>
      <c r="AU134" s="232" t="s">
        <v>14</v>
      </c>
      <c r="AV134" s="15" t="s">
        <v>154</v>
      </c>
      <c r="AW134" s="15" t="s">
        <v>37</v>
      </c>
      <c r="AX134" s="15" t="s">
        <v>84</v>
      </c>
      <c r="AY134" s="232" t="s">
        <v>145</v>
      </c>
    </row>
    <row r="135" spans="1:65" s="2" customFormat="1" ht="16.5" customHeight="1">
      <c r="A135" s="37"/>
      <c r="B135" s="38"/>
      <c r="C135" s="247" t="s">
        <v>210</v>
      </c>
      <c r="D135" s="247" t="s">
        <v>353</v>
      </c>
      <c r="E135" s="248" t="s">
        <v>571</v>
      </c>
      <c r="F135" s="249" t="s">
        <v>572</v>
      </c>
      <c r="G135" s="250" t="s">
        <v>325</v>
      </c>
      <c r="H135" s="251">
        <v>2</v>
      </c>
      <c r="I135" s="252"/>
      <c r="J135" s="253">
        <f>ROUND(I135*H135,2)</f>
        <v>0</v>
      </c>
      <c r="K135" s="249" t="s">
        <v>188</v>
      </c>
      <c r="L135" s="254"/>
      <c r="M135" s="255" t="s">
        <v>19</v>
      </c>
      <c r="N135" s="256" t="s">
        <v>49</v>
      </c>
      <c r="O135" s="68"/>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297</v>
      </c>
      <c r="AT135" s="193" t="s">
        <v>353</v>
      </c>
      <c r="AU135" s="193" t="s">
        <v>14</v>
      </c>
      <c r="AY135" s="20" t="s">
        <v>145</v>
      </c>
      <c r="BE135" s="194">
        <f>IF(N135="základní",J135,0)</f>
        <v>0</v>
      </c>
      <c r="BF135" s="194">
        <f>IF(N135="snížená",J135,0)</f>
        <v>0</v>
      </c>
      <c r="BG135" s="194">
        <f>IF(N135="zákl. přenesená",J135,0)</f>
        <v>0</v>
      </c>
      <c r="BH135" s="194">
        <f>IF(N135="sníž. přenesená",J135,0)</f>
        <v>0</v>
      </c>
      <c r="BI135" s="194">
        <f>IF(N135="nulová",J135,0)</f>
        <v>0</v>
      </c>
      <c r="BJ135" s="20" t="s">
        <v>154</v>
      </c>
      <c r="BK135" s="194">
        <f>ROUND(I135*H135,2)</f>
        <v>0</v>
      </c>
      <c r="BL135" s="20" t="s">
        <v>231</v>
      </c>
      <c r="BM135" s="193" t="s">
        <v>573</v>
      </c>
    </row>
    <row r="136" spans="1:65" s="13" customFormat="1">
      <c r="B136" s="200"/>
      <c r="C136" s="201"/>
      <c r="D136" s="202" t="s">
        <v>158</v>
      </c>
      <c r="E136" s="203" t="s">
        <v>19</v>
      </c>
      <c r="F136" s="204" t="s">
        <v>574</v>
      </c>
      <c r="G136" s="201"/>
      <c r="H136" s="203" t="s">
        <v>19</v>
      </c>
      <c r="I136" s="205"/>
      <c r="J136" s="201"/>
      <c r="K136" s="201"/>
      <c r="L136" s="206"/>
      <c r="M136" s="207"/>
      <c r="N136" s="208"/>
      <c r="O136" s="208"/>
      <c r="P136" s="208"/>
      <c r="Q136" s="208"/>
      <c r="R136" s="208"/>
      <c r="S136" s="208"/>
      <c r="T136" s="209"/>
      <c r="AT136" s="210" t="s">
        <v>158</v>
      </c>
      <c r="AU136" s="210" t="s">
        <v>14</v>
      </c>
      <c r="AV136" s="13" t="s">
        <v>84</v>
      </c>
      <c r="AW136" s="13" t="s">
        <v>37</v>
      </c>
      <c r="AX136" s="13" t="s">
        <v>76</v>
      </c>
      <c r="AY136" s="210" t="s">
        <v>145</v>
      </c>
    </row>
    <row r="137" spans="1:65" s="14" customFormat="1">
      <c r="B137" s="211"/>
      <c r="C137" s="212"/>
      <c r="D137" s="202" t="s">
        <v>158</v>
      </c>
      <c r="E137" s="213" t="s">
        <v>19</v>
      </c>
      <c r="F137" s="214" t="s">
        <v>408</v>
      </c>
      <c r="G137" s="212"/>
      <c r="H137" s="215">
        <v>2</v>
      </c>
      <c r="I137" s="216"/>
      <c r="J137" s="212"/>
      <c r="K137" s="212"/>
      <c r="L137" s="217"/>
      <c r="M137" s="218"/>
      <c r="N137" s="219"/>
      <c r="O137" s="219"/>
      <c r="P137" s="219"/>
      <c r="Q137" s="219"/>
      <c r="R137" s="219"/>
      <c r="S137" s="219"/>
      <c r="T137" s="220"/>
      <c r="AT137" s="221" t="s">
        <v>158</v>
      </c>
      <c r="AU137" s="221" t="s">
        <v>14</v>
      </c>
      <c r="AV137" s="14" t="s">
        <v>14</v>
      </c>
      <c r="AW137" s="14" t="s">
        <v>37</v>
      </c>
      <c r="AX137" s="14" t="s">
        <v>76</v>
      </c>
      <c r="AY137" s="221" t="s">
        <v>145</v>
      </c>
    </row>
    <row r="138" spans="1:65" s="15" customFormat="1">
      <c r="B138" s="222"/>
      <c r="C138" s="223"/>
      <c r="D138" s="202" t="s">
        <v>158</v>
      </c>
      <c r="E138" s="224" t="s">
        <v>19</v>
      </c>
      <c r="F138" s="225" t="s">
        <v>163</v>
      </c>
      <c r="G138" s="223"/>
      <c r="H138" s="226">
        <v>2</v>
      </c>
      <c r="I138" s="227"/>
      <c r="J138" s="223"/>
      <c r="K138" s="223"/>
      <c r="L138" s="228"/>
      <c r="M138" s="229"/>
      <c r="N138" s="230"/>
      <c r="O138" s="230"/>
      <c r="P138" s="230"/>
      <c r="Q138" s="230"/>
      <c r="R138" s="230"/>
      <c r="S138" s="230"/>
      <c r="T138" s="231"/>
      <c r="AT138" s="232" t="s">
        <v>158</v>
      </c>
      <c r="AU138" s="232" t="s">
        <v>14</v>
      </c>
      <c r="AV138" s="15" t="s">
        <v>154</v>
      </c>
      <c r="AW138" s="15" t="s">
        <v>37</v>
      </c>
      <c r="AX138" s="15" t="s">
        <v>84</v>
      </c>
      <c r="AY138" s="232" t="s">
        <v>145</v>
      </c>
    </row>
    <row r="139" spans="1:65" s="2" customFormat="1" ht="16.5" customHeight="1">
      <c r="A139" s="37"/>
      <c r="B139" s="38"/>
      <c r="C139" s="247" t="s">
        <v>181</v>
      </c>
      <c r="D139" s="247" t="s">
        <v>353</v>
      </c>
      <c r="E139" s="248" t="s">
        <v>575</v>
      </c>
      <c r="F139" s="249" t="s">
        <v>572</v>
      </c>
      <c r="G139" s="250" t="s">
        <v>325</v>
      </c>
      <c r="H139" s="251">
        <v>2</v>
      </c>
      <c r="I139" s="252"/>
      <c r="J139" s="253">
        <f>ROUND(I139*H139,2)</f>
        <v>0</v>
      </c>
      <c r="K139" s="249" t="s">
        <v>188</v>
      </c>
      <c r="L139" s="254"/>
      <c r="M139" s="255" t="s">
        <v>19</v>
      </c>
      <c r="N139" s="256" t="s">
        <v>49</v>
      </c>
      <c r="O139" s="68"/>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297</v>
      </c>
      <c r="AT139" s="193" t="s">
        <v>353</v>
      </c>
      <c r="AU139" s="193" t="s">
        <v>14</v>
      </c>
      <c r="AY139" s="20" t="s">
        <v>145</v>
      </c>
      <c r="BE139" s="194">
        <f>IF(N139="základní",J139,0)</f>
        <v>0</v>
      </c>
      <c r="BF139" s="194">
        <f>IF(N139="snížená",J139,0)</f>
        <v>0</v>
      </c>
      <c r="BG139" s="194">
        <f>IF(N139="zákl. přenesená",J139,0)</f>
        <v>0</v>
      </c>
      <c r="BH139" s="194">
        <f>IF(N139="sníž. přenesená",J139,0)</f>
        <v>0</v>
      </c>
      <c r="BI139" s="194">
        <f>IF(N139="nulová",J139,0)</f>
        <v>0</v>
      </c>
      <c r="BJ139" s="20" t="s">
        <v>154</v>
      </c>
      <c r="BK139" s="194">
        <f>ROUND(I139*H139,2)</f>
        <v>0</v>
      </c>
      <c r="BL139" s="20" t="s">
        <v>231</v>
      </c>
      <c r="BM139" s="193" t="s">
        <v>576</v>
      </c>
    </row>
    <row r="140" spans="1:65" s="13" customFormat="1">
      <c r="B140" s="200"/>
      <c r="C140" s="201"/>
      <c r="D140" s="202" t="s">
        <v>158</v>
      </c>
      <c r="E140" s="203" t="s">
        <v>19</v>
      </c>
      <c r="F140" s="204" t="s">
        <v>574</v>
      </c>
      <c r="G140" s="201"/>
      <c r="H140" s="203" t="s">
        <v>19</v>
      </c>
      <c r="I140" s="205"/>
      <c r="J140" s="201"/>
      <c r="K140" s="201"/>
      <c r="L140" s="206"/>
      <c r="M140" s="207"/>
      <c r="N140" s="208"/>
      <c r="O140" s="208"/>
      <c r="P140" s="208"/>
      <c r="Q140" s="208"/>
      <c r="R140" s="208"/>
      <c r="S140" s="208"/>
      <c r="T140" s="209"/>
      <c r="AT140" s="210" t="s">
        <v>158</v>
      </c>
      <c r="AU140" s="210" t="s">
        <v>14</v>
      </c>
      <c r="AV140" s="13" t="s">
        <v>84</v>
      </c>
      <c r="AW140" s="13" t="s">
        <v>37</v>
      </c>
      <c r="AX140" s="13" t="s">
        <v>76</v>
      </c>
      <c r="AY140" s="210" t="s">
        <v>145</v>
      </c>
    </row>
    <row r="141" spans="1:65" s="14" customFormat="1">
      <c r="B141" s="211"/>
      <c r="C141" s="212"/>
      <c r="D141" s="202" t="s">
        <v>158</v>
      </c>
      <c r="E141" s="213" t="s">
        <v>19</v>
      </c>
      <c r="F141" s="214" t="s">
        <v>408</v>
      </c>
      <c r="G141" s="212"/>
      <c r="H141" s="215">
        <v>2</v>
      </c>
      <c r="I141" s="216"/>
      <c r="J141" s="212"/>
      <c r="K141" s="212"/>
      <c r="L141" s="217"/>
      <c r="M141" s="218"/>
      <c r="N141" s="219"/>
      <c r="O141" s="219"/>
      <c r="P141" s="219"/>
      <c r="Q141" s="219"/>
      <c r="R141" s="219"/>
      <c r="S141" s="219"/>
      <c r="T141" s="220"/>
      <c r="AT141" s="221" t="s">
        <v>158</v>
      </c>
      <c r="AU141" s="221" t="s">
        <v>14</v>
      </c>
      <c r="AV141" s="14" t="s">
        <v>14</v>
      </c>
      <c r="AW141" s="14" t="s">
        <v>37</v>
      </c>
      <c r="AX141" s="14" t="s">
        <v>76</v>
      </c>
      <c r="AY141" s="221" t="s">
        <v>145</v>
      </c>
    </row>
    <row r="142" spans="1:65" s="15" customFormat="1">
      <c r="B142" s="222"/>
      <c r="C142" s="223"/>
      <c r="D142" s="202" t="s">
        <v>158</v>
      </c>
      <c r="E142" s="224" t="s">
        <v>19</v>
      </c>
      <c r="F142" s="225" t="s">
        <v>163</v>
      </c>
      <c r="G142" s="223"/>
      <c r="H142" s="226">
        <v>2</v>
      </c>
      <c r="I142" s="227"/>
      <c r="J142" s="223"/>
      <c r="K142" s="223"/>
      <c r="L142" s="228"/>
      <c r="M142" s="229"/>
      <c r="N142" s="230"/>
      <c r="O142" s="230"/>
      <c r="P142" s="230"/>
      <c r="Q142" s="230"/>
      <c r="R142" s="230"/>
      <c r="S142" s="230"/>
      <c r="T142" s="231"/>
      <c r="AT142" s="232" t="s">
        <v>158</v>
      </c>
      <c r="AU142" s="232" t="s">
        <v>14</v>
      </c>
      <c r="AV142" s="15" t="s">
        <v>154</v>
      </c>
      <c r="AW142" s="15" t="s">
        <v>37</v>
      </c>
      <c r="AX142" s="15" t="s">
        <v>84</v>
      </c>
      <c r="AY142" s="232" t="s">
        <v>145</v>
      </c>
    </row>
    <row r="143" spans="1:65" s="2" customFormat="1" ht="16.5" customHeight="1">
      <c r="A143" s="37"/>
      <c r="B143" s="38"/>
      <c r="C143" s="247" t="s">
        <v>189</v>
      </c>
      <c r="D143" s="247" t="s">
        <v>353</v>
      </c>
      <c r="E143" s="248" t="s">
        <v>577</v>
      </c>
      <c r="F143" s="249" t="s">
        <v>578</v>
      </c>
      <c r="G143" s="250" t="s">
        <v>325</v>
      </c>
      <c r="H143" s="251">
        <v>2</v>
      </c>
      <c r="I143" s="252"/>
      <c r="J143" s="253">
        <f>ROUND(I143*H143,2)</f>
        <v>0</v>
      </c>
      <c r="K143" s="249" t="s">
        <v>188</v>
      </c>
      <c r="L143" s="254"/>
      <c r="M143" s="255" t="s">
        <v>19</v>
      </c>
      <c r="N143" s="256" t="s">
        <v>49</v>
      </c>
      <c r="O143" s="68"/>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297</v>
      </c>
      <c r="AT143" s="193" t="s">
        <v>353</v>
      </c>
      <c r="AU143" s="193" t="s">
        <v>14</v>
      </c>
      <c r="AY143" s="20" t="s">
        <v>145</v>
      </c>
      <c r="BE143" s="194">
        <f>IF(N143="základní",J143,0)</f>
        <v>0</v>
      </c>
      <c r="BF143" s="194">
        <f>IF(N143="snížená",J143,0)</f>
        <v>0</v>
      </c>
      <c r="BG143" s="194">
        <f>IF(N143="zákl. přenesená",J143,0)</f>
        <v>0</v>
      </c>
      <c r="BH143" s="194">
        <f>IF(N143="sníž. přenesená",J143,0)</f>
        <v>0</v>
      </c>
      <c r="BI143" s="194">
        <f>IF(N143="nulová",J143,0)</f>
        <v>0</v>
      </c>
      <c r="BJ143" s="20" t="s">
        <v>154</v>
      </c>
      <c r="BK143" s="194">
        <f>ROUND(I143*H143,2)</f>
        <v>0</v>
      </c>
      <c r="BL143" s="20" t="s">
        <v>231</v>
      </c>
      <c r="BM143" s="193" t="s">
        <v>579</v>
      </c>
    </row>
    <row r="144" spans="1:65" s="13" customFormat="1">
      <c r="B144" s="200"/>
      <c r="C144" s="201"/>
      <c r="D144" s="202" t="s">
        <v>158</v>
      </c>
      <c r="E144" s="203" t="s">
        <v>19</v>
      </c>
      <c r="F144" s="204" t="s">
        <v>574</v>
      </c>
      <c r="G144" s="201"/>
      <c r="H144" s="203" t="s">
        <v>19</v>
      </c>
      <c r="I144" s="205"/>
      <c r="J144" s="201"/>
      <c r="K144" s="201"/>
      <c r="L144" s="206"/>
      <c r="M144" s="207"/>
      <c r="N144" s="208"/>
      <c r="O144" s="208"/>
      <c r="P144" s="208"/>
      <c r="Q144" s="208"/>
      <c r="R144" s="208"/>
      <c r="S144" s="208"/>
      <c r="T144" s="209"/>
      <c r="AT144" s="210" t="s">
        <v>158</v>
      </c>
      <c r="AU144" s="210" t="s">
        <v>14</v>
      </c>
      <c r="AV144" s="13" t="s">
        <v>84</v>
      </c>
      <c r="AW144" s="13" t="s">
        <v>37</v>
      </c>
      <c r="AX144" s="13" t="s">
        <v>76</v>
      </c>
      <c r="AY144" s="210" t="s">
        <v>145</v>
      </c>
    </row>
    <row r="145" spans="1:65" s="14" customFormat="1">
      <c r="B145" s="211"/>
      <c r="C145" s="212"/>
      <c r="D145" s="202" t="s">
        <v>158</v>
      </c>
      <c r="E145" s="213" t="s">
        <v>19</v>
      </c>
      <c r="F145" s="214" t="s">
        <v>408</v>
      </c>
      <c r="G145" s="212"/>
      <c r="H145" s="215">
        <v>2</v>
      </c>
      <c r="I145" s="216"/>
      <c r="J145" s="212"/>
      <c r="K145" s="212"/>
      <c r="L145" s="217"/>
      <c r="M145" s="218"/>
      <c r="N145" s="219"/>
      <c r="O145" s="219"/>
      <c r="P145" s="219"/>
      <c r="Q145" s="219"/>
      <c r="R145" s="219"/>
      <c r="S145" s="219"/>
      <c r="T145" s="220"/>
      <c r="AT145" s="221" t="s">
        <v>158</v>
      </c>
      <c r="AU145" s="221" t="s">
        <v>14</v>
      </c>
      <c r="AV145" s="14" t="s">
        <v>14</v>
      </c>
      <c r="AW145" s="14" t="s">
        <v>37</v>
      </c>
      <c r="AX145" s="14" t="s">
        <v>76</v>
      </c>
      <c r="AY145" s="221" t="s">
        <v>145</v>
      </c>
    </row>
    <row r="146" spans="1:65" s="15" customFormat="1">
      <c r="B146" s="222"/>
      <c r="C146" s="223"/>
      <c r="D146" s="202" t="s">
        <v>158</v>
      </c>
      <c r="E146" s="224" t="s">
        <v>19</v>
      </c>
      <c r="F146" s="225" t="s">
        <v>163</v>
      </c>
      <c r="G146" s="223"/>
      <c r="H146" s="226">
        <v>2</v>
      </c>
      <c r="I146" s="227"/>
      <c r="J146" s="223"/>
      <c r="K146" s="223"/>
      <c r="L146" s="228"/>
      <c r="M146" s="229"/>
      <c r="N146" s="230"/>
      <c r="O146" s="230"/>
      <c r="P146" s="230"/>
      <c r="Q146" s="230"/>
      <c r="R146" s="230"/>
      <c r="S146" s="230"/>
      <c r="T146" s="231"/>
      <c r="AT146" s="232" t="s">
        <v>158</v>
      </c>
      <c r="AU146" s="232" t="s">
        <v>14</v>
      </c>
      <c r="AV146" s="15" t="s">
        <v>154</v>
      </c>
      <c r="AW146" s="15" t="s">
        <v>37</v>
      </c>
      <c r="AX146" s="15" t="s">
        <v>84</v>
      </c>
      <c r="AY146" s="232" t="s">
        <v>145</v>
      </c>
    </row>
    <row r="147" spans="1:65" s="2" customFormat="1" ht="16.5" customHeight="1">
      <c r="A147" s="37"/>
      <c r="B147" s="38"/>
      <c r="C147" s="247" t="s">
        <v>228</v>
      </c>
      <c r="D147" s="247" t="s">
        <v>353</v>
      </c>
      <c r="E147" s="248" t="s">
        <v>580</v>
      </c>
      <c r="F147" s="249" t="s">
        <v>581</v>
      </c>
      <c r="G147" s="250" t="s">
        <v>325</v>
      </c>
      <c r="H147" s="251">
        <v>2</v>
      </c>
      <c r="I147" s="252"/>
      <c r="J147" s="253">
        <f>ROUND(I147*H147,2)</f>
        <v>0</v>
      </c>
      <c r="K147" s="249" t="s">
        <v>188</v>
      </c>
      <c r="L147" s="254"/>
      <c r="M147" s="255" t="s">
        <v>19</v>
      </c>
      <c r="N147" s="256" t="s">
        <v>49</v>
      </c>
      <c r="O147" s="68"/>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297</v>
      </c>
      <c r="AT147" s="193" t="s">
        <v>353</v>
      </c>
      <c r="AU147" s="193" t="s">
        <v>14</v>
      </c>
      <c r="AY147" s="20" t="s">
        <v>145</v>
      </c>
      <c r="BE147" s="194">
        <f>IF(N147="základní",J147,0)</f>
        <v>0</v>
      </c>
      <c r="BF147" s="194">
        <f>IF(N147="snížená",J147,0)</f>
        <v>0</v>
      </c>
      <c r="BG147" s="194">
        <f>IF(N147="zákl. přenesená",J147,0)</f>
        <v>0</v>
      </c>
      <c r="BH147" s="194">
        <f>IF(N147="sníž. přenesená",J147,0)</f>
        <v>0</v>
      </c>
      <c r="BI147" s="194">
        <f>IF(N147="nulová",J147,0)</f>
        <v>0</v>
      </c>
      <c r="BJ147" s="20" t="s">
        <v>154</v>
      </c>
      <c r="BK147" s="194">
        <f>ROUND(I147*H147,2)</f>
        <v>0</v>
      </c>
      <c r="BL147" s="20" t="s">
        <v>231</v>
      </c>
      <c r="BM147" s="193" t="s">
        <v>582</v>
      </c>
    </row>
    <row r="148" spans="1:65" s="13" customFormat="1">
      <c r="B148" s="200"/>
      <c r="C148" s="201"/>
      <c r="D148" s="202" t="s">
        <v>158</v>
      </c>
      <c r="E148" s="203" t="s">
        <v>19</v>
      </c>
      <c r="F148" s="204" t="s">
        <v>574</v>
      </c>
      <c r="G148" s="201"/>
      <c r="H148" s="203" t="s">
        <v>19</v>
      </c>
      <c r="I148" s="205"/>
      <c r="J148" s="201"/>
      <c r="K148" s="201"/>
      <c r="L148" s="206"/>
      <c r="M148" s="207"/>
      <c r="N148" s="208"/>
      <c r="O148" s="208"/>
      <c r="P148" s="208"/>
      <c r="Q148" s="208"/>
      <c r="R148" s="208"/>
      <c r="S148" s="208"/>
      <c r="T148" s="209"/>
      <c r="AT148" s="210" t="s">
        <v>158</v>
      </c>
      <c r="AU148" s="210" t="s">
        <v>14</v>
      </c>
      <c r="AV148" s="13" t="s">
        <v>84</v>
      </c>
      <c r="AW148" s="13" t="s">
        <v>37</v>
      </c>
      <c r="AX148" s="13" t="s">
        <v>76</v>
      </c>
      <c r="AY148" s="210" t="s">
        <v>145</v>
      </c>
    </row>
    <row r="149" spans="1:65" s="14" customFormat="1">
      <c r="B149" s="211"/>
      <c r="C149" s="212"/>
      <c r="D149" s="202" t="s">
        <v>158</v>
      </c>
      <c r="E149" s="213" t="s">
        <v>19</v>
      </c>
      <c r="F149" s="214" t="s">
        <v>408</v>
      </c>
      <c r="G149" s="212"/>
      <c r="H149" s="215">
        <v>2</v>
      </c>
      <c r="I149" s="216"/>
      <c r="J149" s="212"/>
      <c r="K149" s="212"/>
      <c r="L149" s="217"/>
      <c r="M149" s="218"/>
      <c r="N149" s="219"/>
      <c r="O149" s="219"/>
      <c r="P149" s="219"/>
      <c r="Q149" s="219"/>
      <c r="R149" s="219"/>
      <c r="S149" s="219"/>
      <c r="T149" s="220"/>
      <c r="AT149" s="221" t="s">
        <v>158</v>
      </c>
      <c r="AU149" s="221" t="s">
        <v>14</v>
      </c>
      <c r="AV149" s="14" t="s">
        <v>14</v>
      </c>
      <c r="AW149" s="14" t="s">
        <v>37</v>
      </c>
      <c r="AX149" s="14" t="s">
        <v>76</v>
      </c>
      <c r="AY149" s="221" t="s">
        <v>145</v>
      </c>
    </row>
    <row r="150" spans="1:65" s="15" customFormat="1">
      <c r="B150" s="222"/>
      <c r="C150" s="223"/>
      <c r="D150" s="202" t="s">
        <v>158</v>
      </c>
      <c r="E150" s="224" t="s">
        <v>19</v>
      </c>
      <c r="F150" s="225" t="s">
        <v>163</v>
      </c>
      <c r="G150" s="223"/>
      <c r="H150" s="226">
        <v>2</v>
      </c>
      <c r="I150" s="227"/>
      <c r="J150" s="223"/>
      <c r="K150" s="223"/>
      <c r="L150" s="228"/>
      <c r="M150" s="229"/>
      <c r="N150" s="230"/>
      <c r="O150" s="230"/>
      <c r="P150" s="230"/>
      <c r="Q150" s="230"/>
      <c r="R150" s="230"/>
      <c r="S150" s="230"/>
      <c r="T150" s="231"/>
      <c r="AT150" s="232" t="s">
        <v>158</v>
      </c>
      <c r="AU150" s="232" t="s">
        <v>14</v>
      </c>
      <c r="AV150" s="15" t="s">
        <v>154</v>
      </c>
      <c r="AW150" s="15" t="s">
        <v>37</v>
      </c>
      <c r="AX150" s="15" t="s">
        <v>84</v>
      </c>
      <c r="AY150" s="232" t="s">
        <v>145</v>
      </c>
    </row>
    <row r="151" spans="1:65" s="2" customFormat="1" ht="16.5" customHeight="1">
      <c r="A151" s="37"/>
      <c r="B151" s="38"/>
      <c r="C151" s="247" t="s">
        <v>8</v>
      </c>
      <c r="D151" s="247" t="s">
        <v>353</v>
      </c>
      <c r="E151" s="248" t="s">
        <v>583</v>
      </c>
      <c r="F151" s="249" t="s">
        <v>584</v>
      </c>
      <c r="G151" s="250" t="s">
        <v>325</v>
      </c>
      <c r="H151" s="251">
        <v>8</v>
      </c>
      <c r="I151" s="252"/>
      <c r="J151" s="253">
        <f>ROUND(I151*H151,2)</f>
        <v>0</v>
      </c>
      <c r="K151" s="249" t="s">
        <v>188</v>
      </c>
      <c r="L151" s="254"/>
      <c r="M151" s="255" t="s">
        <v>19</v>
      </c>
      <c r="N151" s="256" t="s">
        <v>49</v>
      </c>
      <c r="O151" s="68"/>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297</v>
      </c>
      <c r="AT151" s="193" t="s">
        <v>353</v>
      </c>
      <c r="AU151" s="193" t="s">
        <v>14</v>
      </c>
      <c r="AY151" s="20" t="s">
        <v>145</v>
      </c>
      <c r="BE151" s="194">
        <f>IF(N151="základní",J151,0)</f>
        <v>0</v>
      </c>
      <c r="BF151" s="194">
        <f>IF(N151="snížená",J151,0)</f>
        <v>0</v>
      </c>
      <c r="BG151" s="194">
        <f>IF(N151="zákl. přenesená",J151,0)</f>
        <v>0</v>
      </c>
      <c r="BH151" s="194">
        <f>IF(N151="sníž. přenesená",J151,0)</f>
        <v>0</v>
      </c>
      <c r="BI151" s="194">
        <f>IF(N151="nulová",J151,0)</f>
        <v>0</v>
      </c>
      <c r="BJ151" s="20" t="s">
        <v>154</v>
      </c>
      <c r="BK151" s="194">
        <f>ROUND(I151*H151,2)</f>
        <v>0</v>
      </c>
      <c r="BL151" s="20" t="s">
        <v>231</v>
      </c>
      <c r="BM151" s="193" t="s">
        <v>585</v>
      </c>
    </row>
    <row r="152" spans="1:65" s="13" customFormat="1">
      <c r="B152" s="200"/>
      <c r="C152" s="201"/>
      <c r="D152" s="202" t="s">
        <v>158</v>
      </c>
      <c r="E152" s="203" t="s">
        <v>19</v>
      </c>
      <c r="F152" s="204" t="s">
        <v>586</v>
      </c>
      <c r="G152" s="201"/>
      <c r="H152" s="203" t="s">
        <v>19</v>
      </c>
      <c r="I152" s="205"/>
      <c r="J152" s="201"/>
      <c r="K152" s="201"/>
      <c r="L152" s="206"/>
      <c r="M152" s="207"/>
      <c r="N152" s="208"/>
      <c r="O152" s="208"/>
      <c r="P152" s="208"/>
      <c r="Q152" s="208"/>
      <c r="R152" s="208"/>
      <c r="S152" s="208"/>
      <c r="T152" s="209"/>
      <c r="AT152" s="210" t="s">
        <v>158</v>
      </c>
      <c r="AU152" s="210" t="s">
        <v>14</v>
      </c>
      <c r="AV152" s="13" t="s">
        <v>84</v>
      </c>
      <c r="AW152" s="13" t="s">
        <v>37</v>
      </c>
      <c r="AX152" s="13" t="s">
        <v>76</v>
      </c>
      <c r="AY152" s="210" t="s">
        <v>145</v>
      </c>
    </row>
    <row r="153" spans="1:65" s="14" customFormat="1">
      <c r="B153" s="211"/>
      <c r="C153" s="212"/>
      <c r="D153" s="202" t="s">
        <v>158</v>
      </c>
      <c r="E153" s="213" t="s">
        <v>19</v>
      </c>
      <c r="F153" s="214" t="s">
        <v>569</v>
      </c>
      <c r="G153" s="212"/>
      <c r="H153" s="215">
        <v>4</v>
      </c>
      <c r="I153" s="216"/>
      <c r="J153" s="212"/>
      <c r="K153" s="212"/>
      <c r="L153" s="217"/>
      <c r="M153" s="218"/>
      <c r="N153" s="219"/>
      <c r="O153" s="219"/>
      <c r="P153" s="219"/>
      <c r="Q153" s="219"/>
      <c r="R153" s="219"/>
      <c r="S153" s="219"/>
      <c r="T153" s="220"/>
      <c r="AT153" s="221" t="s">
        <v>158</v>
      </c>
      <c r="AU153" s="221" t="s">
        <v>14</v>
      </c>
      <c r="AV153" s="14" t="s">
        <v>14</v>
      </c>
      <c r="AW153" s="14" t="s">
        <v>37</v>
      </c>
      <c r="AX153" s="14" t="s">
        <v>76</v>
      </c>
      <c r="AY153" s="221" t="s">
        <v>145</v>
      </c>
    </row>
    <row r="154" spans="1:65" s="13" customFormat="1">
      <c r="B154" s="200"/>
      <c r="C154" s="201"/>
      <c r="D154" s="202" t="s">
        <v>158</v>
      </c>
      <c r="E154" s="203" t="s">
        <v>19</v>
      </c>
      <c r="F154" s="204" t="s">
        <v>587</v>
      </c>
      <c r="G154" s="201"/>
      <c r="H154" s="203" t="s">
        <v>19</v>
      </c>
      <c r="I154" s="205"/>
      <c r="J154" s="201"/>
      <c r="K154" s="201"/>
      <c r="L154" s="206"/>
      <c r="M154" s="207"/>
      <c r="N154" s="208"/>
      <c r="O154" s="208"/>
      <c r="P154" s="208"/>
      <c r="Q154" s="208"/>
      <c r="R154" s="208"/>
      <c r="S154" s="208"/>
      <c r="T154" s="209"/>
      <c r="AT154" s="210" t="s">
        <v>158</v>
      </c>
      <c r="AU154" s="210" t="s">
        <v>14</v>
      </c>
      <c r="AV154" s="13" t="s">
        <v>84</v>
      </c>
      <c r="AW154" s="13" t="s">
        <v>37</v>
      </c>
      <c r="AX154" s="13" t="s">
        <v>76</v>
      </c>
      <c r="AY154" s="210" t="s">
        <v>145</v>
      </c>
    </row>
    <row r="155" spans="1:65" s="14" customFormat="1">
      <c r="B155" s="211"/>
      <c r="C155" s="212"/>
      <c r="D155" s="202" t="s">
        <v>158</v>
      </c>
      <c r="E155" s="213" t="s">
        <v>19</v>
      </c>
      <c r="F155" s="214" t="s">
        <v>569</v>
      </c>
      <c r="G155" s="212"/>
      <c r="H155" s="215">
        <v>4</v>
      </c>
      <c r="I155" s="216"/>
      <c r="J155" s="212"/>
      <c r="K155" s="212"/>
      <c r="L155" s="217"/>
      <c r="M155" s="218"/>
      <c r="N155" s="219"/>
      <c r="O155" s="219"/>
      <c r="P155" s="219"/>
      <c r="Q155" s="219"/>
      <c r="R155" s="219"/>
      <c r="S155" s="219"/>
      <c r="T155" s="220"/>
      <c r="AT155" s="221" t="s">
        <v>158</v>
      </c>
      <c r="AU155" s="221" t="s">
        <v>14</v>
      </c>
      <c r="AV155" s="14" t="s">
        <v>14</v>
      </c>
      <c r="AW155" s="14" t="s">
        <v>37</v>
      </c>
      <c r="AX155" s="14" t="s">
        <v>76</v>
      </c>
      <c r="AY155" s="221" t="s">
        <v>145</v>
      </c>
    </row>
    <row r="156" spans="1:65" s="15" customFormat="1">
      <c r="B156" s="222"/>
      <c r="C156" s="223"/>
      <c r="D156" s="202" t="s">
        <v>158</v>
      </c>
      <c r="E156" s="224" t="s">
        <v>19</v>
      </c>
      <c r="F156" s="225" t="s">
        <v>163</v>
      </c>
      <c r="G156" s="223"/>
      <c r="H156" s="226">
        <v>8</v>
      </c>
      <c r="I156" s="227"/>
      <c r="J156" s="223"/>
      <c r="K156" s="223"/>
      <c r="L156" s="228"/>
      <c r="M156" s="229"/>
      <c r="N156" s="230"/>
      <c r="O156" s="230"/>
      <c r="P156" s="230"/>
      <c r="Q156" s="230"/>
      <c r="R156" s="230"/>
      <c r="S156" s="230"/>
      <c r="T156" s="231"/>
      <c r="AT156" s="232" t="s">
        <v>158</v>
      </c>
      <c r="AU156" s="232" t="s">
        <v>14</v>
      </c>
      <c r="AV156" s="15" t="s">
        <v>154</v>
      </c>
      <c r="AW156" s="15" t="s">
        <v>37</v>
      </c>
      <c r="AX156" s="15" t="s">
        <v>84</v>
      </c>
      <c r="AY156" s="232" t="s">
        <v>145</v>
      </c>
    </row>
    <row r="157" spans="1:65" s="2" customFormat="1" ht="16.5" customHeight="1">
      <c r="A157" s="37"/>
      <c r="B157" s="38"/>
      <c r="C157" s="247" t="s">
        <v>243</v>
      </c>
      <c r="D157" s="247" t="s">
        <v>353</v>
      </c>
      <c r="E157" s="248" t="s">
        <v>588</v>
      </c>
      <c r="F157" s="249" t="s">
        <v>589</v>
      </c>
      <c r="G157" s="250" t="s">
        <v>325</v>
      </c>
      <c r="H157" s="251">
        <v>5</v>
      </c>
      <c r="I157" s="252"/>
      <c r="J157" s="253">
        <f>ROUND(I157*H157,2)</f>
        <v>0</v>
      </c>
      <c r="K157" s="249" t="s">
        <v>188</v>
      </c>
      <c r="L157" s="254"/>
      <c r="M157" s="255" t="s">
        <v>19</v>
      </c>
      <c r="N157" s="256" t="s">
        <v>49</v>
      </c>
      <c r="O157" s="68"/>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297</v>
      </c>
      <c r="AT157" s="193" t="s">
        <v>353</v>
      </c>
      <c r="AU157" s="193" t="s">
        <v>14</v>
      </c>
      <c r="AY157" s="20" t="s">
        <v>145</v>
      </c>
      <c r="BE157" s="194">
        <f>IF(N157="základní",J157,0)</f>
        <v>0</v>
      </c>
      <c r="BF157" s="194">
        <f>IF(N157="snížená",J157,0)</f>
        <v>0</v>
      </c>
      <c r="BG157" s="194">
        <f>IF(N157="zákl. přenesená",J157,0)</f>
        <v>0</v>
      </c>
      <c r="BH157" s="194">
        <f>IF(N157="sníž. přenesená",J157,0)</f>
        <v>0</v>
      </c>
      <c r="BI157" s="194">
        <f>IF(N157="nulová",J157,0)</f>
        <v>0</v>
      </c>
      <c r="BJ157" s="20" t="s">
        <v>154</v>
      </c>
      <c r="BK157" s="194">
        <f>ROUND(I157*H157,2)</f>
        <v>0</v>
      </c>
      <c r="BL157" s="20" t="s">
        <v>231</v>
      </c>
      <c r="BM157" s="193" t="s">
        <v>590</v>
      </c>
    </row>
    <row r="158" spans="1:65" s="13" customFormat="1">
      <c r="B158" s="200"/>
      <c r="C158" s="201"/>
      <c r="D158" s="202" t="s">
        <v>158</v>
      </c>
      <c r="E158" s="203" t="s">
        <v>19</v>
      </c>
      <c r="F158" s="204" t="s">
        <v>568</v>
      </c>
      <c r="G158" s="201"/>
      <c r="H158" s="203" t="s">
        <v>19</v>
      </c>
      <c r="I158" s="205"/>
      <c r="J158" s="201"/>
      <c r="K158" s="201"/>
      <c r="L158" s="206"/>
      <c r="M158" s="207"/>
      <c r="N158" s="208"/>
      <c r="O158" s="208"/>
      <c r="P158" s="208"/>
      <c r="Q158" s="208"/>
      <c r="R158" s="208"/>
      <c r="S158" s="208"/>
      <c r="T158" s="209"/>
      <c r="AT158" s="210" t="s">
        <v>158</v>
      </c>
      <c r="AU158" s="210" t="s">
        <v>14</v>
      </c>
      <c r="AV158" s="13" t="s">
        <v>84</v>
      </c>
      <c r="AW158" s="13" t="s">
        <v>37</v>
      </c>
      <c r="AX158" s="13" t="s">
        <v>76</v>
      </c>
      <c r="AY158" s="210" t="s">
        <v>145</v>
      </c>
    </row>
    <row r="159" spans="1:65" s="14" customFormat="1">
      <c r="B159" s="211"/>
      <c r="C159" s="212"/>
      <c r="D159" s="202" t="s">
        <v>158</v>
      </c>
      <c r="E159" s="213" t="s">
        <v>19</v>
      </c>
      <c r="F159" s="214" t="s">
        <v>415</v>
      </c>
      <c r="G159" s="212"/>
      <c r="H159" s="215">
        <v>1</v>
      </c>
      <c r="I159" s="216"/>
      <c r="J159" s="212"/>
      <c r="K159" s="212"/>
      <c r="L159" s="217"/>
      <c r="M159" s="218"/>
      <c r="N159" s="219"/>
      <c r="O159" s="219"/>
      <c r="P159" s="219"/>
      <c r="Q159" s="219"/>
      <c r="R159" s="219"/>
      <c r="S159" s="219"/>
      <c r="T159" s="220"/>
      <c r="AT159" s="221" t="s">
        <v>158</v>
      </c>
      <c r="AU159" s="221" t="s">
        <v>14</v>
      </c>
      <c r="AV159" s="14" t="s">
        <v>14</v>
      </c>
      <c r="AW159" s="14" t="s">
        <v>37</v>
      </c>
      <c r="AX159" s="14" t="s">
        <v>76</v>
      </c>
      <c r="AY159" s="221" t="s">
        <v>145</v>
      </c>
    </row>
    <row r="160" spans="1:65" s="13" customFormat="1">
      <c r="B160" s="200"/>
      <c r="C160" s="201"/>
      <c r="D160" s="202" t="s">
        <v>158</v>
      </c>
      <c r="E160" s="203" t="s">
        <v>19</v>
      </c>
      <c r="F160" s="204" t="s">
        <v>587</v>
      </c>
      <c r="G160" s="201"/>
      <c r="H160" s="203" t="s">
        <v>19</v>
      </c>
      <c r="I160" s="205"/>
      <c r="J160" s="201"/>
      <c r="K160" s="201"/>
      <c r="L160" s="206"/>
      <c r="M160" s="207"/>
      <c r="N160" s="208"/>
      <c r="O160" s="208"/>
      <c r="P160" s="208"/>
      <c r="Q160" s="208"/>
      <c r="R160" s="208"/>
      <c r="S160" s="208"/>
      <c r="T160" s="209"/>
      <c r="AT160" s="210" t="s">
        <v>158</v>
      </c>
      <c r="AU160" s="210" t="s">
        <v>14</v>
      </c>
      <c r="AV160" s="13" t="s">
        <v>84</v>
      </c>
      <c r="AW160" s="13" t="s">
        <v>37</v>
      </c>
      <c r="AX160" s="13" t="s">
        <v>76</v>
      </c>
      <c r="AY160" s="210" t="s">
        <v>145</v>
      </c>
    </row>
    <row r="161" spans="1:65" s="14" customFormat="1">
      <c r="B161" s="211"/>
      <c r="C161" s="212"/>
      <c r="D161" s="202" t="s">
        <v>158</v>
      </c>
      <c r="E161" s="213" t="s">
        <v>19</v>
      </c>
      <c r="F161" s="214" t="s">
        <v>415</v>
      </c>
      <c r="G161" s="212"/>
      <c r="H161" s="215">
        <v>1</v>
      </c>
      <c r="I161" s="216"/>
      <c r="J161" s="212"/>
      <c r="K161" s="212"/>
      <c r="L161" s="217"/>
      <c r="M161" s="218"/>
      <c r="N161" s="219"/>
      <c r="O161" s="219"/>
      <c r="P161" s="219"/>
      <c r="Q161" s="219"/>
      <c r="R161" s="219"/>
      <c r="S161" s="219"/>
      <c r="T161" s="220"/>
      <c r="AT161" s="221" t="s">
        <v>158</v>
      </c>
      <c r="AU161" s="221" t="s">
        <v>14</v>
      </c>
      <c r="AV161" s="14" t="s">
        <v>14</v>
      </c>
      <c r="AW161" s="14" t="s">
        <v>37</v>
      </c>
      <c r="AX161" s="14" t="s">
        <v>76</v>
      </c>
      <c r="AY161" s="221" t="s">
        <v>145</v>
      </c>
    </row>
    <row r="162" spans="1:65" s="13" customFormat="1">
      <c r="B162" s="200"/>
      <c r="C162" s="201"/>
      <c r="D162" s="202" t="s">
        <v>158</v>
      </c>
      <c r="E162" s="203" t="s">
        <v>19</v>
      </c>
      <c r="F162" s="204" t="s">
        <v>591</v>
      </c>
      <c r="G162" s="201"/>
      <c r="H162" s="203" t="s">
        <v>19</v>
      </c>
      <c r="I162" s="205"/>
      <c r="J162" s="201"/>
      <c r="K162" s="201"/>
      <c r="L162" s="206"/>
      <c r="M162" s="207"/>
      <c r="N162" s="208"/>
      <c r="O162" s="208"/>
      <c r="P162" s="208"/>
      <c r="Q162" s="208"/>
      <c r="R162" s="208"/>
      <c r="S162" s="208"/>
      <c r="T162" s="209"/>
      <c r="AT162" s="210" t="s">
        <v>158</v>
      </c>
      <c r="AU162" s="210" t="s">
        <v>14</v>
      </c>
      <c r="AV162" s="13" t="s">
        <v>84</v>
      </c>
      <c r="AW162" s="13" t="s">
        <v>37</v>
      </c>
      <c r="AX162" s="13" t="s">
        <v>76</v>
      </c>
      <c r="AY162" s="210" t="s">
        <v>145</v>
      </c>
    </row>
    <row r="163" spans="1:65" s="14" customFormat="1">
      <c r="B163" s="211"/>
      <c r="C163" s="212"/>
      <c r="D163" s="202" t="s">
        <v>158</v>
      </c>
      <c r="E163" s="213" t="s">
        <v>19</v>
      </c>
      <c r="F163" s="214" t="s">
        <v>415</v>
      </c>
      <c r="G163" s="212"/>
      <c r="H163" s="215">
        <v>1</v>
      </c>
      <c r="I163" s="216"/>
      <c r="J163" s="212"/>
      <c r="K163" s="212"/>
      <c r="L163" s="217"/>
      <c r="M163" s="218"/>
      <c r="N163" s="219"/>
      <c r="O163" s="219"/>
      <c r="P163" s="219"/>
      <c r="Q163" s="219"/>
      <c r="R163" s="219"/>
      <c r="S163" s="219"/>
      <c r="T163" s="220"/>
      <c r="AT163" s="221" t="s">
        <v>158</v>
      </c>
      <c r="AU163" s="221" t="s">
        <v>14</v>
      </c>
      <c r="AV163" s="14" t="s">
        <v>14</v>
      </c>
      <c r="AW163" s="14" t="s">
        <v>37</v>
      </c>
      <c r="AX163" s="14" t="s">
        <v>76</v>
      </c>
      <c r="AY163" s="221" t="s">
        <v>145</v>
      </c>
    </row>
    <row r="164" spans="1:65" s="13" customFormat="1">
      <c r="B164" s="200"/>
      <c r="C164" s="201"/>
      <c r="D164" s="202" t="s">
        <v>158</v>
      </c>
      <c r="E164" s="203" t="s">
        <v>19</v>
      </c>
      <c r="F164" s="204" t="s">
        <v>592</v>
      </c>
      <c r="G164" s="201"/>
      <c r="H164" s="203" t="s">
        <v>19</v>
      </c>
      <c r="I164" s="205"/>
      <c r="J164" s="201"/>
      <c r="K164" s="201"/>
      <c r="L164" s="206"/>
      <c r="M164" s="207"/>
      <c r="N164" s="208"/>
      <c r="O164" s="208"/>
      <c r="P164" s="208"/>
      <c r="Q164" s="208"/>
      <c r="R164" s="208"/>
      <c r="S164" s="208"/>
      <c r="T164" s="209"/>
      <c r="AT164" s="210" t="s">
        <v>158</v>
      </c>
      <c r="AU164" s="210" t="s">
        <v>14</v>
      </c>
      <c r="AV164" s="13" t="s">
        <v>84</v>
      </c>
      <c r="AW164" s="13" t="s">
        <v>37</v>
      </c>
      <c r="AX164" s="13" t="s">
        <v>76</v>
      </c>
      <c r="AY164" s="210" t="s">
        <v>145</v>
      </c>
    </row>
    <row r="165" spans="1:65" s="14" customFormat="1">
      <c r="B165" s="211"/>
      <c r="C165" s="212"/>
      <c r="D165" s="202" t="s">
        <v>158</v>
      </c>
      <c r="E165" s="213" t="s">
        <v>19</v>
      </c>
      <c r="F165" s="214" t="s">
        <v>415</v>
      </c>
      <c r="G165" s="212"/>
      <c r="H165" s="215">
        <v>1</v>
      </c>
      <c r="I165" s="216"/>
      <c r="J165" s="212"/>
      <c r="K165" s="212"/>
      <c r="L165" s="217"/>
      <c r="M165" s="218"/>
      <c r="N165" s="219"/>
      <c r="O165" s="219"/>
      <c r="P165" s="219"/>
      <c r="Q165" s="219"/>
      <c r="R165" s="219"/>
      <c r="S165" s="219"/>
      <c r="T165" s="220"/>
      <c r="AT165" s="221" t="s">
        <v>158</v>
      </c>
      <c r="AU165" s="221" t="s">
        <v>14</v>
      </c>
      <c r="AV165" s="14" t="s">
        <v>14</v>
      </c>
      <c r="AW165" s="14" t="s">
        <v>37</v>
      </c>
      <c r="AX165" s="14" t="s">
        <v>76</v>
      </c>
      <c r="AY165" s="221" t="s">
        <v>145</v>
      </c>
    </row>
    <row r="166" spans="1:65" s="13" customFormat="1">
      <c r="B166" s="200"/>
      <c r="C166" s="201"/>
      <c r="D166" s="202" t="s">
        <v>158</v>
      </c>
      <c r="E166" s="203" t="s">
        <v>19</v>
      </c>
      <c r="F166" s="204" t="s">
        <v>593</v>
      </c>
      <c r="G166" s="201"/>
      <c r="H166" s="203" t="s">
        <v>19</v>
      </c>
      <c r="I166" s="205"/>
      <c r="J166" s="201"/>
      <c r="K166" s="201"/>
      <c r="L166" s="206"/>
      <c r="M166" s="207"/>
      <c r="N166" s="208"/>
      <c r="O166" s="208"/>
      <c r="P166" s="208"/>
      <c r="Q166" s="208"/>
      <c r="R166" s="208"/>
      <c r="S166" s="208"/>
      <c r="T166" s="209"/>
      <c r="AT166" s="210" t="s">
        <v>158</v>
      </c>
      <c r="AU166" s="210" t="s">
        <v>14</v>
      </c>
      <c r="AV166" s="13" t="s">
        <v>84</v>
      </c>
      <c r="AW166" s="13" t="s">
        <v>37</v>
      </c>
      <c r="AX166" s="13" t="s">
        <v>76</v>
      </c>
      <c r="AY166" s="210" t="s">
        <v>145</v>
      </c>
    </row>
    <row r="167" spans="1:65" s="14" customFormat="1">
      <c r="B167" s="211"/>
      <c r="C167" s="212"/>
      <c r="D167" s="202" t="s">
        <v>158</v>
      </c>
      <c r="E167" s="213" t="s">
        <v>19</v>
      </c>
      <c r="F167" s="214" t="s">
        <v>415</v>
      </c>
      <c r="G167" s="212"/>
      <c r="H167" s="215">
        <v>1</v>
      </c>
      <c r="I167" s="216"/>
      <c r="J167" s="212"/>
      <c r="K167" s="212"/>
      <c r="L167" s="217"/>
      <c r="M167" s="218"/>
      <c r="N167" s="219"/>
      <c r="O167" s="219"/>
      <c r="P167" s="219"/>
      <c r="Q167" s="219"/>
      <c r="R167" s="219"/>
      <c r="S167" s="219"/>
      <c r="T167" s="220"/>
      <c r="AT167" s="221" t="s">
        <v>158</v>
      </c>
      <c r="AU167" s="221" t="s">
        <v>14</v>
      </c>
      <c r="AV167" s="14" t="s">
        <v>14</v>
      </c>
      <c r="AW167" s="14" t="s">
        <v>37</v>
      </c>
      <c r="AX167" s="14" t="s">
        <v>76</v>
      </c>
      <c r="AY167" s="221" t="s">
        <v>145</v>
      </c>
    </row>
    <row r="168" spans="1:65" s="15" customFormat="1">
      <c r="B168" s="222"/>
      <c r="C168" s="223"/>
      <c r="D168" s="202" t="s">
        <v>158</v>
      </c>
      <c r="E168" s="224" t="s">
        <v>19</v>
      </c>
      <c r="F168" s="225" t="s">
        <v>163</v>
      </c>
      <c r="G168" s="223"/>
      <c r="H168" s="226">
        <v>5</v>
      </c>
      <c r="I168" s="227"/>
      <c r="J168" s="223"/>
      <c r="K168" s="223"/>
      <c r="L168" s="228"/>
      <c r="M168" s="229"/>
      <c r="N168" s="230"/>
      <c r="O168" s="230"/>
      <c r="P168" s="230"/>
      <c r="Q168" s="230"/>
      <c r="R168" s="230"/>
      <c r="S168" s="230"/>
      <c r="T168" s="231"/>
      <c r="AT168" s="232" t="s">
        <v>158</v>
      </c>
      <c r="AU168" s="232" t="s">
        <v>14</v>
      </c>
      <c r="AV168" s="15" t="s">
        <v>154</v>
      </c>
      <c r="AW168" s="15" t="s">
        <v>37</v>
      </c>
      <c r="AX168" s="15" t="s">
        <v>84</v>
      </c>
      <c r="AY168" s="232" t="s">
        <v>145</v>
      </c>
    </row>
    <row r="169" spans="1:65" s="2" customFormat="1" ht="16.5" customHeight="1">
      <c r="A169" s="37"/>
      <c r="B169" s="38"/>
      <c r="C169" s="247" t="s">
        <v>218</v>
      </c>
      <c r="D169" s="247" t="s">
        <v>353</v>
      </c>
      <c r="E169" s="248" t="s">
        <v>594</v>
      </c>
      <c r="F169" s="249" t="s">
        <v>595</v>
      </c>
      <c r="G169" s="250" t="s">
        <v>325</v>
      </c>
      <c r="H169" s="251">
        <v>12</v>
      </c>
      <c r="I169" s="252"/>
      <c r="J169" s="253">
        <f>ROUND(I169*H169,2)</f>
        <v>0</v>
      </c>
      <c r="K169" s="249" t="s">
        <v>188</v>
      </c>
      <c r="L169" s="254"/>
      <c r="M169" s="255" t="s">
        <v>19</v>
      </c>
      <c r="N169" s="256" t="s">
        <v>49</v>
      </c>
      <c r="O169" s="68"/>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297</v>
      </c>
      <c r="AT169" s="193" t="s">
        <v>353</v>
      </c>
      <c r="AU169" s="193" t="s">
        <v>14</v>
      </c>
      <c r="AY169" s="20" t="s">
        <v>145</v>
      </c>
      <c r="BE169" s="194">
        <f>IF(N169="základní",J169,0)</f>
        <v>0</v>
      </c>
      <c r="BF169" s="194">
        <f>IF(N169="snížená",J169,0)</f>
        <v>0</v>
      </c>
      <c r="BG169" s="194">
        <f>IF(N169="zákl. přenesená",J169,0)</f>
        <v>0</v>
      </c>
      <c r="BH169" s="194">
        <f>IF(N169="sníž. přenesená",J169,0)</f>
        <v>0</v>
      </c>
      <c r="BI169" s="194">
        <f>IF(N169="nulová",J169,0)</f>
        <v>0</v>
      </c>
      <c r="BJ169" s="20" t="s">
        <v>154</v>
      </c>
      <c r="BK169" s="194">
        <f>ROUND(I169*H169,2)</f>
        <v>0</v>
      </c>
      <c r="BL169" s="20" t="s">
        <v>231</v>
      </c>
      <c r="BM169" s="193" t="s">
        <v>596</v>
      </c>
    </row>
    <row r="170" spans="1:65" s="13" customFormat="1">
      <c r="B170" s="200"/>
      <c r="C170" s="201"/>
      <c r="D170" s="202" t="s">
        <v>158</v>
      </c>
      <c r="E170" s="203" t="s">
        <v>19</v>
      </c>
      <c r="F170" s="204" t="s">
        <v>568</v>
      </c>
      <c r="G170" s="201"/>
      <c r="H170" s="203" t="s">
        <v>19</v>
      </c>
      <c r="I170" s="205"/>
      <c r="J170" s="201"/>
      <c r="K170" s="201"/>
      <c r="L170" s="206"/>
      <c r="M170" s="207"/>
      <c r="N170" s="208"/>
      <c r="O170" s="208"/>
      <c r="P170" s="208"/>
      <c r="Q170" s="208"/>
      <c r="R170" s="208"/>
      <c r="S170" s="208"/>
      <c r="T170" s="209"/>
      <c r="AT170" s="210" t="s">
        <v>158</v>
      </c>
      <c r="AU170" s="210" t="s">
        <v>14</v>
      </c>
      <c r="AV170" s="13" t="s">
        <v>84</v>
      </c>
      <c r="AW170" s="13" t="s">
        <v>37</v>
      </c>
      <c r="AX170" s="13" t="s">
        <v>76</v>
      </c>
      <c r="AY170" s="210" t="s">
        <v>145</v>
      </c>
    </row>
    <row r="171" spans="1:65" s="14" customFormat="1">
      <c r="B171" s="211"/>
      <c r="C171" s="212"/>
      <c r="D171" s="202" t="s">
        <v>158</v>
      </c>
      <c r="E171" s="213" t="s">
        <v>19</v>
      </c>
      <c r="F171" s="214" t="s">
        <v>569</v>
      </c>
      <c r="G171" s="212"/>
      <c r="H171" s="215">
        <v>4</v>
      </c>
      <c r="I171" s="216"/>
      <c r="J171" s="212"/>
      <c r="K171" s="212"/>
      <c r="L171" s="217"/>
      <c r="M171" s="218"/>
      <c r="N171" s="219"/>
      <c r="O171" s="219"/>
      <c r="P171" s="219"/>
      <c r="Q171" s="219"/>
      <c r="R171" s="219"/>
      <c r="S171" s="219"/>
      <c r="T171" s="220"/>
      <c r="AT171" s="221" t="s">
        <v>158</v>
      </c>
      <c r="AU171" s="221" t="s">
        <v>14</v>
      </c>
      <c r="AV171" s="14" t="s">
        <v>14</v>
      </c>
      <c r="AW171" s="14" t="s">
        <v>37</v>
      </c>
      <c r="AX171" s="14" t="s">
        <v>76</v>
      </c>
      <c r="AY171" s="221" t="s">
        <v>145</v>
      </c>
    </row>
    <row r="172" spans="1:65" s="13" customFormat="1">
      <c r="B172" s="200"/>
      <c r="C172" s="201"/>
      <c r="D172" s="202" t="s">
        <v>158</v>
      </c>
      <c r="E172" s="203" t="s">
        <v>19</v>
      </c>
      <c r="F172" s="204" t="s">
        <v>587</v>
      </c>
      <c r="G172" s="201"/>
      <c r="H172" s="203" t="s">
        <v>19</v>
      </c>
      <c r="I172" s="205"/>
      <c r="J172" s="201"/>
      <c r="K172" s="201"/>
      <c r="L172" s="206"/>
      <c r="M172" s="207"/>
      <c r="N172" s="208"/>
      <c r="O172" s="208"/>
      <c r="P172" s="208"/>
      <c r="Q172" s="208"/>
      <c r="R172" s="208"/>
      <c r="S172" s="208"/>
      <c r="T172" s="209"/>
      <c r="AT172" s="210" t="s">
        <v>158</v>
      </c>
      <c r="AU172" s="210" t="s">
        <v>14</v>
      </c>
      <c r="AV172" s="13" t="s">
        <v>84</v>
      </c>
      <c r="AW172" s="13" t="s">
        <v>37</v>
      </c>
      <c r="AX172" s="13" t="s">
        <v>76</v>
      </c>
      <c r="AY172" s="210" t="s">
        <v>145</v>
      </c>
    </row>
    <row r="173" spans="1:65" s="14" customFormat="1">
      <c r="B173" s="211"/>
      <c r="C173" s="212"/>
      <c r="D173" s="202" t="s">
        <v>158</v>
      </c>
      <c r="E173" s="213" t="s">
        <v>19</v>
      </c>
      <c r="F173" s="214" t="s">
        <v>569</v>
      </c>
      <c r="G173" s="212"/>
      <c r="H173" s="215">
        <v>4</v>
      </c>
      <c r="I173" s="216"/>
      <c r="J173" s="212"/>
      <c r="K173" s="212"/>
      <c r="L173" s="217"/>
      <c r="M173" s="218"/>
      <c r="N173" s="219"/>
      <c r="O173" s="219"/>
      <c r="P173" s="219"/>
      <c r="Q173" s="219"/>
      <c r="R173" s="219"/>
      <c r="S173" s="219"/>
      <c r="T173" s="220"/>
      <c r="AT173" s="221" t="s">
        <v>158</v>
      </c>
      <c r="AU173" s="221" t="s">
        <v>14</v>
      </c>
      <c r="AV173" s="14" t="s">
        <v>14</v>
      </c>
      <c r="AW173" s="14" t="s">
        <v>37</v>
      </c>
      <c r="AX173" s="14" t="s">
        <v>76</v>
      </c>
      <c r="AY173" s="221" t="s">
        <v>145</v>
      </c>
    </row>
    <row r="174" spans="1:65" s="13" customFormat="1">
      <c r="B174" s="200"/>
      <c r="C174" s="201"/>
      <c r="D174" s="202" t="s">
        <v>158</v>
      </c>
      <c r="E174" s="203" t="s">
        <v>19</v>
      </c>
      <c r="F174" s="204" t="s">
        <v>565</v>
      </c>
      <c r="G174" s="201"/>
      <c r="H174" s="203" t="s">
        <v>19</v>
      </c>
      <c r="I174" s="205"/>
      <c r="J174" s="201"/>
      <c r="K174" s="201"/>
      <c r="L174" s="206"/>
      <c r="M174" s="207"/>
      <c r="N174" s="208"/>
      <c r="O174" s="208"/>
      <c r="P174" s="208"/>
      <c r="Q174" s="208"/>
      <c r="R174" s="208"/>
      <c r="S174" s="208"/>
      <c r="T174" s="209"/>
      <c r="AT174" s="210" t="s">
        <v>158</v>
      </c>
      <c r="AU174" s="210" t="s">
        <v>14</v>
      </c>
      <c r="AV174" s="13" t="s">
        <v>84</v>
      </c>
      <c r="AW174" s="13" t="s">
        <v>37</v>
      </c>
      <c r="AX174" s="13" t="s">
        <v>76</v>
      </c>
      <c r="AY174" s="210" t="s">
        <v>145</v>
      </c>
    </row>
    <row r="175" spans="1:65" s="14" customFormat="1">
      <c r="B175" s="211"/>
      <c r="C175" s="212"/>
      <c r="D175" s="202" t="s">
        <v>158</v>
      </c>
      <c r="E175" s="213" t="s">
        <v>19</v>
      </c>
      <c r="F175" s="214" t="s">
        <v>408</v>
      </c>
      <c r="G175" s="212"/>
      <c r="H175" s="215">
        <v>2</v>
      </c>
      <c r="I175" s="216"/>
      <c r="J175" s="212"/>
      <c r="K175" s="212"/>
      <c r="L175" s="217"/>
      <c r="M175" s="218"/>
      <c r="N175" s="219"/>
      <c r="O175" s="219"/>
      <c r="P175" s="219"/>
      <c r="Q175" s="219"/>
      <c r="R175" s="219"/>
      <c r="S175" s="219"/>
      <c r="T175" s="220"/>
      <c r="AT175" s="221" t="s">
        <v>158</v>
      </c>
      <c r="AU175" s="221" t="s">
        <v>14</v>
      </c>
      <c r="AV175" s="14" t="s">
        <v>14</v>
      </c>
      <c r="AW175" s="14" t="s">
        <v>37</v>
      </c>
      <c r="AX175" s="14" t="s">
        <v>76</v>
      </c>
      <c r="AY175" s="221" t="s">
        <v>145</v>
      </c>
    </row>
    <row r="176" spans="1:65" s="13" customFormat="1">
      <c r="B176" s="200"/>
      <c r="C176" s="201"/>
      <c r="D176" s="202" t="s">
        <v>158</v>
      </c>
      <c r="E176" s="203" t="s">
        <v>19</v>
      </c>
      <c r="F176" s="204" t="s">
        <v>566</v>
      </c>
      <c r="G176" s="201"/>
      <c r="H176" s="203" t="s">
        <v>19</v>
      </c>
      <c r="I176" s="205"/>
      <c r="J176" s="201"/>
      <c r="K176" s="201"/>
      <c r="L176" s="206"/>
      <c r="M176" s="207"/>
      <c r="N176" s="208"/>
      <c r="O176" s="208"/>
      <c r="P176" s="208"/>
      <c r="Q176" s="208"/>
      <c r="R176" s="208"/>
      <c r="S176" s="208"/>
      <c r="T176" s="209"/>
      <c r="AT176" s="210" t="s">
        <v>158</v>
      </c>
      <c r="AU176" s="210" t="s">
        <v>14</v>
      </c>
      <c r="AV176" s="13" t="s">
        <v>84</v>
      </c>
      <c r="AW176" s="13" t="s">
        <v>37</v>
      </c>
      <c r="AX176" s="13" t="s">
        <v>76</v>
      </c>
      <c r="AY176" s="210" t="s">
        <v>145</v>
      </c>
    </row>
    <row r="177" spans="1:65" s="14" customFormat="1">
      <c r="B177" s="211"/>
      <c r="C177" s="212"/>
      <c r="D177" s="202" t="s">
        <v>158</v>
      </c>
      <c r="E177" s="213" t="s">
        <v>19</v>
      </c>
      <c r="F177" s="214" t="s">
        <v>408</v>
      </c>
      <c r="G177" s="212"/>
      <c r="H177" s="215">
        <v>2</v>
      </c>
      <c r="I177" s="216"/>
      <c r="J177" s="212"/>
      <c r="K177" s="212"/>
      <c r="L177" s="217"/>
      <c r="M177" s="218"/>
      <c r="N177" s="219"/>
      <c r="O177" s="219"/>
      <c r="P177" s="219"/>
      <c r="Q177" s="219"/>
      <c r="R177" s="219"/>
      <c r="S177" s="219"/>
      <c r="T177" s="220"/>
      <c r="AT177" s="221" t="s">
        <v>158</v>
      </c>
      <c r="AU177" s="221" t="s">
        <v>14</v>
      </c>
      <c r="AV177" s="14" t="s">
        <v>14</v>
      </c>
      <c r="AW177" s="14" t="s">
        <v>37</v>
      </c>
      <c r="AX177" s="14" t="s">
        <v>76</v>
      </c>
      <c r="AY177" s="221" t="s">
        <v>145</v>
      </c>
    </row>
    <row r="178" spans="1:65" s="15" customFormat="1">
      <c r="B178" s="222"/>
      <c r="C178" s="223"/>
      <c r="D178" s="202" t="s">
        <v>158</v>
      </c>
      <c r="E178" s="224" t="s">
        <v>19</v>
      </c>
      <c r="F178" s="225" t="s">
        <v>163</v>
      </c>
      <c r="G178" s="223"/>
      <c r="H178" s="226">
        <v>12</v>
      </c>
      <c r="I178" s="227"/>
      <c r="J178" s="223"/>
      <c r="K178" s="223"/>
      <c r="L178" s="228"/>
      <c r="M178" s="229"/>
      <c r="N178" s="230"/>
      <c r="O178" s="230"/>
      <c r="P178" s="230"/>
      <c r="Q178" s="230"/>
      <c r="R178" s="230"/>
      <c r="S178" s="230"/>
      <c r="T178" s="231"/>
      <c r="AT178" s="232" t="s">
        <v>158</v>
      </c>
      <c r="AU178" s="232" t="s">
        <v>14</v>
      </c>
      <c r="AV178" s="15" t="s">
        <v>154</v>
      </c>
      <c r="AW178" s="15" t="s">
        <v>37</v>
      </c>
      <c r="AX178" s="15" t="s">
        <v>84</v>
      </c>
      <c r="AY178" s="232" t="s">
        <v>145</v>
      </c>
    </row>
    <row r="179" spans="1:65" s="2" customFormat="1" ht="16.5" customHeight="1">
      <c r="A179" s="37"/>
      <c r="B179" s="38"/>
      <c r="C179" s="247" t="s">
        <v>262</v>
      </c>
      <c r="D179" s="247" t="s">
        <v>353</v>
      </c>
      <c r="E179" s="248" t="s">
        <v>597</v>
      </c>
      <c r="F179" s="249" t="s">
        <v>598</v>
      </c>
      <c r="G179" s="250" t="s">
        <v>325</v>
      </c>
      <c r="H179" s="251">
        <v>8</v>
      </c>
      <c r="I179" s="252"/>
      <c r="J179" s="253">
        <f>ROUND(I179*H179,2)</f>
        <v>0</v>
      </c>
      <c r="K179" s="249" t="s">
        <v>188</v>
      </c>
      <c r="L179" s="254"/>
      <c r="M179" s="255" t="s">
        <v>19</v>
      </c>
      <c r="N179" s="256" t="s">
        <v>49</v>
      </c>
      <c r="O179" s="68"/>
      <c r="P179" s="191">
        <f>O179*H179</f>
        <v>0</v>
      </c>
      <c r="Q179" s="191">
        <v>0</v>
      </c>
      <c r="R179" s="191">
        <f>Q179*H179</f>
        <v>0</v>
      </c>
      <c r="S179" s="191">
        <v>0</v>
      </c>
      <c r="T179" s="192">
        <f>S179*H179</f>
        <v>0</v>
      </c>
      <c r="U179" s="37"/>
      <c r="V179" s="37"/>
      <c r="W179" s="37"/>
      <c r="X179" s="37"/>
      <c r="Y179" s="37"/>
      <c r="Z179" s="37"/>
      <c r="AA179" s="37"/>
      <c r="AB179" s="37"/>
      <c r="AC179" s="37"/>
      <c r="AD179" s="37"/>
      <c r="AE179" s="37"/>
      <c r="AR179" s="193" t="s">
        <v>297</v>
      </c>
      <c r="AT179" s="193" t="s">
        <v>353</v>
      </c>
      <c r="AU179" s="193" t="s">
        <v>14</v>
      </c>
      <c r="AY179" s="20" t="s">
        <v>145</v>
      </c>
      <c r="BE179" s="194">
        <f>IF(N179="základní",J179,0)</f>
        <v>0</v>
      </c>
      <c r="BF179" s="194">
        <f>IF(N179="snížená",J179,0)</f>
        <v>0</v>
      </c>
      <c r="BG179" s="194">
        <f>IF(N179="zákl. přenesená",J179,0)</f>
        <v>0</v>
      </c>
      <c r="BH179" s="194">
        <f>IF(N179="sníž. přenesená",J179,0)</f>
        <v>0</v>
      </c>
      <c r="BI179" s="194">
        <f>IF(N179="nulová",J179,0)</f>
        <v>0</v>
      </c>
      <c r="BJ179" s="20" t="s">
        <v>154</v>
      </c>
      <c r="BK179" s="194">
        <f>ROUND(I179*H179,2)</f>
        <v>0</v>
      </c>
      <c r="BL179" s="20" t="s">
        <v>231</v>
      </c>
      <c r="BM179" s="193" t="s">
        <v>599</v>
      </c>
    </row>
    <row r="180" spans="1:65" s="13" customFormat="1">
      <c r="B180" s="200"/>
      <c r="C180" s="201"/>
      <c r="D180" s="202" t="s">
        <v>158</v>
      </c>
      <c r="E180" s="203" t="s">
        <v>19</v>
      </c>
      <c r="F180" s="204" t="s">
        <v>568</v>
      </c>
      <c r="G180" s="201"/>
      <c r="H180" s="203" t="s">
        <v>19</v>
      </c>
      <c r="I180" s="205"/>
      <c r="J180" s="201"/>
      <c r="K180" s="201"/>
      <c r="L180" s="206"/>
      <c r="M180" s="207"/>
      <c r="N180" s="208"/>
      <c r="O180" s="208"/>
      <c r="P180" s="208"/>
      <c r="Q180" s="208"/>
      <c r="R180" s="208"/>
      <c r="S180" s="208"/>
      <c r="T180" s="209"/>
      <c r="AT180" s="210" t="s">
        <v>158</v>
      </c>
      <c r="AU180" s="210" t="s">
        <v>14</v>
      </c>
      <c r="AV180" s="13" t="s">
        <v>84</v>
      </c>
      <c r="AW180" s="13" t="s">
        <v>37</v>
      </c>
      <c r="AX180" s="13" t="s">
        <v>76</v>
      </c>
      <c r="AY180" s="210" t="s">
        <v>145</v>
      </c>
    </row>
    <row r="181" spans="1:65" s="14" customFormat="1">
      <c r="B181" s="211"/>
      <c r="C181" s="212"/>
      <c r="D181" s="202" t="s">
        <v>158</v>
      </c>
      <c r="E181" s="213" t="s">
        <v>19</v>
      </c>
      <c r="F181" s="214" t="s">
        <v>569</v>
      </c>
      <c r="G181" s="212"/>
      <c r="H181" s="215">
        <v>4</v>
      </c>
      <c r="I181" s="216"/>
      <c r="J181" s="212"/>
      <c r="K181" s="212"/>
      <c r="L181" s="217"/>
      <c r="M181" s="218"/>
      <c r="N181" s="219"/>
      <c r="O181" s="219"/>
      <c r="P181" s="219"/>
      <c r="Q181" s="219"/>
      <c r="R181" s="219"/>
      <c r="S181" s="219"/>
      <c r="T181" s="220"/>
      <c r="AT181" s="221" t="s">
        <v>158</v>
      </c>
      <c r="AU181" s="221" t="s">
        <v>14</v>
      </c>
      <c r="AV181" s="14" t="s">
        <v>14</v>
      </c>
      <c r="AW181" s="14" t="s">
        <v>37</v>
      </c>
      <c r="AX181" s="14" t="s">
        <v>76</v>
      </c>
      <c r="AY181" s="221" t="s">
        <v>145</v>
      </c>
    </row>
    <row r="182" spans="1:65" s="13" customFormat="1">
      <c r="B182" s="200"/>
      <c r="C182" s="201"/>
      <c r="D182" s="202" t="s">
        <v>158</v>
      </c>
      <c r="E182" s="203" t="s">
        <v>19</v>
      </c>
      <c r="F182" s="204" t="s">
        <v>587</v>
      </c>
      <c r="G182" s="201"/>
      <c r="H182" s="203" t="s">
        <v>19</v>
      </c>
      <c r="I182" s="205"/>
      <c r="J182" s="201"/>
      <c r="K182" s="201"/>
      <c r="L182" s="206"/>
      <c r="M182" s="207"/>
      <c r="N182" s="208"/>
      <c r="O182" s="208"/>
      <c r="P182" s="208"/>
      <c r="Q182" s="208"/>
      <c r="R182" s="208"/>
      <c r="S182" s="208"/>
      <c r="T182" s="209"/>
      <c r="AT182" s="210" t="s">
        <v>158</v>
      </c>
      <c r="AU182" s="210" t="s">
        <v>14</v>
      </c>
      <c r="AV182" s="13" t="s">
        <v>84</v>
      </c>
      <c r="AW182" s="13" t="s">
        <v>37</v>
      </c>
      <c r="AX182" s="13" t="s">
        <v>76</v>
      </c>
      <c r="AY182" s="210" t="s">
        <v>145</v>
      </c>
    </row>
    <row r="183" spans="1:65" s="14" customFormat="1">
      <c r="B183" s="211"/>
      <c r="C183" s="212"/>
      <c r="D183" s="202" t="s">
        <v>158</v>
      </c>
      <c r="E183" s="213" t="s">
        <v>19</v>
      </c>
      <c r="F183" s="214" t="s">
        <v>569</v>
      </c>
      <c r="G183" s="212"/>
      <c r="H183" s="215">
        <v>4</v>
      </c>
      <c r="I183" s="216"/>
      <c r="J183" s="212"/>
      <c r="K183" s="212"/>
      <c r="L183" s="217"/>
      <c r="M183" s="218"/>
      <c r="N183" s="219"/>
      <c r="O183" s="219"/>
      <c r="P183" s="219"/>
      <c r="Q183" s="219"/>
      <c r="R183" s="219"/>
      <c r="S183" s="219"/>
      <c r="T183" s="220"/>
      <c r="AT183" s="221" t="s">
        <v>158</v>
      </c>
      <c r="AU183" s="221" t="s">
        <v>14</v>
      </c>
      <c r="AV183" s="14" t="s">
        <v>14</v>
      </c>
      <c r="AW183" s="14" t="s">
        <v>37</v>
      </c>
      <c r="AX183" s="14" t="s">
        <v>76</v>
      </c>
      <c r="AY183" s="221" t="s">
        <v>145</v>
      </c>
    </row>
    <row r="184" spans="1:65" s="15" customFormat="1">
      <c r="B184" s="222"/>
      <c r="C184" s="223"/>
      <c r="D184" s="202" t="s">
        <v>158</v>
      </c>
      <c r="E184" s="224" t="s">
        <v>19</v>
      </c>
      <c r="F184" s="225" t="s">
        <v>163</v>
      </c>
      <c r="G184" s="223"/>
      <c r="H184" s="226">
        <v>8</v>
      </c>
      <c r="I184" s="227"/>
      <c r="J184" s="223"/>
      <c r="K184" s="223"/>
      <c r="L184" s="228"/>
      <c r="M184" s="229"/>
      <c r="N184" s="230"/>
      <c r="O184" s="230"/>
      <c r="P184" s="230"/>
      <c r="Q184" s="230"/>
      <c r="R184" s="230"/>
      <c r="S184" s="230"/>
      <c r="T184" s="231"/>
      <c r="AT184" s="232" t="s">
        <v>158</v>
      </c>
      <c r="AU184" s="232" t="s">
        <v>14</v>
      </c>
      <c r="AV184" s="15" t="s">
        <v>154</v>
      </c>
      <c r="AW184" s="15" t="s">
        <v>37</v>
      </c>
      <c r="AX184" s="15" t="s">
        <v>84</v>
      </c>
      <c r="AY184" s="232" t="s">
        <v>145</v>
      </c>
    </row>
    <row r="185" spans="1:65" s="2" customFormat="1" ht="16.5" customHeight="1">
      <c r="A185" s="37"/>
      <c r="B185" s="38"/>
      <c r="C185" s="247" t="s">
        <v>231</v>
      </c>
      <c r="D185" s="247" t="s">
        <v>353</v>
      </c>
      <c r="E185" s="248" t="s">
        <v>600</v>
      </c>
      <c r="F185" s="249" t="s">
        <v>601</v>
      </c>
      <c r="G185" s="250" t="s">
        <v>325</v>
      </c>
      <c r="H185" s="251">
        <v>2</v>
      </c>
      <c r="I185" s="252"/>
      <c r="J185" s="253">
        <f>ROUND(I185*H185,2)</f>
        <v>0</v>
      </c>
      <c r="K185" s="249" t="s">
        <v>188</v>
      </c>
      <c r="L185" s="254"/>
      <c r="M185" s="255" t="s">
        <v>19</v>
      </c>
      <c r="N185" s="256" t="s">
        <v>49</v>
      </c>
      <c r="O185" s="68"/>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297</v>
      </c>
      <c r="AT185" s="193" t="s">
        <v>353</v>
      </c>
      <c r="AU185" s="193" t="s">
        <v>14</v>
      </c>
      <c r="AY185" s="20" t="s">
        <v>145</v>
      </c>
      <c r="BE185" s="194">
        <f>IF(N185="základní",J185,0)</f>
        <v>0</v>
      </c>
      <c r="BF185" s="194">
        <f>IF(N185="snížená",J185,0)</f>
        <v>0</v>
      </c>
      <c r="BG185" s="194">
        <f>IF(N185="zákl. přenesená",J185,0)</f>
        <v>0</v>
      </c>
      <c r="BH185" s="194">
        <f>IF(N185="sníž. přenesená",J185,0)</f>
        <v>0</v>
      </c>
      <c r="BI185" s="194">
        <f>IF(N185="nulová",J185,0)</f>
        <v>0</v>
      </c>
      <c r="BJ185" s="20" t="s">
        <v>154</v>
      </c>
      <c r="BK185" s="194">
        <f>ROUND(I185*H185,2)</f>
        <v>0</v>
      </c>
      <c r="BL185" s="20" t="s">
        <v>231</v>
      </c>
      <c r="BM185" s="193" t="s">
        <v>602</v>
      </c>
    </row>
    <row r="186" spans="1:65" s="13" customFormat="1">
      <c r="B186" s="200"/>
      <c r="C186" s="201"/>
      <c r="D186" s="202" t="s">
        <v>158</v>
      </c>
      <c r="E186" s="203" t="s">
        <v>19</v>
      </c>
      <c r="F186" s="204" t="s">
        <v>568</v>
      </c>
      <c r="G186" s="201"/>
      <c r="H186" s="203" t="s">
        <v>19</v>
      </c>
      <c r="I186" s="205"/>
      <c r="J186" s="201"/>
      <c r="K186" s="201"/>
      <c r="L186" s="206"/>
      <c r="M186" s="207"/>
      <c r="N186" s="208"/>
      <c r="O186" s="208"/>
      <c r="P186" s="208"/>
      <c r="Q186" s="208"/>
      <c r="R186" s="208"/>
      <c r="S186" s="208"/>
      <c r="T186" s="209"/>
      <c r="AT186" s="210" t="s">
        <v>158</v>
      </c>
      <c r="AU186" s="210" t="s">
        <v>14</v>
      </c>
      <c r="AV186" s="13" t="s">
        <v>84</v>
      </c>
      <c r="AW186" s="13" t="s">
        <v>37</v>
      </c>
      <c r="AX186" s="13" t="s">
        <v>76</v>
      </c>
      <c r="AY186" s="210" t="s">
        <v>145</v>
      </c>
    </row>
    <row r="187" spans="1:65" s="14" customFormat="1">
      <c r="B187" s="211"/>
      <c r="C187" s="212"/>
      <c r="D187" s="202" t="s">
        <v>158</v>
      </c>
      <c r="E187" s="213" t="s">
        <v>19</v>
      </c>
      <c r="F187" s="214" t="s">
        <v>415</v>
      </c>
      <c r="G187" s="212"/>
      <c r="H187" s="215">
        <v>1</v>
      </c>
      <c r="I187" s="216"/>
      <c r="J187" s="212"/>
      <c r="K187" s="212"/>
      <c r="L187" s="217"/>
      <c r="M187" s="218"/>
      <c r="N187" s="219"/>
      <c r="O187" s="219"/>
      <c r="P187" s="219"/>
      <c r="Q187" s="219"/>
      <c r="R187" s="219"/>
      <c r="S187" s="219"/>
      <c r="T187" s="220"/>
      <c r="AT187" s="221" t="s">
        <v>158</v>
      </c>
      <c r="AU187" s="221" t="s">
        <v>14</v>
      </c>
      <c r="AV187" s="14" t="s">
        <v>14</v>
      </c>
      <c r="AW187" s="14" t="s">
        <v>37</v>
      </c>
      <c r="AX187" s="14" t="s">
        <v>76</v>
      </c>
      <c r="AY187" s="221" t="s">
        <v>145</v>
      </c>
    </row>
    <row r="188" spans="1:65" s="13" customFormat="1">
      <c r="B188" s="200"/>
      <c r="C188" s="201"/>
      <c r="D188" s="202" t="s">
        <v>158</v>
      </c>
      <c r="E188" s="203" t="s">
        <v>19</v>
      </c>
      <c r="F188" s="204" t="s">
        <v>587</v>
      </c>
      <c r="G188" s="201"/>
      <c r="H188" s="203" t="s">
        <v>19</v>
      </c>
      <c r="I188" s="205"/>
      <c r="J188" s="201"/>
      <c r="K188" s="201"/>
      <c r="L188" s="206"/>
      <c r="M188" s="207"/>
      <c r="N188" s="208"/>
      <c r="O188" s="208"/>
      <c r="P188" s="208"/>
      <c r="Q188" s="208"/>
      <c r="R188" s="208"/>
      <c r="S188" s="208"/>
      <c r="T188" s="209"/>
      <c r="AT188" s="210" t="s">
        <v>158</v>
      </c>
      <c r="AU188" s="210" t="s">
        <v>14</v>
      </c>
      <c r="AV188" s="13" t="s">
        <v>84</v>
      </c>
      <c r="AW188" s="13" t="s">
        <v>37</v>
      </c>
      <c r="AX188" s="13" t="s">
        <v>76</v>
      </c>
      <c r="AY188" s="210" t="s">
        <v>145</v>
      </c>
    </row>
    <row r="189" spans="1:65" s="14" customFormat="1">
      <c r="B189" s="211"/>
      <c r="C189" s="212"/>
      <c r="D189" s="202" t="s">
        <v>158</v>
      </c>
      <c r="E189" s="213" t="s">
        <v>19</v>
      </c>
      <c r="F189" s="214" t="s">
        <v>415</v>
      </c>
      <c r="G189" s="212"/>
      <c r="H189" s="215">
        <v>1</v>
      </c>
      <c r="I189" s="216"/>
      <c r="J189" s="212"/>
      <c r="K189" s="212"/>
      <c r="L189" s="217"/>
      <c r="M189" s="218"/>
      <c r="N189" s="219"/>
      <c r="O189" s="219"/>
      <c r="P189" s="219"/>
      <c r="Q189" s="219"/>
      <c r="R189" s="219"/>
      <c r="S189" s="219"/>
      <c r="T189" s="220"/>
      <c r="AT189" s="221" t="s">
        <v>158</v>
      </c>
      <c r="AU189" s="221" t="s">
        <v>14</v>
      </c>
      <c r="AV189" s="14" t="s">
        <v>14</v>
      </c>
      <c r="AW189" s="14" t="s">
        <v>37</v>
      </c>
      <c r="AX189" s="14" t="s">
        <v>76</v>
      </c>
      <c r="AY189" s="221" t="s">
        <v>145</v>
      </c>
    </row>
    <row r="190" spans="1:65" s="15" customFormat="1">
      <c r="B190" s="222"/>
      <c r="C190" s="223"/>
      <c r="D190" s="202" t="s">
        <v>158</v>
      </c>
      <c r="E190" s="224" t="s">
        <v>19</v>
      </c>
      <c r="F190" s="225" t="s">
        <v>163</v>
      </c>
      <c r="G190" s="223"/>
      <c r="H190" s="226">
        <v>2</v>
      </c>
      <c r="I190" s="227"/>
      <c r="J190" s="223"/>
      <c r="K190" s="223"/>
      <c r="L190" s="228"/>
      <c r="M190" s="229"/>
      <c r="N190" s="230"/>
      <c r="O190" s="230"/>
      <c r="P190" s="230"/>
      <c r="Q190" s="230"/>
      <c r="R190" s="230"/>
      <c r="S190" s="230"/>
      <c r="T190" s="231"/>
      <c r="AT190" s="232" t="s">
        <v>158</v>
      </c>
      <c r="AU190" s="232" t="s">
        <v>14</v>
      </c>
      <c r="AV190" s="15" t="s">
        <v>154</v>
      </c>
      <c r="AW190" s="15" t="s">
        <v>37</v>
      </c>
      <c r="AX190" s="15" t="s">
        <v>84</v>
      </c>
      <c r="AY190" s="232" t="s">
        <v>145</v>
      </c>
    </row>
    <row r="191" spans="1:65" s="2" customFormat="1" ht="16.5" customHeight="1">
      <c r="A191" s="37"/>
      <c r="B191" s="38"/>
      <c r="C191" s="247" t="s">
        <v>273</v>
      </c>
      <c r="D191" s="247" t="s">
        <v>353</v>
      </c>
      <c r="E191" s="248" t="s">
        <v>603</v>
      </c>
      <c r="F191" s="249" t="s">
        <v>604</v>
      </c>
      <c r="G191" s="250" t="s">
        <v>325</v>
      </c>
      <c r="H191" s="251">
        <v>4</v>
      </c>
      <c r="I191" s="252"/>
      <c r="J191" s="253">
        <f>ROUND(I191*H191,2)</f>
        <v>0</v>
      </c>
      <c r="K191" s="249" t="s">
        <v>188</v>
      </c>
      <c r="L191" s="254"/>
      <c r="M191" s="255" t="s">
        <v>19</v>
      </c>
      <c r="N191" s="256" t="s">
        <v>49</v>
      </c>
      <c r="O191" s="68"/>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297</v>
      </c>
      <c r="AT191" s="193" t="s">
        <v>353</v>
      </c>
      <c r="AU191" s="193" t="s">
        <v>14</v>
      </c>
      <c r="AY191" s="20" t="s">
        <v>145</v>
      </c>
      <c r="BE191" s="194">
        <f>IF(N191="základní",J191,0)</f>
        <v>0</v>
      </c>
      <c r="BF191" s="194">
        <f>IF(N191="snížená",J191,0)</f>
        <v>0</v>
      </c>
      <c r="BG191" s="194">
        <f>IF(N191="zákl. přenesená",J191,0)</f>
        <v>0</v>
      </c>
      <c r="BH191" s="194">
        <f>IF(N191="sníž. přenesená",J191,0)</f>
        <v>0</v>
      </c>
      <c r="BI191" s="194">
        <f>IF(N191="nulová",J191,0)</f>
        <v>0</v>
      </c>
      <c r="BJ191" s="20" t="s">
        <v>154</v>
      </c>
      <c r="BK191" s="194">
        <f>ROUND(I191*H191,2)</f>
        <v>0</v>
      </c>
      <c r="BL191" s="20" t="s">
        <v>231</v>
      </c>
      <c r="BM191" s="193" t="s">
        <v>605</v>
      </c>
    </row>
    <row r="192" spans="1:65" s="13" customFormat="1">
      <c r="B192" s="200"/>
      <c r="C192" s="201"/>
      <c r="D192" s="202" t="s">
        <v>158</v>
      </c>
      <c r="E192" s="203" t="s">
        <v>19</v>
      </c>
      <c r="F192" s="204" t="s">
        <v>565</v>
      </c>
      <c r="G192" s="201"/>
      <c r="H192" s="203" t="s">
        <v>19</v>
      </c>
      <c r="I192" s="205"/>
      <c r="J192" s="201"/>
      <c r="K192" s="201"/>
      <c r="L192" s="206"/>
      <c r="M192" s="207"/>
      <c r="N192" s="208"/>
      <c r="O192" s="208"/>
      <c r="P192" s="208"/>
      <c r="Q192" s="208"/>
      <c r="R192" s="208"/>
      <c r="S192" s="208"/>
      <c r="T192" s="209"/>
      <c r="AT192" s="210" t="s">
        <v>158</v>
      </c>
      <c r="AU192" s="210" t="s">
        <v>14</v>
      </c>
      <c r="AV192" s="13" t="s">
        <v>84</v>
      </c>
      <c r="AW192" s="13" t="s">
        <v>37</v>
      </c>
      <c r="AX192" s="13" t="s">
        <v>76</v>
      </c>
      <c r="AY192" s="210" t="s">
        <v>145</v>
      </c>
    </row>
    <row r="193" spans="1:65" s="14" customFormat="1">
      <c r="B193" s="211"/>
      <c r="C193" s="212"/>
      <c r="D193" s="202" t="s">
        <v>158</v>
      </c>
      <c r="E193" s="213" t="s">
        <v>19</v>
      </c>
      <c r="F193" s="214" t="s">
        <v>408</v>
      </c>
      <c r="G193" s="212"/>
      <c r="H193" s="215">
        <v>2</v>
      </c>
      <c r="I193" s="216"/>
      <c r="J193" s="212"/>
      <c r="K193" s="212"/>
      <c r="L193" s="217"/>
      <c r="M193" s="218"/>
      <c r="N193" s="219"/>
      <c r="O193" s="219"/>
      <c r="P193" s="219"/>
      <c r="Q193" s="219"/>
      <c r="R193" s="219"/>
      <c r="S193" s="219"/>
      <c r="T193" s="220"/>
      <c r="AT193" s="221" t="s">
        <v>158</v>
      </c>
      <c r="AU193" s="221" t="s">
        <v>14</v>
      </c>
      <c r="AV193" s="14" t="s">
        <v>14</v>
      </c>
      <c r="AW193" s="14" t="s">
        <v>37</v>
      </c>
      <c r="AX193" s="14" t="s">
        <v>76</v>
      </c>
      <c r="AY193" s="221" t="s">
        <v>145</v>
      </c>
    </row>
    <row r="194" spans="1:65" s="13" customFormat="1">
      <c r="B194" s="200"/>
      <c r="C194" s="201"/>
      <c r="D194" s="202" t="s">
        <v>158</v>
      </c>
      <c r="E194" s="203" t="s">
        <v>19</v>
      </c>
      <c r="F194" s="204" t="s">
        <v>566</v>
      </c>
      <c r="G194" s="201"/>
      <c r="H194" s="203" t="s">
        <v>19</v>
      </c>
      <c r="I194" s="205"/>
      <c r="J194" s="201"/>
      <c r="K194" s="201"/>
      <c r="L194" s="206"/>
      <c r="M194" s="207"/>
      <c r="N194" s="208"/>
      <c r="O194" s="208"/>
      <c r="P194" s="208"/>
      <c r="Q194" s="208"/>
      <c r="R194" s="208"/>
      <c r="S194" s="208"/>
      <c r="T194" s="209"/>
      <c r="AT194" s="210" t="s">
        <v>158</v>
      </c>
      <c r="AU194" s="210" t="s">
        <v>14</v>
      </c>
      <c r="AV194" s="13" t="s">
        <v>84</v>
      </c>
      <c r="AW194" s="13" t="s">
        <v>37</v>
      </c>
      <c r="AX194" s="13" t="s">
        <v>76</v>
      </c>
      <c r="AY194" s="210" t="s">
        <v>145</v>
      </c>
    </row>
    <row r="195" spans="1:65" s="14" customFormat="1">
      <c r="B195" s="211"/>
      <c r="C195" s="212"/>
      <c r="D195" s="202" t="s">
        <v>158</v>
      </c>
      <c r="E195" s="213" t="s">
        <v>19</v>
      </c>
      <c r="F195" s="214" t="s">
        <v>408</v>
      </c>
      <c r="G195" s="212"/>
      <c r="H195" s="215">
        <v>2</v>
      </c>
      <c r="I195" s="216"/>
      <c r="J195" s="212"/>
      <c r="K195" s="212"/>
      <c r="L195" s="217"/>
      <c r="M195" s="218"/>
      <c r="N195" s="219"/>
      <c r="O195" s="219"/>
      <c r="P195" s="219"/>
      <c r="Q195" s="219"/>
      <c r="R195" s="219"/>
      <c r="S195" s="219"/>
      <c r="T195" s="220"/>
      <c r="AT195" s="221" t="s">
        <v>158</v>
      </c>
      <c r="AU195" s="221" t="s">
        <v>14</v>
      </c>
      <c r="AV195" s="14" t="s">
        <v>14</v>
      </c>
      <c r="AW195" s="14" t="s">
        <v>37</v>
      </c>
      <c r="AX195" s="14" t="s">
        <v>76</v>
      </c>
      <c r="AY195" s="221" t="s">
        <v>145</v>
      </c>
    </row>
    <row r="196" spans="1:65" s="15" customFormat="1">
      <c r="B196" s="222"/>
      <c r="C196" s="223"/>
      <c r="D196" s="202" t="s">
        <v>158</v>
      </c>
      <c r="E196" s="224" t="s">
        <v>19</v>
      </c>
      <c r="F196" s="225" t="s">
        <v>163</v>
      </c>
      <c r="G196" s="223"/>
      <c r="H196" s="226">
        <v>4</v>
      </c>
      <c r="I196" s="227"/>
      <c r="J196" s="223"/>
      <c r="K196" s="223"/>
      <c r="L196" s="228"/>
      <c r="M196" s="229"/>
      <c r="N196" s="230"/>
      <c r="O196" s="230"/>
      <c r="P196" s="230"/>
      <c r="Q196" s="230"/>
      <c r="R196" s="230"/>
      <c r="S196" s="230"/>
      <c r="T196" s="231"/>
      <c r="AT196" s="232" t="s">
        <v>158</v>
      </c>
      <c r="AU196" s="232" t="s">
        <v>14</v>
      </c>
      <c r="AV196" s="15" t="s">
        <v>154</v>
      </c>
      <c r="AW196" s="15" t="s">
        <v>37</v>
      </c>
      <c r="AX196" s="15" t="s">
        <v>84</v>
      </c>
      <c r="AY196" s="232" t="s">
        <v>145</v>
      </c>
    </row>
    <row r="197" spans="1:65" s="2" customFormat="1" ht="16.5" customHeight="1">
      <c r="A197" s="37"/>
      <c r="B197" s="38"/>
      <c r="C197" s="247" t="s">
        <v>147</v>
      </c>
      <c r="D197" s="247" t="s">
        <v>353</v>
      </c>
      <c r="E197" s="248" t="s">
        <v>606</v>
      </c>
      <c r="F197" s="249" t="s">
        <v>607</v>
      </c>
      <c r="G197" s="250" t="s">
        <v>325</v>
      </c>
      <c r="H197" s="251">
        <v>4</v>
      </c>
      <c r="I197" s="252"/>
      <c r="J197" s="253">
        <f>ROUND(I197*H197,2)</f>
        <v>0</v>
      </c>
      <c r="K197" s="249" t="s">
        <v>188</v>
      </c>
      <c r="L197" s="254"/>
      <c r="M197" s="255" t="s">
        <v>19</v>
      </c>
      <c r="N197" s="256" t="s">
        <v>49</v>
      </c>
      <c r="O197" s="68"/>
      <c r="P197" s="191">
        <f>O197*H197</f>
        <v>0</v>
      </c>
      <c r="Q197" s="191">
        <v>0</v>
      </c>
      <c r="R197" s="191">
        <f>Q197*H197</f>
        <v>0</v>
      </c>
      <c r="S197" s="191">
        <v>0</v>
      </c>
      <c r="T197" s="192">
        <f>S197*H197</f>
        <v>0</v>
      </c>
      <c r="U197" s="37"/>
      <c r="V197" s="37"/>
      <c r="W197" s="37"/>
      <c r="X197" s="37"/>
      <c r="Y197" s="37"/>
      <c r="Z197" s="37"/>
      <c r="AA197" s="37"/>
      <c r="AB197" s="37"/>
      <c r="AC197" s="37"/>
      <c r="AD197" s="37"/>
      <c r="AE197" s="37"/>
      <c r="AR197" s="193" t="s">
        <v>297</v>
      </c>
      <c r="AT197" s="193" t="s">
        <v>353</v>
      </c>
      <c r="AU197" s="193" t="s">
        <v>14</v>
      </c>
      <c r="AY197" s="20" t="s">
        <v>145</v>
      </c>
      <c r="BE197" s="194">
        <f>IF(N197="základní",J197,0)</f>
        <v>0</v>
      </c>
      <c r="BF197" s="194">
        <f>IF(N197="snížená",J197,0)</f>
        <v>0</v>
      </c>
      <c r="BG197" s="194">
        <f>IF(N197="zákl. přenesená",J197,0)</f>
        <v>0</v>
      </c>
      <c r="BH197" s="194">
        <f>IF(N197="sníž. přenesená",J197,0)</f>
        <v>0</v>
      </c>
      <c r="BI197" s="194">
        <f>IF(N197="nulová",J197,0)</f>
        <v>0</v>
      </c>
      <c r="BJ197" s="20" t="s">
        <v>154</v>
      </c>
      <c r="BK197" s="194">
        <f>ROUND(I197*H197,2)</f>
        <v>0</v>
      </c>
      <c r="BL197" s="20" t="s">
        <v>231</v>
      </c>
      <c r="BM197" s="193" t="s">
        <v>608</v>
      </c>
    </row>
    <row r="198" spans="1:65" s="13" customFormat="1">
      <c r="B198" s="200"/>
      <c r="C198" s="201"/>
      <c r="D198" s="202" t="s">
        <v>158</v>
      </c>
      <c r="E198" s="203" t="s">
        <v>19</v>
      </c>
      <c r="F198" s="204" t="s">
        <v>565</v>
      </c>
      <c r="G198" s="201"/>
      <c r="H198" s="203" t="s">
        <v>19</v>
      </c>
      <c r="I198" s="205"/>
      <c r="J198" s="201"/>
      <c r="K198" s="201"/>
      <c r="L198" s="206"/>
      <c r="M198" s="207"/>
      <c r="N198" s="208"/>
      <c r="O198" s="208"/>
      <c r="P198" s="208"/>
      <c r="Q198" s="208"/>
      <c r="R198" s="208"/>
      <c r="S198" s="208"/>
      <c r="T198" s="209"/>
      <c r="AT198" s="210" t="s">
        <v>158</v>
      </c>
      <c r="AU198" s="210" t="s">
        <v>14</v>
      </c>
      <c r="AV198" s="13" t="s">
        <v>84</v>
      </c>
      <c r="AW198" s="13" t="s">
        <v>37</v>
      </c>
      <c r="AX198" s="13" t="s">
        <v>76</v>
      </c>
      <c r="AY198" s="210" t="s">
        <v>145</v>
      </c>
    </row>
    <row r="199" spans="1:65" s="14" customFormat="1">
      <c r="B199" s="211"/>
      <c r="C199" s="212"/>
      <c r="D199" s="202" t="s">
        <v>158</v>
      </c>
      <c r="E199" s="213" t="s">
        <v>19</v>
      </c>
      <c r="F199" s="214" t="s">
        <v>408</v>
      </c>
      <c r="G199" s="212"/>
      <c r="H199" s="215">
        <v>2</v>
      </c>
      <c r="I199" s="216"/>
      <c r="J199" s="212"/>
      <c r="K199" s="212"/>
      <c r="L199" s="217"/>
      <c r="M199" s="218"/>
      <c r="N199" s="219"/>
      <c r="O199" s="219"/>
      <c r="P199" s="219"/>
      <c r="Q199" s="219"/>
      <c r="R199" s="219"/>
      <c r="S199" s="219"/>
      <c r="T199" s="220"/>
      <c r="AT199" s="221" t="s">
        <v>158</v>
      </c>
      <c r="AU199" s="221" t="s">
        <v>14</v>
      </c>
      <c r="AV199" s="14" t="s">
        <v>14</v>
      </c>
      <c r="AW199" s="14" t="s">
        <v>37</v>
      </c>
      <c r="AX199" s="14" t="s">
        <v>76</v>
      </c>
      <c r="AY199" s="221" t="s">
        <v>145</v>
      </c>
    </row>
    <row r="200" spans="1:65" s="13" customFormat="1">
      <c r="B200" s="200"/>
      <c r="C200" s="201"/>
      <c r="D200" s="202" t="s">
        <v>158</v>
      </c>
      <c r="E200" s="203" t="s">
        <v>19</v>
      </c>
      <c r="F200" s="204" t="s">
        <v>566</v>
      </c>
      <c r="G200" s="201"/>
      <c r="H200" s="203" t="s">
        <v>19</v>
      </c>
      <c r="I200" s="205"/>
      <c r="J200" s="201"/>
      <c r="K200" s="201"/>
      <c r="L200" s="206"/>
      <c r="M200" s="207"/>
      <c r="N200" s="208"/>
      <c r="O200" s="208"/>
      <c r="P200" s="208"/>
      <c r="Q200" s="208"/>
      <c r="R200" s="208"/>
      <c r="S200" s="208"/>
      <c r="T200" s="209"/>
      <c r="AT200" s="210" t="s">
        <v>158</v>
      </c>
      <c r="AU200" s="210" t="s">
        <v>14</v>
      </c>
      <c r="AV200" s="13" t="s">
        <v>84</v>
      </c>
      <c r="AW200" s="13" t="s">
        <v>37</v>
      </c>
      <c r="AX200" s="13" t="s">
        <v>76</v>
      </c>
      <c r="AY200" s="210" t="s">
        <v>145</v>
      </c>
    </row>
    <row r="201" spans="1:65" s="14" customFormat="1">
      <c r="B201" s="211"/>
      <c r="C201" s="212"/>
      <c r="D201" s="202" t="s">
        <v>158</v>
      </c>
      <c r="E201" s="213" t="s">
        <v>19</v>
      </c>
      <c r="F201" s="214" t="s">
        <v>408</v>
      </c>
      <c r="G201" s="212"/>
      <c r="H201" s="215">
        <v>2</v>
      </c>
      <c r="I201" s="216"/>
      <c r="J201" s="212"/>
      <c r="K201" s="212"/>
      <c r="L201" s="217"/>
      <c r="M201" s="218"/>
      <c r="N201" s="219"/>
      <c r="O201" s="219"/>
      <c r="P201" s="219"/>
      <c r="Q201" s="219"/>
      <c r="R201" s="219"/>
      <c r="S201" s="219"/>
      <c r="T201" s="220"/>
      <c r="AT201" s="221" t="s">
        <v>158</v>
      </c>
      <c r="AU201" s="221" t="s">
        <v>14</v>
      </c>
      <c r="AV201" s="14" t="s">
        <v>14</v>
      </c>
      <c r="AW201" s="14" t="s">
        <v>37</v>
      </c>
      <c r="AX201" s="14" t="s">
        <v>76</v>
      </c>
      <c r="AY201" s="221" t="s">
        <v>145</v>
      </c>
    </row>
    <row r="202" spans="1:65" s="15" customFormat="1">
      <c r="B202" s="222"/>
      <c r="C202" s="223"/>
      <c r="D202" s="202" t="s">
        <v>158</v>
      </c>
      <c r="E202" s="224" t="s">
        <v>19</v>
      </c>
      <c r="F202" s="225" t="s">
        <v>163</v>
      </c>
      <c r="G202" s="223"/>
      <c r="H202" s="226">
        <v>4</v>
      </c>
      <c r="I202" s="227"/>
      <c r="J202" s="223"/>
      <c r="K202" s="223"/>
      <c r="L202" s="228"/>
      <c r="M202" s="229"/>
      <c r="N202" s="230"/>
      <c r="O202" s="230"/>
      <c r="P202" s="230"/>
      <c r="Q202" s="230"/>
      <c r="R202" s="230"/>
      <c r="S202" s="230"/>
      <c r="T202" s="231"/>
      <c r="AT202" s="232" t="s">
        <v>158</v>
      </c>
      <c r="AU202" s="232" t="s">
        <v>14</v>
      </c>
      <c r="AV202" s="15" t="s">
        <v>154</v>
      </c>
      <c r="AW202" s="15" t="s">
        <v>37</v>
      </c>
      <c r="AX202" s="15" t="s">
        <v>84</v>
      </c>
      <c r="AY202" s="232" t="s">
        <v>145</v>
      </c>
    </row>
    <row r="203" spans="1:65" s="2" customFormat="1" ht="16.5" customHeight="1">
      <c r="A203" s="37"/>
      <c r="B203" s="38"/>
      <c r="C203" s="247" t="s">
        <v>283</v>
      </c>
      <c r="D203" s="247" t="s">
        <v>353</v>
      </c>
      <c r="E203" s="248" t="s">
        <v>609</v>
      </c>
      <c r="F203" s="249" t="s">
        <v>610</v>
      </c>
      <c r="G203" s="250" t="s">
        <v>325</v>
      </c>
      <c r="H203" s="251">
        <v>3</v>
      </c>
      <c r="I203" s="252"/>
      <c r="J203" s="253">
        <f>ROUND(I203*H203,2)</f>
        <v>0</v>
      </c>
      <c r="K203" s="249" t="s">
        <v>188</v>
      </c>
      <c r="L203" s="254"/>
      <c r="M203" s="255" t="s">
        <v>19</v>
      </c>
      <c r="N203" s="256" t="s">
        <v>49</v>
      </c>
      <c r="O203" s="68"/>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297</v>
      </c>
      <c r="AT203" s="193" t="s">
        <v>353</v>
      </c>
      <c r="AU203" s="193" t="s">
        <v>14</v>
      </c>
      <c r="AY203" s="20" t="s">
        <v>145</v>
      </c>
      <c r="BE203" s="194">
        <f>IF(N203="základní",J203,0)</f>
        <v>0</v>
      </c>
      <c r="BF203" s="194">
        <f>IF(N203="snížená",J203,0)</f>
        <v>0</v>
      </c>
      <c r="BG203" s="194">
        <f>IF(N203="zákl. přenesená",J203,0)</f>
        <v>0</v>
      </c>
      <c r="BH203" s="194">
        <f>IF(N203="sníž. přenesená",J203,0)</f>
        <v>0</v>
      </c>
      <c r="BI203" s="194">
        <f>IF(N203="nulová",J203,0)</f>
        <v>0</v>
      </c>
      <c r="BJ203" s="20" t="s">
        <v>154</v>
      </c>
      <c r="BK203" s="194">
        <f>ROUND(I203*H203,2)</f>
        <v>0</v>
      </c>
      <c r="BL203" s="20" t="s">
        <v>231</v>
      </c>
      <c r="BM203" s="193" t="s">
        <v>611</v>
      </c>
    </row>
    <row r="204" spans="1:65" s="13" customFormat="1">
      <c r="B204" s="200"/>
      <c r="C204" s="201"/>
      <c r="D204" s="202" t="s">
        <v>158</v>
      </c>
      <c r="E204" s="203" t="s">
        <v>19</v>
      </c>
      <c r="F204" s="204" t="s">
        <v>591</v>
      </c>
      <c r="G204" s="201"/>
      <c r="H204" s="203" t="s">
        <v>19</v>
      </c>
      <c r="I204" s="205"/>
      <c r="J204" s="201"/>
      <c r="K204" s="201"/>
      <c r="L204" s="206"/>
      <c r="M204" s="207"/>
      <c r="N204" s="208"/>
      <c r="O204" s="208"/>
      <c r="P204" s="208"/>
      <c r="Q204" s="208"/>
      <c r="R204" s="208"/>
      <c r="S204" s="208"/>
      <c r="T204" s="209"/>
      <c r="AT204" s="210" t="s">
        <v>158</v>
      </c>
      <c r="AU204" s="210" t="s">
        <v>14</v>
      </c>
      <c r="AV204" s="13" t="s">
        <v>84</v>
      </c>
      <c r="AW204" s="13" t="s">
        <v>37</v>
      </c>
      <c r="AX204" s="13" t="s">
        <v>76</v>
      </c>
      <c r="AY204" s="210" t="s">
        <v>145</v>
      </c>
    </row>
    <row r="205" spans="1:65" s="14" customFormat="1">
      <c r="B205" s="211"/>
      <c r="C205" s="212"/>
      <c r="D205" s="202" t="s">
        <v>158</v>
      </c>
      <c r="E205" s="213" t="s">
        <v>19</v>
      </c>
      <c r="F205" s="214" t="s">
        <v>415</v>
      </c>
      <c r="G205" s="212"/>
      <c r="H205" s="215">
        <v>1</v>
      </c>
      <c r="I205" s="216"/>
      <c r="J205" s="212"/>
      <c r="K205" s="212"/>
      <c r="L205" s="217"/>
      <c r="M205" s="218"/>
      <c r="N205" s="219"/>
      <c r="O205" s="219"/>
      <c r="P205" s="219"/>
      <c r="Q205" s="219"/>
      <c r="R205" s="219"/>
      <c r="S205" s="219"/>
      <c r="T205" s="220"/>
      <c r="AT205" s="221" t="s">
        <v>158</v>
      </c>
      <c r="AU205" s="221" t="s">
        <v>14</v>
      </c>
      <c r="AV205" s="14" t="s">
        <v>14</v>
      </c>
      <c r="AW205" s="14" t="s">
        <v>37</v>
      </c>
      <c r="AX205" s="14" t="s">
        <v>76</v>
      </c>
      <c r="AY205" s="221" t="s">
        <v>145</v>
      </c>
    </row>
    <row r="206" spans="1:65" s="13" customFormat="1">
      <c r="B206" s="200"/>
      <c r="C206" s="201"/>
      <c r="D206" s="202" t="s">
        <v>158</v>
      </c>
      <c r="E206" s="203" t="s">
        <v>19</v>
      </c>
      <c r="F206" s="204" t="s">
        <v>592</v>
      </c>
      <c r="G206" s="201"/>
      <c r="H206" s="203" t="s">
        <v>19</v>
      </c>
      <c r="I206" s="205"/>
      <c r="J206" s="201"/>
      <c r="K206" s="201"/>
      <c r="L206" s="206"/>
      <c r="M206" s="207"/>
      <c r="N206" s="208"/>
      <c r="O206" s="208"/>
      <c r="P206" s="208"/>
      <c r="Q206" s="208"/>
      <c r="R206" s="208"/>
      <c r="S206" s="208"/>
      <c r="T206" s="209"/>
      <c r="AT206" s="210" t="s">
        <v>158</v>
      </c>
      <c r="AU206" s="210" t="s">
        <v>14</v>
      </c>
      <c r="AV206" s="13" t="s">
        <v>84</v>
      </c>
      <c r="AW206" s="13" t="s">
        <v>37</v>
      </c>
      <c r="AX206" s="13" t="s">
        <v>76</v>
      </c>
      <c r="AY206" s="210" t="s">
        <v>145</v>
      </c>
    </row>
    <row r="207" spans="1:65" s="14" customFormat="1">
      <c r="B207" s="211"/>
      <c r="C207" s="212"/>
      <c r="D207" s="202" t="s">
        <v>158</v>
      </c>
      <c r="E207" s="213" t="s">
        <v>19</v>
      </c>
      <c r="F207" s="214" t="s">
        <v>415</v>
      </c>
      <c r="G207" s="212"/>
      <c r="H207" s="215">
        <v>1</v>
      </c>
      <c r="I207" s="216"/>
      <c r="J207" s="212"/>
      <c r="K207" s="212"/>
      <c r="L207" s="217"/>
      <c r="M207" s="218"/>
      <c r="N207" s="219"/>
      <c r="O207" s="219"/>
      <c r="P207" s="219"/>
      <c r="Q207" s="219"/>
      <c r="R207" s="219"/>
      <c r="S207" s="219"/>
      <c r="T207" s="220"/>
      <c r="AT207" s="221" t="s">
        <v>158</v>
      </c>
      <c r="AU207" s="221" t="s">
        <v>14</v>
      </c>
      <c r="AV207" s="14" t="s">
        <v>14</v>
      </c>
      <c r="AW207" s="14" t="s">
        <v>37</v>
      </c>
      <c r="AX207" s="14" t="s">
        <v>76</v>
      </c>
      <c r="AY207" s="221" t="s">
        <v>145</v>
      </c>
    </row>
    <row r="208" spans="1:65" s="13" customFormat="1">
      <c r="B208" s="200"/>
      <c r="C208" s="201"/>
      <c r="D208" s="202" t="s">
        <v>158</v>
      </c>
      <c r="E208" s="203" t="s">
        <v>19</v>
      </c>
      <c r="F208" s="204" t="s">
        <v>593</v>
      </c>
      <c r="G208" s="201"/>
      <c r="H208" s="203" t="s">
        <v>19</v>
      </c>
      <c r="I208" s="205"/>
      <c r="J208" s="201"/>
      <c r="K208" s="201"/>
      <c r="L208" s="206"/>
      <c r="M208" s="207"/>
      <c r="N208" s="208"/>
      <c r="O208" s="208"/>
      <c r="P208" s="208"/>
      <c r="Q208" s="208"/>
      <c r="R208" s="208"/>
      <c r="S208" s="208"/>
      <c r="T208" s="209"/>
      <c r="AT208" s="210" t="s">
        <v>158</v>
      </c>
      <c r="AU208" s="210" t="s">
        <v>14</v>
      </c>
      <c r="AV208" s="13" t="s">
        <v>84</v>
      </c>
      <c r="AW208" s="13" t="s">
        <v>37</v>
      </c>
      <c r="AX208" s="13" t="s">
        <v>76</v>
      </c>
      <c r="AY208" s="210" t="s">
        <v>145</v>
      </c>
    </row>
    <row r="209" spans="1:65" s="14" customFormat="1">
      <c r="B209" s="211"/>
      <c r="C209" s="212"/>
      <c r="D209" s="202" t="s">
        <v>158</v>
      </c>
      <c r="E209" s="213" t="s">
        <v>19</v>
      </c>
      <c r="F209" s="214" t="s">
        <v>415</v>
      </c>
      <c r="G209" s="212"/>
      <c r="H209" s="215">
        <v>1</v>
      </c>
      <c r="I209" s="216"/>
      <c r="J209" s="212"/>
      <c r="K209" s="212"/>
      <c r="L209" s="217"/>
      <c r="M209" s="218"/>
      <c r="N209" s="219"/>
      <c r="O209" s="219"/>
      <c r="P209" s="219"/>
      <c r="Q209" s="219"/>
      <c r="R209" s="219"/>
      <c r="S209" s="219"/>
      <c r="T209" s="220"/>
      <c r="AT209" s="221" t="s">
        <v>158</v>
      </c>
      <c r="AU209" s="221" t="s">
        <v>14</v>
      </c>
      <c r="AV209" s="14" t="s">
        <v>14</v>
      </c>
      <c r="AW209" s="14" t="s">
        <v>37</v>
      </c>
      <c r="AX209" s="14" t="s">
        <v>76</v>
      </c>
      <c r="AY209" s="221" t="s">
        <v>145</v>
      </c>
    </row>
    <row r="210" spans="1:65" s="15" customFormat="1">
      <c r="B210" s="222"/>
      <c r="C210" s="223"/>
      <c r="D210" s="202" t="s">
        <v>158</v>
      </c>
      <c r="E210" s="224" t="s">
        <v>19</v>
      </c>
      <c r="F210" s="225" t="s">
        <v>163</v>
      </c>
      <c r="G210" s="223"/>
      <c r="H210" s="226">
        <v>3</v>
      </c>
      <c r="I210" s="227"/>
      <c r="J210" s="223"/>
      <c r="K210" s="223"/>
      <c r="L210" s="228"/>
      <c r="M210" s="229"/>
      <c r="N210" s="230"/>
      <c r="O210" s="230"/>
      <c r="P210" s="230"/>
      <c r="Q210" s="230"/>
      <c r="R210" s="230"/>
      <c r="S210" s="230"/>
      <c r="T210" s="231"/>
      <c r="AT210" s="232" t="s">
        <v>158</v>
      </c>
      <c r="AU210" s="232" t="s">
        <v>14</v>
      </c>
      <c r="AV210" s="15" t="s">
        <v>154</v>
      </c>
      <c r="AW210" s="15" t="s">
        <v>37</v>
      </c>
      <c r="AX210" s="15" t="s">
        <v>84</v>
      </c>
      <c r="AY210" s="232" t="s">
        <v>145</v>
      </c>
    </row>
    <row r="211" spans="1:65" s="2" customFormat="1" ht="16.5" customHeight="1">
      <c r="A211" s="37"/>
      <c r="B211" s="38"/>
      <c r="C211" s="247" t="s">
        <v>289</v>
      </c>
      <c r="D211" s="247" t="s">
        <v>353</v>
      </c>
      <c r="E211" s="248" t="s">
        <v>612</v>
      </c>
      <c r="F211" s="249" t="s">
        <v>613</v>
      </c>
      <c r="G211" s="250" t="s">
        <v>325</v>
      </c>
      <c r="H211" s="251">
        <v>1</v>
      </c>
      <c r="I211" s="252"/>
      <c r="J211" s="253">
        <f>ROUND(I211*H211,2)</f>
        <v>0</v>
      </c>
      <c r="K211" s="249" t="s">
        <v>188</v>
      </c>
      <c r="L211" s="254"/>
      <c r="M211" s="255" t="s">
        <v>19</v>
      </c>
      <c r="N211" s="256" t="s">
        <v>49</v>
      </c>
      <c r="O211" s="68"/>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297</v>
      </c>
      <c r="AT211" s="193" t="s">
        <v>353</v>
      </c>
      <c r="AU211" s="193" t="s">
        <v>14</v>
      </c>
      <c r="AY211" s="20" t="s">
        <v>145</v>
      </c>
      <c r="BE211" s="194">
        <f>IF(N211="základní",J211,0)</f>
        <v>0</v>
      </c>
      <c r="BF211" s="194">
        <f>IF(N211="snížená",J211,0)</f>
        <v>0</v>
      </c>
      <c r="BG211" s="194">
        <f>IF(N211="zákl. přenesená",J211,0)</f>
        <v>0</v>
      </c>
      <c r="BH211" s="194">
        <f>IF(N211="sníž. přenesená",J211,0)</f>
        <v>0</v>
      </c>
      <c r="BI211" s="194">
        <f>IF(N211="nulová",J211,0)</f>
        <v>0</v>
      </c>
      <c r="BJ211" s="20" t="s">
        <v>154</v>
      </c>
      <c r="BK211" s="194">
        <f>ROUND(I211*H211,2)</f>
        <v>0</v>
      </c>
      <c r="BL211" s="20" t="s">
        <v>231</v>
      </c>
      <c r="BM211" s="193" t="s">
        <v>614</v>
      </c>
    </row>
    <row r="212" spans="1:65" s="13" customFormat="1">
      <c r="B212" s="200"/>
      <c r="C212" s="201"/>
      <c r="D212" s="202" t="s">
        <v>158</v>
      </c>
      <c r="E212" s="203" t="s">
        <v>19</v>
      </c>
      <c r="F212" s="204" t="s">
        <v>615</v>
      </c>
      <c r="G212" s="201"/>
      <c r="H212" s="203" t="s">
        <v>19</v>
      </c>
      <c r="I212" s="205"/>
      <c r="J212" s="201"/>
      <c r="K212" s="201"/>
      <c r="L212" s="206"/>
      <c r="M212" s="207"/>
      <c r="N212" s="208"/>
      <c r="O212" s="208"/>
      <c r="P212" s="208"/>
      <c r="Q212" s="208"/>
      <c r="R212" s="208"/>
      <c r="S212" s="208"/>
      <c r="T212" s="209"/>
      <c r="AT212" s="210" t="s">
        <v>158</v>
      </c>
      <c r="AU212" s="210" t="s">
        <v>14</v>
      </c>
      <c r="AV212" s="13" t="s">
        <v>84</v>
      </c>
      <c r="AW212" s="13" t="s">
        <v>37</v>
      </c>
      <c r="AX212" s="13" t="s">
        <v>76</v>
      </c>
      <c r="AY212" s="210" t="s">
        <v>145</v>
      </c>
    </row>
    <row r="213" spans="1:65" s="14" customFormat="1">
      <c r="B213" s="211"/>
      <c r="C213" s="212"/>
      <c r="D213" s="202" t="s">
        <v>158</v>
      </c>
      <c r="E213" s="213" t="s">
        <v>19</v>
      </c>
      <c r="F213" s="214" t="s">
        <v>415</v>
      </c>
      <c r="G213" s="212"/>
      <c r="H213" s="215">
        <v>1</v>
      </c>
      <c r="I213" s="216"/>
      <c r="J213" s="212"/>
      <c r="K213" s="212"/>
      <c r="L213" s="217"/>
      <c r="M213" s="218"/>
      <c r="N213" s="219"/>
      <c r="O213" s="219"/>
      <c r="P213" s="219"/>
      <c r="Q213" s="219"/>
      <c r="R213" s="219"/>
      <c r="S213" s="219"/>
      <c r="T213" s="220"/>
      <c r="AT213" s="221" t="s">
        <v>158</v>
      </c>
      <c r="AU213" s="221" t="s">
        <v>14</v>
      </c>
      <c r="AV213" s="14" t="s">
        <v>14</v>
      </c>
      <c r="AW213" s="14" t="s">
        <v>37</v>
      </c>
      <c r="AX213" s="14" t="s">
        <v>76</v>
      </c>
      <c r="AY213" s="221" t="s">
        <v>145</v>
      </c>
    </row>
    <row r="214" spans="1:65" s="15" customFormat="1">
      <c r="B214" s="222"/>
      <c r="C214" s="223"/>
      <c r="D214" s="202" t="s">
        <v>158</v>
      </c>
      <c r="E214" s="224" t="s">
        <v>19</v>
      </c>
      <c r="F214" s="225" t="s">
        <v>163</v>
      </c>
      <c r="G214" s="223"/>
      <c r="H214" s="226">
        <v>1</v>
      </c>
      <c r="I214" s="227"/>
      <c r="J214" s="223"/>
      <c r="K214" s="223"/>
      <c r="L214" s="228"/>
      <c r="M214" s="229"/>
      <c r="N214" s="230"/>
      <c r="O214" s="230"/>
      <c r="P214" s="230"/>
      <c r="Q214" s="230"/>
      <c r="R214" s="230"/>
      <c r="S214" s="230"/>
      <c r="T214" s="231"/>
      <c r="AT214" s="232" t="s">
        <v>158</v>
      </c>
      <c r="AU214" s="232" t="s">
        <v>14</v>
      </c>
      <c r="AV214" s="15" t="s">
        <v>154</v>
      </c>
      <c r="AW214" s="15" t="s">
        <v>37</v>
      </c>
      <c r="AX214" s="15" t="s">
        <v>84</v>
      </c>
      <c r="AY214" s="232" t="s">
        <v>145</v>
      </c>
    </row>
    <row r="215" spans="1:65" s="2" customFormat="1" ht="16.5" customHeight="1">
      <c r="A215" s="37"/>
      <c r="B215" s="38"/>
      <c r="C215" s="247" t="s">
        <v>7</v>
      </c>
      <c r="D215" s="247" t="s">
        <v>353</v>
      </c>
      <c r="E215" s="248" t="s">
        <v>616</v>
      </c>
      <c r="F215" s="249" t="s">
        <v>617</v>
      </c>
      <c r="G215" s="250" t="s">
        <v>325</v>
      </c>
      <c r="H215" s="251">
        <v>1</v>
      </c>
      <c r="I215" s="252"/>
      <c r="J215" s="253">
        <f>ROUND(I215*H215,2)</f>
        <v>0</v>
      </c>
      <c r="K215" s="249" t="s">
        <v>188</v>
      </c>
      <c r="L215" s="254"/>
      <c r="M215" s="255" t="s">
        <v>19</v>
      </c>
      <c r="N215" s="256" t="s">
        <v>49</v>
      </c>
      <c r="O215" s="68"/>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297</v>
      </c>
      <c r="AT215" s="193" t="s">
        <v>353</v>
      </c>
      <c r="AU215" s="193" t="s">
        <v>14</v>
      </c>
      <c r="AY215" s="20" t="s">
        <v>145</v>
      </c>
      <c r="BE215" s="194">
        <f>IF(N215="základní",J215,0)</f>
        <v>0</v>
      </c>
      <c r="BF215" s="194">
        <f>IF(N215="snížená",J215,0)</f>
        <v>0</v>
      </c>
      <c r="BG215" s="194">
        <f>IF(N215="zákl. přenesená",J215,0)</f>
        <v>0</v>
      </c>
      <c r="BH215" s="194">
        <f>IF(N215="sníž. přenesená",J215,0)</f>
        <v>0</v>
      </c>
      <c r="BI215" s="194">
        <f>IF(N215="nulová",J215,0)</f>
        <v>0</v>
      </c>
      <c r="BJ215" s="20" t="s">
        <v>154</v>
      </c>
      <c r="BK215" s="194">
        <f>ROUND(I215*H215,2)</f>
        <v>0</v>
      </c>
      <c r="BL215" s="20" t="s">
        <v>231</v>
      </c>
      <c r="BM215" s="193" t="s">
        <v>618</v>
      </c>
    </row>
    <row r="216" spans="1:65" s="13" customFormat="1">
      <c r="B216" s="200"/>
      <c r="C216" s="201"/>
      <c r="D216" s="202" t="s">
        <v>158</v>
      </c>
      <c r="E216" s="203" t="s">
        <v>19</v>
      </c>
      <c r="F216" s="204" t="s">
        <v>615</v>
      </c>
      <c r="G216" s="201"/>
      <c r="H216" s="203" t="s">
        <v>19</v>
      </c>
      <c r="I216" s="205"/>
      <c r="J216" s="201"/>
      <c r="K216" s="201"/>
      <c r="L216" s="206"/>
      <c r="M216" s="207"/>
      <c r="N216" s="208"/>
      <c r="O216" s="208"/>
      <c r="P216" s="208"/>
      <c r="Q216" s="208"/>
      <c r="R216" s="208"/>
      <c r="S216" s="208"/>
      <c r="T216" s="209"/>
      <c r="AT216" s="210" t="s">
        <v>158</v>
      </c>
      <c r="AU216" s="210" t="s">
        <v>14</v>
      </c>
      <c r="AV216" s="13" t="s">
        <v>84</v>
      </c>
      <c r="AW216" s="13" t="s">
        <v>37</v>
      </c>
      <c r="AX216" s="13" t="s">
        <v>76</v>
      </c>
      <c r="AY216" s="210" t="s">
        <v>145</v>
      </c>
    </row>
    <row r="217" spans="1:65" s="14" customFormat="1">
      <c r="B217" s="211"/>
      <c r="C217" s="212"/>
      <c r="D217" s="202" t="s">
        <v>158</v>
      </c>
      <c r="E217" s="213" t="s">
        <v>19</v>
      </c>
      <c r="F217" s="214" t="s">
        <v>415</v>
      </c>
      <c r="G217" s="212"/>
      <c r="H217" s="215">
        <v>1</v>
      </c>
      <c r="I217" s="216"/>
      <c r="J217" s="212"/>
      <c r="K217" s="212"/>
      <c r="L217" s="217"/>
      <c r="M217" s="218"/>
      <c r="N217" s="219"/>
      <c r="O217" s="219"/>
      <c r="P217" s="219"/>
      <c r="Q217" s="219"/>
      <c r="R217" s="219"/>
      <c r="S217" s="219"/>
      <c r="T217" s="220"/>
      <c r="AT217" s="221" t="s">
        <v>158</v>
      </c>
      <c r="AU217" s="221" t="s">
        <v>14</v>
      </c>
      <c r="AV217" s="14" t="s">
        <v>14</v>
      </c>
      <c r="AW217" s="14" t="s">
        <v>37</v>
      </c>
      <c r="AX217" s="14" t="s">
        <v>76</v>
      </c>
      <c r="AY217" s="221" t="s">
        <v>145</v>
      </c>
    </row>
    <row r="218" spans="1:65" s="15" customFormat="1">
      <c r="B218" s="222"/>
      <c r="C218" s="223"/>
      <c r="D218" s="202" t="s">
        <v>158</v>
      </c>
      <c r="E218" s="224" t="s">
        <v>19</v>
      </c>
      <c r="F218" s="225" t="s">
        <v>163</v>
      </c>
      <c r="G218" s="223"/>
      <c r="H218" s="226">
        <v>1</v>
      </c>
      <c r="I218" s="227"/>
      <c r="J218" s="223"/>
      <c r="K218" s="223"/>
      <c r="L218" s="228"/>
      <c r="M218" s="229"/>
      <c r="N218" s="230"/>
      <c r="O218" s="230"/>
      <c r="P218" s="230"/>
      <c r="Q218" s="230"/>
      <c r="R218" s="230"/>
      <c r="S218" s="230"/>
      <c r="T218" s="231"/>
      <c r="AT218" s="232" t="s">
        <v>158</v>
      </c>
      <c r="AU218" s="232" t="s">
        <v>14</v>
      </c>
      <c r="AV218" s="15" t="s">
        <v>154</v>
      </c>
      <c r="AW218" s="15" t="s">
        <v>37</v>
      </c>
      <c r="AX218" s="15" t="s">
        <v>84</v>
      </c>
      <c r="AY218" s="232" t="s">
        <v>145</v>
      </c>
    </row>
    <row r="219" spans="1:65" s="2" customFormat="1" ht="16.5" customHeight="1">
      <c r="A219" s="37"/>
      <c r="B219" s="38"/>
      <c r="C219" s="247" t="s">
        <v>300</v>
      </c>
      <c r="D219" s="247" t="s">
        <v>353</v>
      </c>
      <c r="E219" s="248" t="s">
        <v>619</v>
      </c>
      <c r="F219" s="249" t="s">
        <v>620</v>
      </c>
      <c r="G219" s="250" t="s">
        <v>325</v>
      </c>
      <c r="H219" s="251">
        <v>1</v>
      </c>
      <c r="I219" s="252"/>
      <c r="J219" s="253">
        <f>ROUND(I219*H219,2)</f>
        <v>0</v>
      </c>
      <c r="K219" s="249" t="s">
        <v>188</v>
      </c>
      <c r="L219" s="254"/>
      <c r="M219" s="255" t="s">
        <v>19</v>
      </c>
      <c r="N219" s="256" t="s">
        <v>49</v>
      </c>
      <c r="O219" s="68"/>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297</v>
      </c>
      <c r="AT219" s="193" t="s">
        <v>353</v>
      </c>
      <c r="AU219" s="193" t="s">
        <v>14</v>
      </c>
      <c r="AY219" s="20" t="s">
        <v>145</v>
      </c>
      <c r="BE219" s="194">
        <f>IF(N219="základní",J219,0)</f>
        <v>0</v>
      </c>
      <c r="BF219" s="194">
        <f>IF(N219="snížená",J219,0)</f>
        <v>0</v>
      </c>
      <c r="BG219" s="194">
        <f>IF(N219="zákl. přenesená",J219,0)</f>
        <v>0</v>
      </c>
      <c r="BH219" s="194">
        <f>IF(N219="sníž. přenesená",J219,0)</f>
        <v>0</v>
      </c>
      <c r="BI219" s="194">
        <f>IF(N219="nulová",J219,0)</f>
        <v>0</v>
      </c>
      <c r="BJ219" s="20" t="s">
        <v>154</v>
      </c>
      <c r="BK219" s="194">
        <f>ROUND(I219*H219,2)</f>
        <v>0</v>
      </c>
      <c r="BL219" s="20" t="s">
        <v>231</v>
      </c>
      <c r="BM219" s="193" t="s">
        <v>621</v>
      </c>
    </row>
    <row r="220" spans="1:65" s="13" customFormat="1">
      <c r="B220" s="200"/>
      <c r="C220" s="201"/>
      <c r="D220" s="202" t="s">
        <v>158</v>
      </c>
      <c r="E220" s="203" t="s">
        <v>19</v>
      </c>
      <c r="F220" s="204" t="s">
        <v>622</v>
      </c>
      <c r="G220" s="201"/>
      <c r="H220" s="203" t="s">
        <v>19</v>
      </c>
      <c r="I220" s="205"/>
      <c r="J220" s="201"/>
      <c r="K220" s="201"/>
      <c r="L220" s="206"/>
      <c r="M220" s="207"/>
      <c r="N220" s="208"/>
      <c r="O220" s="208"/>
      <c r="P220" s="208"/>
      <c r="Q220" s="208"/>
      <c r="R220" s="208"/>
      <c r="S220" s="208"/>
      <c r="T220" s="209"/>
      <c r="AT220" s="210" t="s">
        <v>158</v>
      </c>
      <c r="AU220" s="210" t="s">
        <v>14</v>
      </c>
      <c r="AV220" s="13" t="s">
        <v>84</v>
      </c>
      <c r="AW220" s="13" t="s">
        <v>37</v>
      </c>
      <c r="AX220" s="13" t="s">
        <v>76</v>
      </c>
      <c r="AY220" s="210" t="s">
        <v>145</v>
      </c>
    </row>
    <row r="221" spans="1:65" s="14" customFormat="1">
      <c r="B221" s="211"/>
      <c r="C221" s="212"/>
      <c r="D221" s="202" t="s">
        <v>158</v>
      </c>
      <c r="E221" s="213" t="s">
        <v>19</v>
      </c>
      <c r="F221" s="214" t="s">
        <v>415</v>
      </c>
      <c r="G221" s="212"/>
      <c r="H221" s="215">
        <v>1</v>
      </c>
      <c r="I221" s="216"/>
      <c r="J221" s="212"/>
      <c r="K221" s="212"/>
      <c r="L221" s="217"/>
      <c r="M221" s="218"/>
      <c r="N221" s="219"/>
      <c r="O221" s="219"/>
      <c r="P221" s="219"/>
      <c r="Q221" s="219"/>
      <c r="R221" s="219"/>
      <c r="S221" s="219"/>
      <c r="T221" s="220"/>
      <c r="AT221" s="221" t="s">
        <v>158</v>
      </c>
      <c r="AU221" s="221" t="s">
        <v>14</v>
      </c>
      <c r="AV221" s="14" t="s">
        <v>14</v>
      </c>
      <c r="AW221" s="14" t="s">
        <v>37</v>
      </c>
      <c r="AX221" s="14" t="s">
        <v>76</v>
      </c>
      <c r="AY221" s="221" t="s">
        <v>145</v>
      </c>
    </row>
    <row r="222" spans="1:65" s="15" customFormat="1">
      <c r="B222" s="222"/>
      <c r="C222" s="223"/>
      <c r="D222" s="202" t="s">
        <v>158</v>
      </c>
      <c r="E222" s="224" t="s">
        <v>19</v>
      </c>
      <c r="F222" s="225" t="s">
        <v>163</v>
      </c>
      <c r="G222" s="223"/>
      <c r="H222" s="226">
        <v>1</v>
      </c>
      <c r="I222" s="227"/>
      <c r="J222" s="223"/>
      <c r="K222" s="223"/>
      <c r="L222" s="228"/>
      <c r="M222" s="229"/>
      <c r="N222" s="230"/>
      <c r="O222" s="230"/>
      <c r="P222" s="230"/>
      <c r="Q222" s="230"/>
      <c r="R222" s="230"/>
      <c r="S222" s="230"/>
      <c r="T222" s="231"/>
      <c r="AT222" s="232" t="s">
        <v>158</v>
      </c>
      <c r="AU222" s="232" t="s">
        <v>14</v>
      </c>
      <c r="AV222" s="15" t="s">
        <v>154</v>
      </c>
      <c r="AW222" s="15" t="s">
        <v>37</v>
      </c>
      <c r="AX222" s="15" t="s">
        <v>84</v>
      </c>
      <c r="AY222" s="232" t="s">
        <v>145</v>
      </c>
    </row>
    <row r="223" spans="1:65" s="2" customFormat="1" ht="16.5" customHeight="1">
      <c r="A223" s="37"/>
      <c r="B223" s="38"/>
      <c r="C223" s="247" t="s">
        <v>308</v>
      </c>
      <c r="D223" s="247" t="s">
        <v>353</v>
      </c>
      <c r="E223" s="248" t="s">
        <v>623</v>
      </c>
      <c r="F223" s="249" t="s">
        <v>624</v>
      </c>
      <c r="G223" s="250" t="s">
        <v>325</v>
      </c>
      <c r="H223" s="251">
        <v>1</v>
      </c>
      <c r="I223" s="252"/>
      <c r="J223" s="253">
        <f>ROUND(I223*H223,2)</f>
        <v>0</v>
      </c>
      <c r="K223" s="249" t="s">
        <v>188</v>
      </c>
      <c r="L223" s="254"/>
      <c r="M223" s="255" t="s">
        <v>19</v>
      </c>
      <c r="N223" s="256" t="s">
        <v>49</v>
      </c>
      <c r="O223" s="68"/>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297</v>
      </c>
      <c r="AT223" s="193" t="s">
        <v>353</v>
      </c>
      <c r="AU223" s="193" t="s">
        <v>14</v>
      </c>
      <c r="AY223" s="20" t="s">
        <v>145</v>
      </c>
      <c r="BE223" s="194">
        <f>IF(N223="základní",J223,0)</f>
        <v>0</v>
      </c>
      <c r="BF223" s="194">
        <f>IF(N223="snížená",J223,0)</f>
        <v>0</v>
      </c>
      <c r="BG223" s="194">
        <f>IF(N223="zákl. přenesená",J223,0)</f>
        <v>0</v>
      </c>
      <c r="BH223" s="194">
        <f>IF(N223="sníž. přenesená",J223,0)</f>
        <v>0</v>
      </c>
      <c r="BI223" s="194">
        <f>IF(N223="nulová",J223,0)</f>
        <v>0</v>
      </c>
      <c r="BJ223" s="20" t="s">
        <v>154</v>
      </c>
      <c r="BK223" s="194">
        <f>ROUND(I223*H223,2)</f>
        <v>0</v>
      </c>
      <c r="BL223" s="20" t="s">
        <v>231</v>
      </c>
      <c r="BM223" s="193" t="s">
        <v>625</v>
      </c>
    </row>
    <row r="224" spans="1:65" s="13" customFormat="1">
      <c r="B224" s="200"/>
      <c r="C224" s="201"/>
      <c r="D224" s="202" t="s">
        <v>158</v>
      </c>
      <c r="E224" s="203" t="s">
        <v>19</v>
      </c>
      <c r="F224" s="204" t="s">
        <v>622</v>
      </c>
      <c r="G224" s="201"/>
      <c r="H224" s="203" t="s">
        <v>19</v>
      </c>
      <c r="I224" s="205"/>
      <c r="J224" s="201"/>
      <c r="K224" s="201"/>
      <c r="L224" s="206"/>
      <c r="M224" s="207"/>
      <c r="N224" s="208"/>
      <c r="O224" s="208"/>
      <c r="P224" s="208"/>
      <c r="Q224" s="208"/>
      <c r="R224" s="208"/>
      <c r="S224" s="208"/>
      <c r="T224" s="209"/>
      <c r="AT224" s="210" t="s">
        <v>158</v>
      </c>
      <c r="AU224" s="210" t="s">
        <v>14</v>
      </c>
      <c r="AV224" s="13" t="s">
        <v>84</v>
      </c>
      <c r="AW224" s="13" t="s">
        <v>37</v>
      </c>
      <c r="AX224" s="13" t="s">
        <v>76</v>
      </c>
      <c r="AY224" s="210" t="s">
        <v>145</v>
      </c>
    </row>
    <row r="225" spans="1:65" s="14" customFormat="1">
      <c r="B225" s="211"/>
      <c r="C225" s="212"/>
      <c r="D225" s="202" t="s">
        <v>158</v>
      </c>
      <c r="E225" s="213" t="s">
        <v>19</v>
      </c>
      <c r="F225" s="214" t="s">
        <v>415</v>
      </c>
      <c r="G225" s="212"/>
      <c r="H225" s="215">
        <v>1</v>
      </c>
      <c r="I225" s="216"/>
      <c r="J225" s="212"/>
      <c r="K225" s="212"/>
      <c r="L225" s="217"/>
      <c r="M225" s="218"/>
      <c r="N225" s="219"/>
      <c r="O225" s="219"/>
      <c r="P225" s="219"/>
      <c r="Q225" s="219"/>
      <c r="R225" s="219"/>
      <c r="S225" s="219"/>
      <c r="T225" s="220"/>
      <c r="AT225" s="221" t="s">
        <v>158</v>
      </c>
      <c r="AU225" s="221" t="s">
        <v>14</v>
      </c>
      <c r="AV225" s="14" t="s">
        <v>14</v>
      </c>
      <c r="AW225" s="14" t="s">
        <v>37</v>
      </c>
      <c r="AX225" s="14" t="s">
        <v>76</v>
      </c>
      <c r="AY225" s="221" t="s">
        <v>145</v>
      </c>
    </row>
    <row r="226" spans="1:65" s="15" customFormat="1">
      <c r="B226" s="222"/>
      <c r="C226" s="223"/>
      <c r="D226" s="202" t="s">
        <v>158</v>
      </c>
      <c r="E226" s="224" t="s">
        <v>19</v>
      </c>
      <c r="F226" s="225" t="s">
        <v>163</v>
      </c>
      <c r="G226" s="223"/>
      <c r="H226" s="226">
        <v>1</v>
      </c>
      <c r="I226" s="227"/>
      <c r="J226" s="223"/>
      <c r="K226" s="223"/>
      <c r="L226" s="228"/>
      <c r="M226" s="229"/>
      <c r="N226" s="230"/>
      <c r="O226" s="230"/>
      <c r="P226" s="230"/>
      <c r="Q226" s="230"/>
      <c r="R226" s="230"/>
      <c r="S226" s="230"/>
      <c r="T226" s="231"/>
      <c r="AT226" s="232" t="s">
        <v>158</v>
      </c>
      <c r="AU226" s="232" t="s">
        <v>14</v>
      </c>
      <c r="AV226" s="15" t="s">
        <v>154</v>
      </c>
      <c r="AW226" s="15" t="s">
        <v>37</v>
      </c>
      <c r="AX226" s="15" t="s">
        <v>84</v>
      </c>
      <c r="AY226" s="232" t="s">
        <v>145</v>
      </c>
    </row>
    <row r="227" spans="1:65" s="2" customFormat="1" ht="16.5" customHeight="1">
      <c r="A227" s="37"/>
      <c r="B227" s="38"/>
      <c r="C227" s="247" t="s">
        <v>270</v>
      </c>
      <c r="D227" s="247" t="s">
        <v>353</v>
      </c>
      <c r="E227" s="248" t="s">
        <v>626</v>
      </c>
      <c r="F227" s="249" t="s">
        <v>627</v>
      </c>
      <c r="G227" s="250" t="s">
        <v>325</v>
      </c>
      <c r="H227" s="251">
        <v>1</v>
      </c>
      <c r="I227" s="252"/>
      <c r="J227" s="253">
        <f>ROUND(I227*H227,2)</f>
        <v>0</v>
      </c>
      <c r="K227" s="249" t="s">
        <v>188</v>
      </c>
      <c r="L227" s="254"/>
      <c r="M227" s="255" t="s">
        <v>19</v>
      </c>
      <c r="N227" s="256" t="s">
        <v>49</v>
      </c>
      <c r="O227" s="68"/>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297</v>
      </c>
      <c r="AT227" s="193" t="s">
        <v>353</v>
      </c>
      <c r="AU227" s="193" t="s">
        <v>14</v>
      </c>
      <c r="AY227" s="20" t="s">
        <v>145</v>
      </c>
      <c r="BE227" s="194">
        <f>IF(N227="základní",J227,0)</f>
        <v>0</v>
      </c>
      <c r="BF227" s="194">
        <f>IF(N227="snížená",J227,0)</f>
        <v>0</v>
      </c>
      <c r="BG227" s="194">
        <f>IF(N227="zákl. přenesená",J227,0)</f>
        <v>0</v>
      </c>
      <c r="BH227" s="194">
        <f>IF(N227="sníž. přenesená",J227,0)</f>
        <v>0</v>
      </c>
      <c r="BI227" s="194">
        <f>IF(N227="nulová",J227,0)</f>
        <v>0</v>
      </c>
      <c r="BJ227" s="20" t="s">
        <v>154</v>
      </c>
      <c r="BK227" s="194">
        <f>ROUND(I227*H227,2)</f>
        <v>0</v>
      </c>
      <c r="BL227" s="20" t="s">
        <v>231</v>
      </c>
      <c r="BM227" s="193" t="s">
        <v>628</v>
      </c>
    </row>
    <row r="228" spans="1:65" s="13" customFormat="1">
      <c r="B228" s="200"/>
      <c r="C228" s="201"/>
      <c r="D228" s="202" t="s">
        <v>158</v>
      </c>
      <c r="E228" s="203" t="s">
        <v>19</v>
      </c>
      <c r="F228" s="204" t="s">
        <v>622</v>
      </c>
      <c r="G228" s="201"/>
      <c r="H228" s="203" t="s">
        <v>19</v>
      </c>
      <c r="I228" s="205"/>
      <c r="J228" s="201"/>
      <c r="K228" s="201"/>
      <c r="L228" s="206"/>
      <c r="M228" s="207"/>
      <c r="N228" s="208"/>
      <c r="O228" s="208"/>
      <c r="P228" s="208"/>
      <c r="Q228" s="208"/>
      <c r="R228" s="208"/>
      <c r="S228" s="208"/>
      <c r="T228" s="209"/>
      <c r="AT228" s="210" t="s">
        <v>158</v>
      </c>
      <c r="AU228" s="210" t="s">
        <v>14</v>
      </c>
      <c r="AV228" s="13" t="s">
        <v>84</v>
      </c>
      <c r="AW228" s="13" t="s">
        <v>37</v>
      </c>
      <c r="AX228" s="13" t="s">
        <v>76</v>
      </c>
      <c r="AY228" s="210" t="s">
        <v>145</v>
      </c>
    </row>
    <row r="229" spans="1:65" s="14" customFormat="1">
      <c r="B229" s="211"/>
      <c r="C229" s="212"/>
      <c r="D229" s="202" t="s">
        <v>158</v>
      </c>
      <c r="E229" s="213" t="s">
        <v>19</v>
      </c>
      <c r="F229" s="214" t="s">
        <v>415</v>
      </c>
      <c r="G229" s="212"/>
      <c r="H229" s="215">
        <v>1</v>
      </c>
      <c r="I229" s="216"/>
      <c r="J229" s="212"/>
      <c r="K229" s="212"/>
      <c r="L229" s="217"/>
      <c r="M229" s="218"/>
      <c r="N229" s="219"/>
      <c r="O229" s="219"/>
      <c r="P229" s="219"/>
      <c r="Q229" s="219"/>
      <c r="R229" s="219"/>
      <c r="S229" s="219"/>
      <c r="T229" s="220"/>
      <c r="AT229" s="221" t="s">
        <v>158</v>
      </c>
      <c r="AU229" s="221" t="s">
        <v>14</v>
      </c>
      <c r="AV229" s="14" t="s">
        <v>14</v>
      </c>
      <c r="AW229" s="14" t="s">
        <v>37</v>
      </c>
      <c r="AX229" s="14" t="s">
        <v>76</v>
      </c>
      <c r="AY229" s="221" t="s">
        <v>145</v>
      </c>
    </row>
    <row r="230" spans="1:65" s="15" customFormat="1">
      <c r="B230" s="222"/>
      <c r="C230" s="223"/>
      <c r="D230" s="202" t="s">
        <v>158</v>
      </c>
      <c r="E230" s="224" t="s">
        <v>19</v>
      </c>
      <c r="F230" s="225" t="s">
        <v>163</v>
      </c>
      <c r="G230" s="223"/>
      <c r="H230" s="226">
        <v>1</v>
      </c>
      <c r="I230" s="227"/>
      <c r="J230" s="223"/>
      <c r="K230" s="223"/>
      <c r="L230" s="228"/>
      <c r="M230" s="229"/>
      <c r="N230" s="230"/>
      <c r="O230" s="230"/>
      <c r="P230" s="230"/>
      <c r="Q230" s="230"/>
      <c r="R230" s="230"/>
      <c r="S230" s="230"/>
      <c r="T230" s="231"/>
      <c r="AT230" s="232" t="s">
        <v>158</v>
      </c>
      <c r="AU230" s="232" t="s">
        <v>14</v>
      </c>
      <c r="AV230" s="15" t="s">
        <v>154</v>
      </c>
      <c r="AW230" s="15" t="s">
        <v>37</v>
      </c>
      <c r="AX230" s="15" t="s">
        <v>84</v>
      </c>
      <c r="AY230" s="232" t="s">
        <v>145</v>
      </c>
    </row>
    <row r="231" spans="1:65" s="2" customFormat="1" ht="16.5" customHeight="1">
      <c r="A231" s="37"/>
      <c r="B231" s="38"/>
      <c r="C231" s="247" t="s">
        <v>319</v>
      </c>
      <c r="D231" s="247" t="s">
        <v>353</v>
      </c>
      <c r="E231" s="248" t="s">
        <v>629</v>
      </c>
      <c r="F231" s="249" t="s">
        <v>630</v>
      </c>
      <c r="G231" s="250" t="s">
        <v>325</v>
      </c>
      <c r="H231" s="251">
        <v>1</v>
      </c>
      <c r="I231" s="252"/>
      <c r="J231" s="253">
        <f>ROUND(I231*H231,2)</f>
        <v>0</v>
      </c>
      <c r="K231" s="249" t="s">
        <v>188</v>
      </c>
      <c r="L231" s="254"/>
      <c r="M231" s="255" t="s">
        <v>19</v>
      </c>
      <c r="N231" s="256" t="s">
        <v>49</v>
      </c>
      <c r="O231" s="68"/>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297</v>
      </c>
      <c r="AT231" s="193" t="s">
        <v>353</v>
      </c>
      <c r="AU231" s="193" t="s">
        <v>14</v>
      </c>
      <c r="AY231" s="20" t="s">
        <v>145</v>
      </c>
      <c r="BE231" s="194">
        <f>IF(N231="základní",J231,0)</f>
        <v>0</v>
      </c>
      <c r="BF231" s="194">
        <f>IF(N231="snížená",J231,0)</f>
        <v>0</v>
      </c>
      <c r="BG231" s="194">
        <f>IF(N231="zákl. přenesená",J231,0)</f>
        <v>0</v>
      </c>
      <c r="BH231" s="194">
        <f>IF(N231="sníž. přenesená",J231,0)</f>
        <v>0</v>
      </c>
      <c r="BI231" s="194">
        <f>IF(N231="nulová",J231,0)</f>
        <v>0</v>
      </c>
      <c r="BJ231" s="20" t="s">
        <v>154</v>
      </c>
      <c r="BK231" s="194">
        <f>ROUND(I231*H231,2)</f>
        <v>0</v>
      </c>
      <c r="BL231" s="20" t="s">
        <v>231</v>
      </c>
      <c r="BM231" s="193" t="s">
        <v>631</v>
      </c>
    </row>
    <row r="232" spans="1:65" s="13" customFormat="1">
      <c r="B232" s="200"/>
      <c r="C232" s="201"/>
      <c r="D232" s="202" t="s">
        <v>158</v>
      </c>
      <c r="E232" s="203" t="s">
        <v>19</v>
      </c>
      <c r="F232" s="204" t="s">
        <v>622</v>
      </c>
      <c r="G232" s="201"/>
      <c r="H232" s="203" t="s">
        <v>19</v>
      </c>
      <c r="I232" s="205"/>
      <c r="J232" s="201"/>
      <c r="K232" s="201"/>
      <c r="L232" s="206"/>
      <c r="M232" s="207"/>
      <c r="N232" s="208"/>
      <c r="O232" s="208"/>
      <c r="P232" s="208"/>
      <c r="Q232" s="208"/>
      <c r="R232" s="208"/>
      <c r="S232" s="208"/>
      <c r="T232" s="209"/>
      <c r="AT232" s="210" t="s">
        <v>158</v>
      </c>
      <c r="AU232" s="210" t="s">
        <v>14</v>
      </c>
      <c r="AV232" s="13" t="s">
        <v>84</v>
      </c>
      <c r="AW232" s="13" t="s">
        <v>37</v>
      </c>
      <c r="AX232" s="13" t="s">
        <v>76</v>
      </c>
      <c r="AY232" s="210" t="s">
        <v>145</v>
      </c>
    </row>
    <row r="233" spans="1:65" s="14" customFormat="1">
      <c r="B233" s="211"/>
      <c r="C233" s="212"/>
      <c r="D233" s="202" t="s">
        <v>158</v>
      </c>
      <c r="E233" s="213" t="s">
        <v>19</v>
      </c>
      <c r="F233" s="214" t="s">
        <v>415</v>
      </c>
      <c r="G233" s="212"/>
      <c r="H233" s="215">
        <v>1</v>
      </c>
      <c r="I233" s="216"/>
      <c r="J233" s="212"/>
      <c r="K233" s="212"/>
      <c r="L233" s="217"/>
      <c r="M233" s="218"/>
      <c r="N233" s="219"/>
      <c r="O233" s="219"/>
      <c r="P233" s="219"/>
      <c r="Q233" s="219"/>
      <c r="R233" s="219"/>
      <c r="S233" s="219"/>
      <c r="T233" s="220"/>
      <c r="AT233" s="221" t="s">
        <v>158</v>
      </c>
      <c r="AU233" s="221" t="s">
        <v>14</v>
      </c>
      <c r="AV233" s="14" t="s">
        <v>14</v>
      </c>
      <c r="AW233" s="14" t="s">
        <v>37</v>
      </c>
      <c r="AX233" s="14" t="s">
        <v>76</v>
      </c>
      <c r="AY233" s="221" t="s">
        <v>145</v>
      </c>
    </row>
    <row r="234" spans="1:65" s="15" customFormat="1">
      <c r="B234" s="222"/>
      <c r="C234" s="223"/>
      <c r="D234" s="202" t="s">
        <v>158</v>
      </c>
      <c r="E234" s="224" t="s">
        <v>19</v>
      </c>
      <c r="F234" s="225" t="s">
        <v>163</v>
      </c>
      <c r="G234" s="223"/>
      <c r="H234" s="226">
        <v>1</v>
      </c>
      <c r="I234" s="227"/>
      <c r="J234" s="223"/>
      <c r="K234" s="223"/>
      <c r="L234" s="228"/>
      <c r="M234" s="229"/>
      <c r="N234" s="230"/>
      <c r="O234" s="230"/>
      <c r="P234" s="230"/>
      <c r="Q234" s="230"/>
      <c r="R234" s="230"/>
      <c r="S234" s="230"/>
      <c r="T234" s="231"/>
      <c r="AT234" s="232" t="s">
        <v>158</v>
      </c>
      <c r="AU234" s="232" t="s">
        <v>14</v>
      </c>
      <c r="AV234" s="15" t="s">
        <v>154</v>
      </c>
      <c r="AW234" s="15" t="s">
        <v>37</v>
      </c>
      <c r="AX234" s="15" t="s">
        <v>84</v>
      </c>
      <c r="AY234" s="232" t="s">
        <v>145</v>
      </c>
    </row>
    <row r="235" spans="1:65" s="2" customFormat="1" ht="16.5" customHeight="1">
      <c r="A235" s="37"/>
      <c r="B235" s="38"/>
      <c r="C235" s="182" t="s">
        <v>276</v>
      </c>
      <c r="D235" s="182" t="s">
        <v>149</v>
      </c>
      <c r="E235" s="183" t="s">
        <v>496</v>
      </c>
      <c r="F235" s="184" t="s">
        <v>497</v>
      </c>
      <c r="G235" s="185" t="s">
        <v>325</v>
      </c>
      <c r="H235" s="186">
        <v>46</v>
      </c>
      <c r="I235" s="187"/>
      <c r="J235" s="188">
        <f>ROUND(I235*H235,2)</f>
        <v>0</v>
      </c>
      <c r="K235" s="184" t="s">
        <v>153</v>
      </c>
      <c r="L235" s="42"/>
      <c r="M235" s="189" t="s">
        <v>19</v>
      </c>
      <c r="N235" s="190" t="s">
        <v>49</v>
      </c>
      <c r="O235" s="68"/>
      <c r="P235" s="191">
        <f>O235*H235</f>
        <v>0</v>
      </c>
      <c r="Q235" s="191">
        <v>0</v>
      </c>
      <c r="R235" s="191">
        <f>Q235*H235</f>
        <v>0</v>
      </c>
      <c r="S235" s="191">
        <v>1.2E-2</v>
      </c>
      <c r="T235" s="192">
        <f>S235*H235</f>
        <v>0.55200000000000005</v>
      </c>
      <c r="U235" s="37"/>
      <c r="V235" s="37"/>
      <c r="W235" s="37"/>
      <c r="X235" s="37"/>
      <c r="Y235" s="37"/>
      <c r="Z235" s="37"/>
      <c r="AA235" s="37"/>
      <c r="AB235" s="37"/>
      <c r="AC235" s="37"/>
      <c r="AD235" s="37"/>
      <c r="AE235" s="37"/>
      <c r="AR235" s="193" t="s">
        <v>231</v>
      </c>
      <c r="AT235" s="193" t="s">
        <v>149</v>
      </c>
      <c r="AU235" s="193" t="s">
        <v>14</v>
      </c>
      <c r="AY235" s="20" t="s">
        <v>145</v>
      </c>
      <c r="BE235" s="194">
        <f>IF(N235="základní",J235,0)</f>
        <v>0</v>
      </c>
      <c r="BF235" s="194">
        <f>IF(N235="snížená",J235,0)</f>
        <v>0</v>
      </c>
      <c r="BG235" s="194">
        <f>IF(N235="zákl. přenesená",J235,0)</f>
        <v>0</v>
      </c>
      <c r="BH235" s="194">
        <f>IF(N235="sníž. přenesená",J235,0)</f>
        <v>0</v>
      </c>
      <c r="BI235" s="194">
        <f>IF(N235="nulová",J235,0)</f>
        <v>0</v>
      </c>
      <c r="BJ235" s="20" t="s">
        <v>154</v>
      </c>
      <c r="BK235" s="194">
        <f>ROUND(I235*H235,2)</f>
        <v>0</v>
      </c>
      <c r="BL235" s="20" t="s">
        <v>231</v>
      </c>
      <c r="BM235" s="193" t="s">
        <v>498</v>
      </c>
    </row>
    <row r="236" spans="1:65" s="2" customFormat="1">
      <c r="A236" s="37"/>
      <c r="B236" s="38"/>
      <c r="C236" s="39"/>
      <c r="D236" s="195" t="s">
        <v>156</v>
      </c>
      <c r="E236" s="39"/>
      <c r="F236" s="196" t="s">
        <v>499</v>
      </c>
      <c r="G236" s="39"/>
      <c r="H236" s="39"/>
      <c r="I236" s="197"/>
      <c r="J236" s="39"/>
      <c r="K236" s="39"/>
      <c r="L236" s="42"/>
      <c r="M236" s="198"/>
      <c r="N236" s="199"/>
      <c r="O236" s="68"/>
      <c r="P236" s="68"/>
      <c r="Q236" s="68"/>
      <c r="R236" s="68"/>
      <c r="S236" s="68"/>
      <c r="T236" s="69"/>
      <c r="U236" s="37"/>
      <c r="V236" s="37"/>
      <c r="W236" s="37"/>
      <c r="X236" s="37"/>
      <c r="Y236" s="37"/>
      <c r="Z236" s="37"/>
      <c r="AA236" s="37"/>
      <c r="AB236" s="37"/>
      <c r="AC236" s="37"/>
      <c r="AD236" s="37"/>
      <c r="AE236" s="37"/>
      <c r="AT236" s="20" t="s">
        <v>156</v>
      </c>
      <c r="AU236" s="20" t="s">
        <v>14</v>
      </c>
    </row>
    <row r="237" spans="1:65" s="2" customFormat="1" ht="16.5" customHeight="1">
      <c r="A237" s="37"/>
      <c r="B237" s="38"/>
      <c r="C237" s="182" t="s">
        <v>327</v>
      </c>
      <c r="D237" s="182" t="s">
        <v>149</v>
      </c>
      <c r="E237" s="183" t="s">
        <v>500</v>
      </c>
      <c r="F237" s="184" t="s">
        <v>501</v>
      </c>
      <c r="G237" s="185" t="s">
        <v>325</v>
      </c>
      <c r="H237" s="186">
        <v>26</v>
      </c>
      <c r="I237" s="187"/>
      <c r="J237" s="188">
        <f>ROUND(I237*H237,2)</f>
        <v>0</v>
      </c>
      <c r="K237" s="184" t="s">
        <v>153</v>
      </c>
      <c r="L237" s="42"/>
      <c r="M237" s="189" t="s">
        <v>19</v>
      </c>
      <c r="N237" s="190" t="s">
        <v>49</v>
      </c>
      <c r="O237" s="68"/>
      <c r="P237" s="191">
        <f>O237*H237</f>
        <v>0</v>
      </c>
      <c r="Q237" s="191">
        <v>0</v>
      </c>
      <c r="R237" s="191">
        <f>Q237*H237</f>
        <v>0</v>
      </c>
      <c r="S237" s="191">
        <v>1.4999999999999999E-2</v>
      </c>
      <c r="T237" s="192">
        <f>S237*H237</f>
        <v>0.39</v>
      </c>
      <c r="U237" s="37"/>
      <c r="V237" s="37"/>
      <c r="W237" s="37"/>
      <c r="X237" s="37"/>
      <c r="Y237" s="37"/>
      <c r="Z237" s="37"/>
      <c r="AA237" s="37"/>
      <c r="AB237" s="37"/>
      <c r="AC237" s="37"/>
      <c r="AD237" s="37"/>
      <c r="AE237" s="37"/>
      <c r="AR237" s="193" t="s">
        <v>231</v>
      </c>
      <c r="AT237" s="193" t="s">
        <v>149</v>
      </c>
      <c r="AU237" s="193" t="s">
        <v>14</v>
      </c>
      <c r="AY237" s="20" t="s">
        <v>145</v>
      </c>
      <c r="BE237" s="194">
        <f>IF(N237="základní",J237,0)</f>
        <v>0</v>
      </c>
      <c r="BF237" s="194">
        <f>IF(N237="snížená",J237,0)</f>
        <v>0</v>
      </c>
      <c r="BG237" s="194">
        <f>IF(N237="zákl. přenesená",J237,0)</f>
        <v>0</v>
      </c>
      <c r="BH237" s="194">
        <f>IF(N237="sníž. přenesená",J237,0)</f>
        <v>0</v>
      </c>
      <c r="BI237" s="194">
        <f>IF(N237="nulová",J237,0)</f>
        <v>0</v>
      </c>
      <c r="BJ237" s="20" t="s">
        <v>154</v>
      </c>
      <c r="BK237" s="194">
        <f>ROUND(I237*H237,2)</f>
        <v>0</v>
      </c>
      <c r="BL237" s="20" t="s">
        <v>231</v>
      </c>
      <c r="BM237" s="193" t="s">
        <v>502</v>
      </c>
    </row>
    <row r="238" spans="1:65" s="2" customFormat="1">
      <c r="A238" s="37"/>
      <c r="B238" s="38"/>
      <c r="C238" s="39"/>
      <c r="D238" s="195" t="s">
        <v>156</v>
      </c>
      <c r="E238" s="39"/>
      <c r="F238" s="196" t="s">
        <v>503</v>
      </c>
      <c r="G238" s="39"/>
      <c r="H238" s="39"/>
      <c r="I238" s="197"/>
      <c r="J238" s="39"/>
      <c r="K238" s="39"/>
      <c r="L238" s="42"/>
      <c r="M238" s="262"/>
      <c r="N238" s="263"/>
      <c r="O238" s="259"/>
      <c r="P238" s="259"/>
      <c r="Q238" s="259"/>
      <c r="R238" s="259"/>
      <c r="S238" s="259"/>
      <c r="T238" s="264"/>
      <c r="U238" s="37"/>
      <c r="V238" s="37"/>
      <c r="W238" s="37"/>
      <c r="X238" s="37"/>
      <c r="Y238" s="37"/>
      <c r="Z238" s="37"/>
      <c r="AA238" s="37"/>
      <c r="AB238" s="37"/>
      <c r="AC238" s="37"/>
      <c r="AD238" s="37"/>
      <c r="AE238" s="37"/>
      <c r="AT238" s="20" t="s">
        <v>156</v>
      </c>
      <c r="AU238" s="20" t="s">
        <v>14</v>
      </c>
    </row>
    <row r="239" spans="1:65" s="2" customFormat="1" ht="6.95" customHeight="1">
      <c r="A239" s="37"/>
      <c r="B239" s="51"/>
      <c r="C239" s="52"/>
      <c r="D239" s="52"/>
      <c r="E239" s="52"/>
      <c r="F239" s="52"/>
      <c r="G239" s="52"/>
      <c r="H239" s="52"/>
      <c r="I239" s="52"/>
      <c r="J239" s="52"/>
      <c r="K239" s="52"/>
      <c r="L239" s="42"/>
      <c r="M239" s="37"/>
      <c r="O239" s="37"/>
      <c r="P239" s="37"/>
      <c r="Q239" s="37"/>
      <c r="R239" s="37"/>
      <c r="S239" s="37"/>
      <c r="T239" s="37"/>
      <c r="U239" s="37"/>
      <c r="V239" s="37"/>
      <c r="W239" s="37"/>
      <c r="X239" s="37"/>
      <c r="Y239" s="37"/>
      <c r="Z239" s="37"/>
      <c r="AA239" s="37"/>
      <c r="AB239" s="37"/>
      <c r="AC239" s="37"/>
      <c r="AD239" s="37"/>
      <c r="AE239" s="37"/>
    </row>
  </sheetData>
  <sheetProtection algorithmName="SHA-512" hashValue="/3YHipnNMttvAyEZpoNH0RPQtITULycDIO3w90wQvoY7J3IsFmbF85rRvzGrkimw3Z5FwPVCo9Olrq9Ml9Do5Q==" saltValue="CzUv/iXneQ3vmw/abeJFy2Q6jqNUL9C3wSzYcnWQwQxebUBiog3/oMtXLSxcPCW/c24Qd06B3Iyw5SzNhfaCfg==" spinCount="100000" sheet="1" objects="1" scenarios="1" formatColumns="0" formatRows="0" autoFilter="0"/>
  <autoFilter ref="C90:K238"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7" r:id="rId1" xr:uid="{00000000-0004-0000-0500-000000000000}"/>
    <hyperlink ref="F102" r:id="rId2" xr:uid="{00000000-0004-0000-0500-000001000000}"/>
    <hyperlink ref="F107" r:id="rId3" xr:uid="{00000000-0004-0000-0500-000002000000}"/>
    <hyperlink ref="F114" r:id="rId4" xr:uid="{00000000-0004-0000-0500-000003000000}"/>
    <hyperlink ref="F119" r:id="rId5" xr:uid="{00000000-0004-0000-0500-000004000000}"/>
    <hyperlink ref="F236" r:id="rId6" xr:uid="{00000000-0004-0000-0500-000005000000}"/>
    <hyperlink ref="F238" r:id="rId7" xr:uid="{00000000-0004-0000-05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104</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1" customFormat="1" ht="12" customHeight="1">
      <c r="B8" s="23"/>
      <c r="D8" s="116" t="s">
        <v>109</v>
      </c>
      <c r="L8" s="23"/>
    </row>
    <row r="9" spans="1:46" s="2" customFormat="1" ht="16.5" customHeight="1">
      <c r="A9" s="37"/>
      <c r="B9" s="42"/>
      <c r="C9" s="37"/>
      <c r="D9" s="37"/>
      <c r="E9" s="402" t="s">
        <v>378</v>
      </c>
      <c r="F9" s="405"/>
      <c r="G9" s="405"/>
      <c r="H9" s="40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379</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04" t="s">
        <v>632</v>
      </c>
      <c r="F11" s="405"/>
      <c r="G11" s="405"/>
      <c r="H11" s="405"/>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7" t="s">
        <v>19</v>
      </c>
      <c r="G13" s="37"/>
      <c r="H13" s="37"/>
      <c r="I13" s="116" t="s">
        <v>20</v>
      </c>
      <c r="J13" s="107"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7" t="s">
        <v>22</v>
      </c>
      <c r="G14" s="37"/>
      <c r="H14" s="37"/>
      <c r="I14" s="116" t="s">
        <v>23</v>
      </c>
      <c r="J14" s="118" t="str">
        <f>'Rekapitulace stavby'!AN8</f>
        <v>24. 6. 2024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7"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7" t="s">
        <v>28</v>
      </c>
      <c r="F17" s="37"/>
      <c r="G17" s="37"/>
      <c r="H17" s="37"/>
      <c r="I17" s="116" t="s">
        <v>29</v>
      </c>
      <c r="J17" s="107"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06" t="str">
        <f>'Rekapitulace stavby'!E14</f>
        <v>Vyplň údaj</v>
      </c>
      <c r="F20" s="407"/>
      <c r="G20" s="407"/>
      <c r="H20" s="407"/>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7"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7" t="s">
        <v>35</v>
      </c>
      <c r="F23" s="37"/>
      <c r="G23" s="37"/>
      <c r="H23" s="37"/>
      <c r="I23" s="116" t="s">
        <v>29</v>
      </c>
      <c r="J23" s="107"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7" t="str">
        <f>IF('Rekapitulace stavby'!AN19="","",'Rekapitulace stavby'!AN19)</f>
        <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7" t="str">
        <f>IF('Rekapitulace stavby'!E20="","",'Rekapitulace stavby'!E20)</f>
        <v xml:space="preserve"> </v>
      </c>
      <c r="F26" s="37"/>
      <c r="G26" s="37"/>
      <c r="H26" s="37"/>
      <c r="I26" s="116" t="s">
        <v>29</v>
      </c>
      <c r="J26" s="107" t="str">
        <f>IF('Rekapitulace stavby'!AN20="","",'Rekapitulace stavby'!AN20)</f>
        <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08" t="s">
        <v>111</v>
      </c>
      <c r="F29" s="408"/>
      <c r="G29" s="408"/>
      <c r="H29" s="408"/>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42</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44</v>
      </c>
      <c r="G34" s="37"/>
      <c r="H34" s="37"/>
      <c r="I34" s="125" t="s">
        <v>43</v>
      </c>
      <c r="J34" s="125" t="s">
        <v>45</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126" t="s">
        <v>46</v>
      </c>
      <c r="E35" s="116" t="s">
        <v>47</v>
      </c>
      <c r="F35" s="127">
        <f>ROUND((SUM(BE91:BE170)),  2)</f>
        <v>0</v>
      </c>
      <c r="G35" s="37"/>
      <c r="H35" s="37"/>
      <c r="I35" s="128">
        <v>0.21</v>
      </c>
      <c r="J35" s="127">
        <f>ROUND(((SUM(BE91:BE170))*I35),  2)</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48</v>
      </c>
      <c r="F36" s="127">
        <f>ROUND((SUM(BF91:BF170)),  2)</f>
        <v>0</v>
      </c>
      <c r="G36" s="37"/>
      <c r="H36" s="37"/>
      <c r="I36" s="128">
        <v>0.12</v>
      </c>
      <c r="J36" s="127">
        <f>ROUND(((SUM(BF91:BF170))*I36),  2)</f>
        <v>0</v>
      </c>
      <c r="K36" s="37"/>
      <c r="L36" s="117"/>
      <c r="S36" s="37"/>
      <c r="T36" s="37"/>
      <c r="U36" s="37"/>
      <c r="V36" s="37"/>
      <c r="W36" s="37"/>
      <c r="X36" s="37"/>
      <c r="Y36" s="37"/>
      <c r="Z36" s="37"/>
      <c r="AA36" s="37"/>
      <c r="AB36" s="37"/>
      <c r="AC36" s="37"/>
      <c r="AD36" s="37"/>
      <c r="AE36" s="37"/>
    </row>
    <row r="37" spans="1:31" s="2" customFormat="1" ht="14.45" customHeight="1">
      <c r="A37" s="37"/>
      <c r="B37" s="42"/>
      <c r="C37" s="37"/>
      <c r="D37" s="116" t="s">
        <v>46</v>
      </c>
      <c r="E37" s="116" t="s">
        <v>49</v>
      </c>
      <c r="F37" s="127">
        <f>ROUND((SUM(BG91:BG170)),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7">
        <f>ROUND((SUM(BH91:BH170)),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ROUND((SUM(BI91:BI170)),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112</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E7</f>
        <v>Demolice objektu G</v>
      </c>
      <c r="F50" s="401"/>
      <c r="G50" s="401"/>
      <c r="H50" s="401"/>
      <c r="I50" s="39"/>
      <c r="J50" s="39"/>
      <c r="K50" s="39"/>
      <c r="L50" s="117"/>
      <c r="S50" s="37"/>
      <c r="T50" s="37"/>
      <c r="U50" s="37"/>
      <c r="V50" s="37"/>
      <c r="W50" s="37"/>
      <c r="X50" s="37"/>
      <c r="Y50" s="37"/>
      <c r="Z50" s="37"/>
      <c r="AA50" s="37"/>
      <c r="AB50" s="37"/>
      <c r="AC50" s="37"/>
      <c r="AD50" s="37"/>
      <c r="AE50" s="37"/>
    </row>
    <row r="51" spans="1:47" s="1" customFormat="1" ht="12" customHeight="1">
      <c r="B51" s="24"/>
      <c r="C51" s="32" t="s">
        <v>109</v>
      </c>
      <c r="D51" s="25"/>
      <c r="E51" s="25"/>
      <c r="F51" s="25"/>
      <c r="G51" s="25"/>
      <c r="H51" s="25"/>
      <c r="I51" s="25"/>
      <c r="J51" s="25"/>
      <c r="K51" s="25"/>
      <c r="L51" s="23"/>
    </row>
    <row r="52" spans="1:47" s="2" customFormat="1" ht="16.5" customHeight="1">
      <c r="A52" s="37"/>
      <c r="B52" s="38"/>
      <c r="C52" s="39"/>
      <c r="D52" s="39"/>
      <c r="E52" s="400" t="s">
        <v>378</v>
      </c>
      <c r="F52" s="399"/>
      <c r="G52" s="399"/>
      <c r="H52" s="399"/>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379</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88" t="str">
        <f>E11</f>
        <v>D2.5 - Pavilon L</v>
      </c>
      <c r="F54" s="399"/>
      <c r="G54" s="399"/>
      <c r="H54" s="399"/>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Karlovarská krajská nemocnice a.s.</v>
      </c>
      <c r="G56" s="39"/>
      <c r="H56" s="39"/>
      <c r="I56" s="32" t="s">
        <v>23</v>
      </c>
      <c r="J56" s="63" t="str">
        <f>IF(J14="","",J14)</f>
        <v>24. 6. 2024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Karlovarský kraj</v>
      </c>
      <c r="G58" s="39"/>
      <c r="H58" s="39"/>
      <c r="I58" s="32" t="s">
        <v>33</v>
      </c>
      <c r="J58" s="35" t="str">
        <f>E23</f>
        <v>Penta Projekt s.r.o., Mrštíkova 12, Jihlava</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 xml:space="preserve"> </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113</v>
      </c>
      <c r="D61" s="141"/>
      <c r="E61" s="141"/>
      <c r="F61" s="141"/>
      <c r="G61" s="141"/>
      <c r="H61" s="141"/>
      <c r="I61" s="141"/>
      <c r="J61" s="142" t="s">
        <v>114</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1">
        <f>J91</f>
        <v>0</v>
      </c>
      <c r="K63" s="39"/>
      <c r="L63" s="117"/>
      <c r="S63" s="37"/>
      <c r="T63" s="37"/>
      <c r="U63" s="37"/>
      <c r="V63" s="37"/>
      <c r="W63" s="37"/>
      <c r="X63" s="37"/>
      <c r="Y63" s="37"/>
      <c r="Z63" s="37"/>
      <c r="AA63" s="37"/>
      <c r="AB63" s="37"/>
      <c r="AC63" s="37"/>
      <c r="AD63" s="37"/>
      <c r="AE63" s="37"/>
      <c r="AU63" s="20" t="s">
        <v>115</v>
      </c>
    </row>
    <row r="64" spans="1:47" s="9" customFormat="1" ht="24.95" customHeight="1">
      <c r="B64" s="144"/>
      <c r="C64" s="145"/>
      <c r="D64" s="146" t="s">
        <v>116</v>
      </c>
      <c r="E64" s="147"/>
      <c r="F64" s="147"/>
      <c r="G64" s="147"/>
      <c r="H64" s="147"/>
      <c r="I64" s="147"/>
      <c r="J64" s="148">
        <f>J92</f>
        <v>0</v>
      </c>
      <c r="K64" s="145"/>
      <c r="L64" s="149"/>
    </row>
    <row r="65" spans="1:31" s="10" customFormat="1" ht="19.899999999999999" customHeight="1">
      <c r="B65" s="150"/>
      <c r="C65" s="101"/>
      <c r="D65" s="151" t="s">
        <v>123</v>
      </c>
      <c r="E65" s="152"/>
      <c r="F65" s="152"/>
      <c r="G65" s="152"/>
      <c r="H65" s="152"/>
      <c r="I65" s="152"/>
      <c r="J65" s="153">
        <f>J93</f>
        <v>0</v>
      </c>
      <c r="K65" s="101"/>
      <c r="L65" s="154"/>
    </row>
    <row r="66" spans="1:31" s="10" customFormat="1" ht="14.85" customHeight="1">
      <c r="B66" s="150"/>
      <c r="C66" s="101"/>
      <c r="D66" s="151" t="s">
        <v>125</v>
      </c>
      <c r="E66" s="152"/>
      <c r="F66" s="152"/>
      <c r="G66" s="152"/>
      <c r="H66" s="152"/>
      <c r="I66" s="152"/>
      <c r="J66" s="153">
        <f>J94</f>
        <v>0</v>
      </c>
      <c r="K66" s="101"/>
      <c r="L66" s="154"/>
    </row>
    <row r="67" spans="1:31" s="10" customFormat="1" ht="21.75" customHeight="1">
      <c r="B67" s="150"/>
      <c r="C67" s="101"/>
      <c r="D67" s="151" t="s">
        <v>126</v>
      </c>
      <c r="E67" s="152"/>
      <c r="F67" s="152"/>
      <c r="G67" s="152"/>
      <c r="H67" s="152"/>
      <c r="I67" s="152"/>
      <c r="J67" s="153">
        <f>J95</f>
        <v>0</v>
      </c>
      <c r="K67" s="101"/>
      <c r="L67" s="154"/>
    </row>
    <row r="68" spans="1:31" s="9" customFormat="1" ht="24.95" customHeight="1">
      <c r="B68" s="144"/>
      <c r="C68" s="145"/>
      <c r="D68" s="146" t="s">
        <v>381</v>
      </c>
      <c r="E68" s="147"/>
      <c r="F68" s="147"/>
      <c r="G68" s="147"/>
      <c r="H68" s="147"/>
      <c r="I68" s="147"/>
      <c r="J68" s="148">
        <f>J111</f>
        <v>0</v>
      </c>
      <c r="K68" s="145"/>
      <c r="L68" s="149"/>
    </row>
    <row r="69" spans="1:31" s="10" customFormat="1" ht="19.899999999999999" customHeight="1">
      <c r="B69" s="150"/>
      <c r="C69" s="101"/>
      <c r="D69" s="151" t="s">
        <v>382</v>
      </c>
      <c r="E69" s="152"/>
      <c r="F69" s="152"/>
      <c r="G69" s="152"/>
      <c r="H69" s="152"/>
      <c r="I69" s="152"/>
      <c r="J69" s="153">
        <f>J112</f>
        <v>0</v>
      </c>
      <c r="K69" s="101"/>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1"/>
      <c r="C71" s="52"/>
      <c r="D71" s="52"/>
      <c r="E71" s="52"/>
      <c r="F71" s="52"/>
      <c r="G71" s="52"/>
      <c r="H71" s="52"/>
      <c r="I71" s="52"/>
      <c r="J71" s="52"/>
      <c r="K71" s="52"/>
      <c r="L71" s="117"/>
      <c r="S71" s="37"/>
      <c r="T71" s="37"/>
      <c r="U71" s="37"/>
      <c r="V71" s="37"/>
      <c r="W71" s="37"/>
      <c r="X71" s="37"/>
      <c r="Y71" s="37"/>
      <c r="Z71" s="37"/>
      <c r="AA71" s="37"/>
      <c r="AB71" s="37"/>
      <c r="AC71" s="37"/>
      <c r="AD71" s="37"/>
      <c r="AE71" s="37"/>
    </row>
    <row r="75" spans="1:31" s="2" customFormat="1" ht="6.95" customHeight="1">
      <c r="A75" s="37"/>
      <c r="B75" s="53"/>
      <c r="C75" s="54"/>
      <c r="D75" s="54"/>
      <c r="E75" s="54"/>
      <c r="F75" s="54"/>
      <c r="G75" s="54"/>
      <c r="H75" s="54"/>
      <c r="I75" s="54"/>
      <c r="J75" s="54"/>
      <c r="K75" s="54"/>
      <c r="L75" s="117"/>
      <c r="S75" s="37"/>
      <c r="T75" s="37"/>
      <c r="U75" s="37"/>
      <c r="V75" s="37"/>
      <c r="W75" s="37"/>
      <c r="X75" s="37"/>
      <c r="Y75" s="37"/>
      <c r="Z75" s="37"/>
      <c r="AA75" s="37"/>
      <c r="AB75" s="37"/>
      <c r="AC75" s="37"/>
      <c r="AD75" s="37"/>
      <c r="AE75" s="37"/>
    </row>
    <row r="76" spans="1:31" s="2" customFormat="1" ht="24.95" customHeight="1">
      <c r="A76" s="37"/>
      <c r="B76" s="38"/>
      <c r="C76" s="26" t="s">
        <v>130</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E7</f>
        <v>Demolice objektu G</v>
      </c>
      <c r="F79" s="401"/>
      <c r="G79" s="401"/>
      <c r="H79" s="401"/>
      <c r="I79" s="39"/>
      <c r="J79" s="39"/>
      <c r="K79" s="39"/>
      <c r="L79" s="117"/>
      <c r="S79" s="37"/>
      <c r="T79" s="37"/>
      <c r="U79" s="37"/>
      <c r="V79" s="37"/>
      <c r="W79" s="37"/>
      <c r="X79" s="37"/>
      <c r="Y79" s="37"/>
      <c r="Z79" s="37"/>
      <c r="AA79" s="37"/>
      <c r="AB79" s="37"/>
      <c r="AC79" s="37"/>
      <c r="AD79" s="37"/>
      <c r="AE79" s="37"/>
    </row>
    <row r="80" spans="1:31" s="1" customFormat="1" ht="12" customHeight="1">
      <c r="B80" s="24"/>
      <c r="C80" s="32" t="s">
        <v>109</v>
      </c>
      <c r="D80" s="25"/>
      <c r="E80" s="25"/>
      <c r="F80" s="25"/>
      <c r="G80" s="25"/>
      <c r="H80" s="25"/>
      <c r="I80" s="25"/>
      <c r="J80" s="25"/>
      <c r="K80" s="25"/>
      <c r="L80" s="23"/>
    </row>
    <row r="81" spans="1:65" s="2" customFormat="1" ht="16.5" customHeight="1">
      <c r="A81" s="37"/>
      <c r="B81" s="38"/>
      <c r="C81" s="39"/>
      <c r="D81" s="39"/>
      <c r="E81" s="400" t="s">
        <v>378</v>
      </c>
      <c r="F81" s="399"/>
      <c r="G81" s="399"/>
      <c r="H81" s="39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379</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88" t="str">
        <f>E11</f>
        <v>D2.5 - Pavilon L</v>
      </c>
      <c r="F83" s="399"/>
      <c r="G83" s="399"/>
      <c r="H83" s="399"/>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F14</f>
        <v>Karlovarská krajská nemocnice a.s.</v>
      </c>
      <c r="G85" s="39"/>
      <c r="H85" s="39"/>
      <c r="I85" s="32" t="s">
        <v>23</v>
      </c>
      <c r="J85" s="63" t="str">
        <f>IF(J14="","",J14)</f>
        <v>24. 6. 2024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E17</f>
        <v>Karlovarský kraj</v>
      </c>
      <c r="G87" s="39"/>
      <c r="H87" s="39"/>
      <c r="I87" s="32" t="s">
        <v>33</v>
      </c>
      <c r="J87" s="35" t="str">
        <f>E23</f>
        <v>Penta Projekt s.r.o., Mrštíkova 12, Jihlava</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38</v>
      </c>
      <c r="J88" s="35" t="str">
        <f>E26</f>
        <v xml:space="preserve"> </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131</v>
      </c>
      <c r="D90" s="158" t="s">
        <v>61</v>
      </c>
      <c r="E90" s="158" t="s">
        <v>57</v>
      </c>
      <c r="F90" s="158" t="s">
        <v>58</v>
      </c>
      <c r="G90" s="158" t="s">
        <v>132</v>
      </c>
      <c r="H90" s="158" t="s">
        <v>133</v>
      </c>
      <c r="I90" s="158" t="s">
        <v>134</v>
      </c>
      <c r="J90" s="158" t="s">
        <v>114</v>
      </c>
      <c r="K90" s="159" t="s">
        <v>135</v>
      </c>
      <c r="L90" s="160"/>
      <c r="M90" s="72" t="s">
        <v>19</v>
      </c>
      <c r="N90" s="73" t="s">
        <v>46</v>
      </c>
      <c r="O90" s="73" t="s">
        <v>136</v>
      </c>
      <c r="P90" s="73" t="s">
        <v>137</v>
      </c>
      <c r="Q90" s="73" t="s">
        <v>138</v>
      </c>
      <c r="R90" s="73" t="s">
        <v>139</v>
      </c>
      <c r="S90" s="73" t="s">
        <v>140</v>
      </c>
      <c r="T90" s="74" t="s">
        <v>141</v>
      </c>
      <c r="U90" s="155"/>
      <c r="V90" s="155"/>
      <c r="W90" s="155"/>
      <c r="X90" s="155"/>
      <c r="Y90" s="155"/>
      <c r="Z90" s="155"/>
      <c r="AA90" s="155"/>
      <c r="AB90" s="155"/>
      <c r="AC90" s="155"/>
      <c r="AD90" s="155"/>
      <c r="AE90" s="155"/>
    </row>
    <row r="91" spans="1:65" s="2" customFormat="1" ht="22.9" customHeight="1">
      <c r="A91" s="37"/>
      <c r="B91" s="38"/>
      <c r="C91" s="79" t="s">
        <v>142</v>
      </c>
      <c r="D91" s="39"/>
      <c r="E91" s="39"/>
      <c r="F91" s="39"/>
      <c r="G91" s="39"/>
      <c r="H91" s="39"/>
      <c r="I91" s="39"/>
      <c r="J91" s="161">
        <f>BK91</f>
        <v>0</v>
      </c>
      <c r="K91" s="39"/>
      <c r="L91" s="42"/>
      <c r="M91" s="75"/>
      <c r="N91" s="162"/>
      <c r="O91" s="76"/>
      <c r="P91" s="163">
        <f>P92+P111</f>
        <v>0</v>
      </c>
      <c r="Q91" s="76"/>
      <c r="R91" s="163">
        <f>R92+R111</f>
        <v>0</v>
      </c>
      <c r="S91" s="76"/>
      <c r="T91" s="164">
        <f>T92+T111</f>
        <v>0.23399999999999999</v>
      </c>
      <c r="U91" s="37"/>
      <c r="V91" s="37"/>
      <c r="W91" s="37"/>
      <c r="X91" s="37"/>
      <c r="Y91" s="37"/>
      <c r="Z91" s="37"/>
      <c r="AA91" s="37"/>
      <c r="AB91" s="37"/>
      <c r="AC91" s="37"/>
      <c r="AD91" s="37"/>
      <c r="AE91" s="37"/>
      <c r="AT91" s="20" t="s">
        <v>75</v>
      </c>
      <c r="AU91" s="20" t="s">
        <v>115</v>
      </c>
      <c r="BK91" s="165">
        <f>BK92+BK111</f>
        <v>0</v>
      </c>
    </row>
    <row r="92" spans="1:65" s="12" customFormat="1" ht="25.9" customHeight="1">
      <c r="B92" s="166"/>
      <c r="C92" s="167"/>
      <c r="D92" s="168" t="s">
        <v>75</v>
      </c>
      <c r="E92" s="169" t="s">
        <v>143</v>
      </c>
      <c r="F92" s="169" t="s">
        <v>144</v>
      </c>
      <c r="G92" s="167"/>
      <c r="H92" s="167"/>
      <c r="I92" s="170"/>
      <c r="J92" s="171">
        <f>BK92</f>
        <v>0</v>
      </c>
      <c r="K92" s="167"/>
      <c r="L92" s="172"/>
      <c r="M92" s="173"/>
      <c r="N92" s="174"/>
      <c r="O92" s="174"/>
      <c r="P92" s="175">
        <f>P93</f>
        <v>0</v>
      </c>
      <c r="Q92" s="174"/>
      <c r="R92" s="175">
        <f>R93</f>
        <v>0</v>
      </c>
      <c r="S92" s="174"/>
      <c r="T92" s="176">
        <f>T93</f>
        <v>0</v>
      </c>
      <c r="AR92" s="177" t="s">
        <v>84</v>
      </c>
      <c r="AT92" s="178" t="s">
        <v>75</v>
      </c>
      <c r="AU92" s="178" t="s">
        <v>76</v>
      </c>
      <c r="AY92" s="177" t="s">
        <v>145</v>
      </c>
      <c r="BK92" s="179">
        <f>BK93</f>
        <v>0</v>
      </c>
    </row>
    <row r="93" spans="1:65" s="12" customFormat="1" ht="22.9" customHeight="1">
      <c r="B93" s="166"/>
      <c r="C93" s="167"/>
      <c r="D93" s="168" t="s">
        <v>75</v>
      </c>
      <c r="E93" s="180" t="s">
        <v>181</v>
      </c>
      <c r="F93" s="180" t="s">
        <v>182</v>
      </c>
      <c r="G93" s="167"/>
      <c r="H93" s="167"/>
      <c r="I93" s="170"/>
      <c r="J93" s="181">
        <f>BK93</f>
        <v>0</v>
      </c>
      <c r="K93" s="167"/>
      <c r="L93" s="172"/>
      <c r="M93" s="173"/>
      <c r="N93" s="174"/>
      <c r="O93" s="174"/>
      <c r="P93" s="175">
        <f>P94</f>
        <v>0</v>
      </c>
      <c r="Q93" s="174"/>
      <c r="R93" s="175">
        <f>R94</f>
        <v>0</v>
      </c>
      <c r="S93" s="174"/>
      <c r="T93" s="176">
        <f>T94</f>
        <v>0</v>
      </c>
      <c r="AR93" s="177" t="s">
        <v>84</v>
      </c>
      <c r="AT93" s="178" t="s">
        <v>75</v>
      </c>
      <c r="AU93" s="178" t="s">
        <v>84</v>
      </c>
      <c r="AY93" s="177" t="s">
        <v>145</v>
      </c>
      <c r="BK93" s="179">
        <f>BK94</f>
        <v>0</v>
      </c>
    </row>
    <row r="94" spans="1:65" s="12" customFormat="1" ht="20.85" customHeight="1">
      <c r="B94" s="166"/>
      <c r="C94" s="167"/>
      <c r="D94" s="168" t="s">
        <v>75</v>
      </c>
      <c r="E94" s="180" t="s">
        <v>235</v>
      </c>
      <c r="F94" s="180" t="s">
        <v>236</v>
      </c>
      <c r="G94" s="167"/>
      <c r="H94" s="167"/>
      <c r="I94" s="170"/>
      <c r="J94" s="181">
        <f>BK94</f>
        <v>0</v>
      </c>
      <c r="K94" s="167"/>
      <c r="L94" s="172"/>
      <c r="M94" s="173"/>
      <c r="N94" s="174"/>
      <c r="O94" s="174"/>
      <c r="P94" s="175">
        <f>P95</f>
        <v>0</v>
      </c>
      <c r="Q94" s="174"/>
      <c r="R94" s="175">
        <f>R95</f>
        <v>0</v>
      </c>
      <c r="S94" s="174"/>
      <c r="T94" s="176">
        <f>T95</f>
        <v>0</v>
      </c>
      <c r="AR94" s="177" t="s">
        <v>84</v>
      </c>
      <c r="AT94" s="178" t="s">
        <v>75</v>
      </c>
      <c r="AU94" s="178" t="s">
        <v>14</v>
      </c>
      <c r="AY94" s="177" t="s">
        <v>145</v>
      </c>
      <c r="BK94" s="179">
        <f>BK95</f>
        <v>0</v>
      </c>
    </row>
    <row r="95" spans="1:65" s="16" customFormat="1" ht="20.85" customHeight="1">
      <c r="B95" s="234"/>
      <c r="C95" s="235"/>
      <c r="D95" s="236" t="s">
        <v>75</v>
      </c>
      <c r="E95" s="236" t="s">
        <v>237</v>
      </c>
      <c r="F95" s="236" t="s">
        <v>238</v>
      </c>
      <c r="G95" s="235"/>
      <c r="H95" s="235"/>
      <c r="I95" s="237"/>
      <c r="J95" s="238">
        <f>BK95</f>
        <v>0</v>
      </c>
      <c r="K95" s="235"/>
      <c r="L95" s="239"/>
      <c r="M95" s="240"/>
      <c r="N95" s="241"/>
      <c r="O95" s="241"/>
      <c r="P95" s="242">
        <f>SUM(P96:P110)</f>
        <v>0</v>
      </c>
      <c r="Q95" s="241"/>
      <c r="R95" s="242">
        <f>SUM(R96:R110)</f>
        <v>0</v>
      </c>
      <c r="S95" s="241"/>
      <c r="T95" s="243">
        <f>SUM(T96:T110)</f>
        <v>0</v>
      </c>
      <c r="AR95" s="244" t="s">
        <v>84</v>
      </c>
      <c r="AT95" s="245" t="s">
        <v>75</v>
      </c>
      <c r="AU95" s="245" t="s">
        <v>155</v>
      </c>
      <c r="AY95" s="244" t="s">
        <v>145</v>
      </c>
      <c r="BK95" s="246">
        <f>SUM(BK96:BK110)</f>
        <v>0</v>
      </c>
    </row>
    <row r="96" spans="1:65" s="2" customFormat="1" ht="21.75" customHeight="1">
      <c r="A96" s="37"/>
      <c r="B96" s="38"/>
      <c r="C96" s="182" t="s">
        <v>84</v>
      </c>
      <c r="D96" s="182" t="s">
        <v>149</v>
      </c>
      <c r="E96" s="183" t="s">
        <v>239</v>
      </c>
      <c r="F96" s="184" t="s">
        <v>240</v>
      </c>
      <c r="G96" s="185" t="s">
        <v>222</v>
      </c>
      <c r="H96" s="186">
        <v>0.23400000000000001</v>
      </c>
      <c r="I96" s="187"/>
      <c r="J96" s="188">
        <f>ROUND(I96*H96,2)</f>
        <v>0</v>
      </c>
      <c r="K96" s="184" t="s">
        <v>153</v>
      </c>
      <c r="L96" s="42"/>
      <c r="M96" s="189" t="s">
        <v>19</v>
      </c>
      <c r="N96" s="190" t="s">
        <v>49</v>
      </c>
      <c r="O96" s="68"/>
      <c r="P96" s="191">
        <f>O96*H96</f>
        <v>0</v>
      </c>
      <c r="Q96" s="191">
        <v>0</v>
      </c>
      <c r="R96" s="191">
        <f>Q96*H96</f>
        <v>0</v>
      </c>
      <c r="S96" s="191">
        <v>0</v>
      </c>
      <c r="T96" s="192">
        <f>S96*H96</f>
        <v>0</v>
      </c>
      <c r="U96" s="37"/>
      <c r="V96" s="37"/>
      <c r="W96" s="37"/>
      <c r="X96" s="37"/>
      <c r="Y96" s="37"/>
      <c r="Z96" s="37"/>
      <c r="AA96" s="37"/>
      <c r="AB96" s="37"/>
      <c r="AC96" s="37"/>
      <c r="AD96" s="37"/>
      <c r="AE96" s="37"/>
      <c r="AR96" s="193" t="s">
        <v>154</v>
      </c>
      <c r="AT96" s="193" t="s">
        <v>149</v>
      </c>
      <c r="AU96" s="193" t="s">
        <v>154</v>
      </c>
      <c r="AY96" s="20" t="s">
        <v>145</v>
      </c>
      <c r="BE96" s="194">
        <f>IF(N96="základní",J96,0)</f>
        <v>0</v>
      </c>
      <c r="BF96" s="194">
        <f>IF(N96="snížená",J96,0)</f>
        <v>0</v>
      </c>
      <c r="BG96" s="194">
        <f>IF(N96="zákl. přenesená",J96,0)</f>
        <v>0</v>
      </c>
      <c r="BH96" s="194">
        <f>IF(N96="sníž. přenesená",J96,0)</f>
        <v>0</v>
      </c>
      <c r="BI96" s="194">
        <f>IF(N96="nulová",J96,0)</f>
        <v>0</v>
      </c>
      <c r="BJ96" s="20" t="s">
        <v>154</v>
      </c>
      <c r="BK96" s="194">
        <f>ROUND(I96*H96,2)</f>
        <v>0</v>
      </c>
      <c r="BL96" s="20" t="s">
        <v>154</v>
      </c>
      <c r="BM96" s="193" t="s">
        <v>383</v>
      </c>
    </row>
    <row r="97" spans="1:65" s="2" customFormat="1">
      <c r="A97" s="37"/>
      <c r="B97" s="38"/>
      <c r="C97" s="39"/>
      <c r="D97" s="195" t="s">
        <v>156</v>
      </c>
      <c r="E97" s="39"/>
      <c r="F97" s="196" t="s">
        <v>242</v>
      </c>
      <c r="G97" s="39"/>
      <c r="H97" s="39"/>
      <c r="I97" s="197"/>
      <c r="J97" s="39"/>
      <c r="K97" s="39"/>
      <c r="L97" s="42"/>
      <c r="M97" s="198"/>
      <c r="N97" s="199"/>
      <c r="O97" s="68"/>
      <c r="P97" s="68"/>
      <c r="Q97" s="68"/>
      <c r="R97" s="68"/>
      <c r="S97" s="68"/>
      <c r="T97" s="69"/>
      <c r="U97" s="37"/>
      <c r="V97" s="37"/>
      <c r="W97" s="37"/>
      <c r="X97" s="37"/>
      <c r="Y97" s="37"/>
      <c r="Z97" s="37"/>
      <c r="AA97" s="37"/>
      <c r="AB97" s="37"/>
      <c r="AC97" s="37"/>
      <c r="AD97" s="37"/>
      <c r="AE97" s="37"/>
      <c r="AT97" s="20" t="s">
        <v>156</v>
      </c>
      <c r="AU97" s="20" t="s">
        <v>154</v>
      </c>
    </row>
    <row r="98" spans="1:65" s="13" customFormat="1">
      <c r="B98" s="200"/>
      <c r="C98" s="201"/>
      <c r="D98" s="202" t="s">
        <v>158</v>
      </c>
      <c r="E98" s="203" t="s">
        <v>19</v>
      </c>
      <c r="F98" s="204" t="s">
        <v>384</v>
      </c>
      <c r="G98" s="201"/>
      <c r="H98" s="203" t="s">
        <v>19</v>
      </c>
      <c r="I98" s="205"/>
      <c r="J98" s="201"/>
      <c r="K98" s="201"/>
      <c r="L98" s="206"/>
      <c r="M98" s="207"/>
      <c r="N98" s="208"/>
      <c r="O98" s="208"/>
      <c r="P98" s="208"/>
      <c r="Q98" s="208"/>
      <c r="R98" s="208"/>
      <c r="S98" s="208"/>
      <c r="T98" s="209"/>
      <c r="AT98" s="210" t="s">
        <v>158</v>
      </c>
      <c r="AU98" s="210" t="s">
        <v>154</v>
      </c>
      <c r="AV98" s="13" t="s">
        <v>84</v>
      </c>
      <c r="AW98" s="13" t="s">
        <v>37</v>
      </c>
      <c r="AX98" s="13" t="s">
        <v>76</v>
      </c>
      <c r="AY98" s="210" t="s">
        <v>145</v>
      </c>
    </row>
    <row r="99" spans="1:65" s="14" customFormat="1">
      <c r="B99" s="211"/>
      <c r="C99" s="212"/>
      <c r="D99" s="202" t="s">
        <v>158</v>
      </c>
      <c r="E99" s="213" t="s">
        <v>19</v>
      </c>
      <c r="F99" s="214" t="s">
        <v>633</v>
      </c>
      <c r="G99" s="212"/>
      <c r="H99" s="215">
        <v>0.23400000000000001</v>
      </c>
      <c r="I99" s="216"/>
      <c r="J99" s="212"/>
      <c r="K99" s="212"/>
      <c r="L99" s="217"/>
      <c r="M99" s="218"/>
      <c r="N99" s="219"/>
      <c r="O99" s="219"/>
      <c r="P99" s="219"/>
      <c r="Q99" s="219"/>
      <c r="R99" s="219"/>
      <c r="S99" s="219"/>
      <c r="T99" s="220"/>
      <c r="AT99" s="221" t="s">
        <v>158</v>
      </c>
      <c r="AU99" s="221" t="s">
        <v>154</v>
      </c>
      <c r="AV99" s="14" t="s">
        <v>14</v>
      </c>
      <c r="AW99" s="14" t="s">
        <v>37</v>
      </c>
      <c r="AX99" s="14" t="s">
        <v>76</v>
      </c>
      <c r="AY99" s="221" t="s">
        <v>145</v>
      </c>
    </row>
    <row r="100" spans="1:65" s="15" customFormat="1">
      <c r="B100" s="222"/>
      <c r="C100" s="223"/>
      <c r="D100" s="202" t="s">
        <v>158</v>
      </c>
      <c r="E100" s="224" t="s">
        <v>19</v>
      </c>
      <c r="F100" s="225" t="s">
        <v>163</v>
      </c>
      <c r="G100" s="223"/>
      <c r="H100" s="226">
        <v>0.23400000000000001</v>
      </c>
      <c r="I100" s="227"/>
      <c r="J100" s="223"/>
      <c r="K100" s="223"/>
      <c r="L100" s="228"/>
      <c r="M100" s="229"/>
      <c r="N100" s="230"/>
      <c r="O100" s="230"/>
      <c r="P100" s="230"/>
      <c r="Q100" s="230"/>
      <c r="R100" s="230"/>
      <c r="S100" s="230"/>
      <c r="T100" s="231"/>
      <c r="AT100" s="232" t="s">
        <v>158</v>
      </c>
      <c r="AU100" s="232" t="s">
        <v>154</v>
      </c>
      <c r="AV100" s="15" t="s">
        <v>154</v>
      </c>
      <c r="AW100" s="15" t="s">
        <v>37</v>
      </c>
      <c r="AX100" s="15" t="s">
        <v>84</v>
      </c>
      <c r="AY100" s="232" t="s">
        <v>145</v>
      </c>
    </row>
    <row r="101" spans="1:65" s="2" customFormat="1" ht="16.5" customHeight="1">
      <c r="A101" s="37"/>
      <c r="B101" s="38"/>
      <c r="C101" s="182" t="s">
        <v>14</v>
      </c>
      <c r="D101" s="182" t="s">
        <v>149</v>
      </c>
      <c r="E101" s="183" t="s">
        <v>244</v>
      </c>
      <c r="F101" s="184" t="s">
        <v>245</v>
      </c>
      <c r="G101" s="185" t="s">
        <v>222</v>
      </c>
      <c r="H101" s="186">
        <v>3.2759999999999998</v>
      </c>
      <c r="I101" s="187"/>
      <c r="J101" s="188">
        <f>ROUND(I101*H101,2)</f>
        <v>0</v>
      </c>
      <c r="K101" s="184" t="s">
        <v>153</v>
      </c>
      <c r="L101" s="42"/>
      <c r="M101" s="189" t="s">
        <v>19</v>
      </c>
      <c r="N101" s="190" t="s">
        <v>49</v>
      </c>
      <c r="O101" s="68"/>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154</v>
      </c>
      <c r="AT101" s="193" t="s">
        <v>149</v>
      </c>
      <c r="AU101" s="193" t="s">
        <v>154</v>
      </c>
      <c r="AY101" s="20" t="s">
        <v>145</v>
      </c>
      <c r="BE101" s="194">
        <f>IF(N101="základní",J101,0)</f>
        <v>0</v>
      </c>
      <c r="BF101" s="194">
        <f>IF(N101="snížená",J101,0)</f>
        <v>0</v>
      </c>
      <c r="BG101" s="194">
        <f>IF(N101="zákl. přenesená",J101,0)</f>
        <v>0</v>
      </c>
      <c r="BH101" s="194">
        <f>IF(N101="sníž. přenesená",J101,0)</f>
        <v>0</v>
      </c>
      <c r="BI101" s="194">
        <f>IF(N101="nulová",J101,0)</f>
        <v>0</v>
      </c>
      <c r="BJ101" s="20" t="s">
        <v>154</v>
      </c>
      <c r="BK101" s="194">
        <f>ROUND(I101*H101,2)</f>
        <v>0</v>
      </c>
      <c r="BL101" s="20" t="s">
        <v>154</v>
      </c>
      <c r="BM101" s="193" t="s">
        <v>386</v>
      </c>
    </row>
    <row r="102" spans="1:65" s="2" customFormat="1">
      <c r="A102" s="37"/>
      <c r="B102" s="38"/>
      <c r="C102" s="39"/>
      <c r="D102" s="195" t="s">
        <v>156</v>
      </c>
      <c r="E102" s="39"/>
      <c r="F102" s="196" t="s">
        <v>247</v>
      </c>
      <c r="G102" s="39"/>
      <c r="H102" s="39"/>
      <c r="I102" s="197"/>
      <c r="J102" s="39"/>
      <c r="K102" s="39"/>
      <c r="L102" s="42"/>
      <c r="M102" s="198"/>
      <c r="N102" s="199"/>
      <c r="O102" s="68"/>
      <c r="P102" s="68"/>
      <c r="Q102" s="68"/>
      <c r="R102" s="68"/>
      <c r="S102" s="68"/>
      <c r="T102" s="69"/>
      <c r="U102" s="37"/>
      <c r="V102" s="37"/>
      <c r="W102" s="37"/>
      <c r="X102" s="37"/>
      <c r="Y102" s="37"/>
      <c r="Z102" s="37"/>
      <c r="AA102" s="37"/>
      <c r="AB102" s="37"/>
      <c r="AC102" s="37"/>
      <c r="AD102" s="37"/>
      <c r="AE102" s="37"/>
      <c r="AT102" s="20" t="s">
        <v>156</v>
      </c>
      <c r="AU102" s="20" t="s">
        <v>154</v>
      </c>
    </row>
    <row r="103" spans="1:65" s="13" customFormat="1">
      <c r="B103" s="200"/>
      <c r="C103" s="201"/>
      <c r="D103" s="202" t="s">
        <v>158</v>
      </c>
      <c r="E103" s="203" t="s">
        <v>19</v>
      </c>
      <c r="F103" s="204" t="s">
        <v>248</v>
      </c>
      <c r="G103" s="201"/>
      <c r="H103" s="203" t="s">
        <v>19</v>
      </c>
      <c r="I103" s="205"/>
      <c r="J103" s="201"/>
      <c r="K103" s="201"/>
      <c r="L103" s="206"/>
      <c r="M103" s="207"/>
      <c r="N103" s="208"/>
      <c r="O103" s="208"/>
      <c r="P103" s="208"/>
      <c r="Q103" s="208"/>
      <c r="R103" s="208"/>
      <c r="S103" s="208"/>
      <c r="T103" s="209"/>
      <c r="AT103" s="210" t="s">
        <v>158</v>
      </c>
      <c r="AU103" s="210" t="s">
        <v>154</v>
      </c>
      <c r="AV103" s="13" t="s">
        <v>84</v>
      </c>
      <c r="AW103" s="13" t="s">
        <v>37</v>
      </c>
      <c r="AX103" s="13" t="s">
        <v>76</v>
      </c>
      <c r="AY103" s="210" t="s">
        <v>145</v>
      </c>
    </row>
    <row r="104" spans="1:65" s="14" customFormat="1">
      <c r="B104" s="211"/>
      <c r="C104" s="212"/>
      <c r="D104" s="202" t="s">
        <v>158</v>
      </c>
      <c r="E104" s="213" t="s">
        <v>19</v>
      </c>
      <c r="F104" s="214" t="s">
        <v>634</v>
      </c>
      <c r="G104" s="212"/>
      <c r="H104" s="215">
        <v>3.2759999999999998</v>
      </c>
      <c r="I104" s="216"/>
      <c r="J104" s="212"/>
      <c r="K104" s="212"/>
      <c r="L104" s="217"/>
      <c r="M104" s="218"/>
      <c r="N104" s="219"/>
      <c r="O104" s="219"/>
      <c r="P104" s="219"/>
      <c r="Q104" s="219"/>
      <c r="R104" s="219"/>
      <c r="S104" s="219"/>
      <c r="T104" s="220"/>
      <c r="AT104" s="221" t="s">
        <v>158</v>
      </c>
      <c r="AU104" s="221" t="s">
        <v>154</v>
      </c>
      <c r="AV104" s="14" t="s">
        <v>14</v>
      </c>
      <c r="AW104" s="14" t="s">
        <v>37</v>
      </c>
      <c r="AX104" s="14" t="s">
        <v>76</v>
      </c>
      <c r="AY104" s="221" t="s">
        <v>145</v>
      </c>
    </row>
    <row r="105" spans="1:65" s="15" customFormat="1">
      <c r="B105" s="222"/>
      <c r="C105" s="223"/>
      <c r="D105" s="202" t="s">
        <v>158</v>
      </c>
      <c r="E105" s="224" t="s">
        <v>19</v>
      </c>
      <c r="F105" s="225" t="s">
        <v>163</v>
      </c>
      <c r="G105" s="223"/>
      <c r="H105" s="226">
        <v>3.2759999999999998</v>
      </c>
      <c r="I105" s="227"/>
      <c r="J105" s="223"/>
      <c r="K105" s="223"/>
      <c r="L105" s="228"/>
      <c r="M105" s="229"/>
      <c r="N105" s="230"/>
      <c r="O105" s="230"/>
      <c r="P105" s="230"/>
      <c r="Q105" s="230"/>
      <c r="R105" s="230"/>
      <c r="S105" s="230"/>
      <c r="T105" s="231"/>
      <c r="AT105" s="232" t="s">
        <v>158</v>
      </c>
      <c r="AU105" s="232" t="s">
        <v>154</v>
      </c>
      <c r="AV105" s="15" t="s">
        <v>154</v>
      </c>
      <c r="AW105" s="15" t="s">
        <v>37</v>
      </c>
      <c r="AX105" s="15" t="s">
        <v>84</v>
      </c>
      <c r="AY105" s="232" t="s">
        <v>145</v>
      </c>
    </row>
    <row r="106" spans="1:65" s="2" customFormat="1" ht="24.2" customHeight="1">
      <c r="A106" s="37"/>
      <c r="B106" s="38"/>
      <c r="C106" s="182" t="s">
        <v>155</v>
      </c>
      <c r="D106" s="182" t="s">
        <v>149</v>
      </c>
      <c r="E106" s="183" t="s">
        <v>256</v>
      </c>
      <c r="F106" s="184" t="s">
        <v>257</v>
      </c>
      <c r="G106" s="185" t="s">
        <v>222</v>
      </c>
      <c r="H106" s="186">
        <v>0.23400000000000001</v>
      </c>
      <c r="I106" s="187"/>
      <c r="J106" s="188">
        <f>ROUND(I106*H106,2)</f>
        <v>0</v>
      </c>
      <c r="K106" s="184" t="s">
        <v>153</v>
      </c>
      <c r="L106" s="42"/>
      <c r="M106" s="189" t="s">
        <v>19</v>
      </c>
      <c r="N106" s="190" t="s">
        <v>49</v>
      </c>
      <c r="O106" s="68"/>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154</v>
      </c>
      <c r="AT106" s="193" t="s">
        <v>149</v>
      </c>
      <c r="AU106" s="193" t="s">
        <v>154</v>
      </c>
      <c r="AY106" s="20" t="s">
        <v>145</v>
      </c>
      <c r="BE106" s="194">
        <f>IF(N106="základní",J106,0)</f>
        <v>0</v>
      </c>
      <c r="BF106" s="194">
        <f>IF(N106="snížená",J106,0)</f>
        <v>0</v>
      </c>
      <c r="BG106" s="194">
        <f>IF(N106="zákl. přenesená",J106,0)</f>
        <v>0</v>
      </c>
      <c r="BH106" s="194">
        <f>IF(N106="sníž. přenesená",J106,0)</f>
        <v>0</v>
      </c>
      <c r="BI106" s="194">
        <f>IF(N106="nulová",J106,0)</f>
        <v>0</v>
      </c>
      <c r="BJ106" s="20" t="s">
        <v>154</v>
      </c>
      <c r="BK106" s="194">
        <f>ROUND(I106*H106,2)</f>
        <v>0</v>
      </c>
      <c r="BL106" s="20" t="s">
        <v>154</v>
      </c>
      <c r="BM106" s="193" t="s">
        <v>388</v>
      </c>
    </row>
    <row r="107" spans="1:65" s="2" customFormat="1">
      <c r="A107" s="37"/>
      <c r="B107" s="38"/>
      <c r="C107" s="39"/>
      <c r="D107" s="195" t="s">
        <v>156</v>
      </c>
      <c r="E107" s="39"/>
      <c r="F107" s="196" t="s">
        <v>259</v>
      </c>
      <c r="G107" s="39"/>
      <c r="H107" s="39"/>
      <c r="I107" s="197"/>
      <c r="J107" s="39"/>
      <c r="K107" s="39"/>
      <c r="L107" s="42"/>
      <c r="M107" s="198"/>
      <c r="N107" s="199"/>
      <c r="O107" s="68"/>
      <c r="P107" s="68"/>
      <c r="Q107" s="68"/>
      <c r="R107" s="68"/>
      <c r="S107" s="68"/>
      <c r="T107" s="69"/>
      <c r="U107" s="37"/>
      <c r="V107" s="37"/>
      <c r="W107" s="37"/>
      <c r="X107" s="37"/>
      <c r="Y107" s="37"/>
      <c r="Z107" s="37"/>
      <c r="AA107" s="37"/>
      <c r="AB107" s="37"/>
      <c r="AC107" s="37"/>
      <c r="AD107" s="37"/>
      <c r="AE107" s="37"/>
      <c r="AT107" s="20" t="s">
        <v>156</v>
      </c>
      <c r="AU107" s="20" t="s">
        <v>154</v>
      </c>
    </row>
    <row r="108" spans="1:65" s="13" customFormat="1">
      <c r="B108" s="200"/>
      <c r="C108" s="201"/>
      <c r="D108" s="202" t="s">
        <v>158</v>
      </c>
      <c r="E108" s="203" t="s">
        <v>19</v>
      </c>
      <c r="F108" s="204" t="s">
        <v>260</v>
      </c>
      <c r="G108" s="201"/>
      <c r="H108" s="203" t="s">
        <v>19</v>
      </c>
      <c r="I108" s="205"/>
      <c r="J108" s="201"/>
      <c r="K108" s="201"/>
      <c r="L108" s="206"/>
      <c r="M108" s="207"/>
      <c r="N108" s="208"/>
      <c r="O108" s="208"/>
      <c r="P108" s="208"/>
      <c r="Q108" s="208"/>
      <c r="R108" s="208"/>
      <c r="S108" s="208"/>
      <c r="T108" s="209"/>
      <c r="AT108" s="210" t="s">
        <v>158</v>
      </c>
      <c r="AU108" s="210" t="s">
        <v>154</v>
      </c>
      <c r="AV108" s="13" t="s">
        <v>84</v>
      </c>
      <c r="AW108" s="13" t="s">
        <v>37</v>
      </c>
      <c r="AX108" s="13" t="s">
        <v>76</v>
      </c>
      <c r="AY108" s="210" t="s">
        <v>145</v>
      </c>
    </row>
    <row r="109" spans="1:65" s="14" customFormat="1">
      <c r="B109" s="211"/>
      <c r="C109" s="212"/>
      <c r="D109" s="202" t="s">
        <v>158</v>
      </c>
      <c r="E109" s="213" t="s">
        <v>19</v>
      </c>
      <c r="F109" s="214" t="s">
        <v>633</v>
      </c>
      <c r="G109" s="212"/>
      <c r="H109" s="215">
        <v>0.23400000000000001</v>
      </c>
      <c r="I109" s="216"/>
      <c r="J109" s="212"/>
      <c r="K109" s="212"/>
      <c r="L109" s="217"/>
      <c r="M109" s="218"/>
      <c r="N109" s="219"/>
      <c r="O109" s="219"/>
      <c r="P109" s="219"/>
      <c r="Q109" s="219"/>
      <c r="R109" s="219"/>
      <c r="S109" s="219"/>
      <c r="T109" s="220"/>
      <c r="AT109" s="221" t="s">
        <v>158</v>
      </c>
      <c r="AU109" s="221" t="s">
        <v>154</v>
      </c>
      <c r="AV109" s="14" t="s">
        <v>14</v>
      </c>
      <c r="AW109" s="14" t="s">
        <v>37</v>
      </c>
      <c r="AX109" s="14" t="s">
        <v>76</v>
      </c>
      <c r="AY109" s="221" t="s">
        <v>145</v>
      </c>
    </row>
    <row r="110" spans="1:65" s="15" customFormat="1">
      <c r="B110" s="222"/>
      <c r="C110" s="223"/>
      <c r="D110" s="202" t="s">
        <v>158</v>
      </c>
      <c r="E110" s="224" t="s">
        <v>19</v>
      </c>
      <c r="F110" s="225" t="s">
        <v>163</v>
      </c>
      <c r="G110" s="223"/>
      <c r="H110" s="226">
        <v>0.23400000000000001</v>
      </c>
      <c r="I110" s="227"/>
      <c r="J110" s="223"/>
      <c r="K110" s="223"/>
      <c r="L110" s="228"/>
      <c r="M110" s="229"/>
      <c r="N110" s="230"/>
      <c r="O110" s="230"/>
      <c r="P110" s="230"/>
      <c r="Q110" s="230"/>
      <c r="R110" s="230"/>
      <c r="S110" s="230"/>
      <c r="T110" s="231"/>
      <c r="AT110" s="232" t="s">
        <v>158</v>
      </c>
      <c r="AU110" s="232" t="s">
        <v>154</v>
      </c>
      <c r="AV110" s="15" t="s">
        <v>154</v>
      </c>
      <c r="AW110" s="15" t="s">
        <v>37</v>
      </c>
      <c r="AX110" s="15" t="s">
        <v>84</v>
      </c>
      <c r="AY110" s="232" t="s">
        <v>145</v>
      </c>
    </row>
    <row r="111" spans="1:65" s="12" customFormat="1" ht="25.9" customHeight="1">
      <c r="B111" s="166"/>
      <c r="C111" s="167"/>
      <c r="D111" s="168" t="s">
        <v>75</v>
      </c>
      <c r="E111" s="169" t="s">
        <v>389</v>
      </c>
      <c r="F111" s="169" t="s">
        <v>390</v>
      </c>
      <c r="G111" s="167"/>
      <c r="H111" s="167"/>
      <c r="I111" s="170"/>
      <c r="J111" s="171">
        <f>BK111</f>
        <v>0</v>
      </c>
      <c r="K111" s="167"/>
      <c r="L111" s="172"/>
      <c r="M111" s="173"/>
      <c r="N111" s="174"/>
      <c r="O111" s="174"/>
      <c r="P111" s="175">
        <f>P112</f>
        <v>0</v>
      </c>
      <c r="Q111" s="174"/>
      <c r="R111" s="175">
        <f>R112</f>
        <v>0</v>
      </c>
      <c r="S111" s="174"/>
      <c r="T111" s="176">
        <f>T112</f>
        <v>0.23399999999999999</v>
      </c>
      <c r="AR111" s="177" t="s">
        <v>14</v>
      </c>
      <c r="AT111" s="178" t="s">
        <v>75</v>
      </c>
      <c r="AU111" s="178" t="s">
        <v>76</v>
      </c>
      <c r="AY111" s="177" t="s">
        <v>145</v>
      </c>
      <c r="BK111" s="179">
        <f>BK112</f>
        <v>0</v>
      </c>
    </row>
    <row r="112" spans="1:65" s="12" customFormat="1" ht="22.9" customHeight="1">
      <c r="B112" s="166"/>
      <c r="C112" s="167"/>
      <c r="D112" s="168" t="s">
        <v>75</v>
      </c>
      <c r="E112" s="180" t="s">
        <v>391</v>
      </c>
      <c r="F112" s="180" t="s">
        <v>87</v>
      </c>
      <c r="G112" s="167"/>
      <c r="H112" s="167"/>
      <c r="I112" s="170"/>
      <c r="J112" s="181">
        <f>BK112</f>
        <v>0</v>
      </c>
      <c r="K112" s="167"/>
      <c r="L112" s="172"/>
      <c r="M112" s="173"/>
      <c r="N112" s="174"/>
      <c r="O112" s="174"/>
      <c r="P112" s="175">
        <f>SUM(P113:P170)</f>
        <v>0</v>
      </c>
      <c r="Q112" s="174"/>
      <c r="R112" s="175">
        <f>SUM(R113:R170)</f>
        <v>0</v>
      </c>
      <c r="S112" s="174"/>
      <c r="T112" s="176">
        <f>SUM(T113:T170)</f>
        <v>0.23399999999999999</v>
      </c>
      <c r="AR112" s="177" t="s">
        <v>14</v>
      </c>
      <c r="AT112" s="178" t="s">
        <v>75</v>
      </c>
      <c r="AU112" s="178" t="s">
        <v>84</v>
      </c>
      <c r="AY112" s="177" t="s">
        <v>145</v>
      </c>
      <c r="BK112" s="179">
        <f>SUM(BK113:BK170)</f>
        <v>0</v>
      </c>
    </row>
    <row r="113" spans="1:65" s="2" customFormat="1" ht="16.5" customHeight="1">
      <c r="A113" s="37"/>
      <c r="B113" s="38"/>
      <c r="C113" s="182" t="s">
        <v>154</v>
      </c>
      <c r="D113" s="182" t="s">
        <v>149</v>
      </c>
      <c r="E113" s="183" t="s">
        <v>392</v>
      </c>
      <c r="F113" s="184" t="s">
        <v>393</v>
      </c>
      <c r="G113" s="185" t="s">
        <v>325</v>
      </c>
      <c r="H113" s="186">
        <v>7</v>
      </c>
      <c r="I113" s="187"/>
      <c r="J113" s="188">
        <f>ROUND(I113*H113,2)</f>
        <v>0</v>
      </c>
      <c r="K113" s="184" t="s">
        <v>153</v>
      </c>
      <c r="L113" s="42"/>
      <c r="M113" s="189" t="s">
        <v>19</v>
      </c>
      <c r="N113" s="190" t="s">
        <v>49</v>
      </c>
      <c r="O113" s="68"/>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231</v>
      </c>
      <c r="AT113" s="193" t="s">
        <v>149</v>
      </c>
      <c r="AU113" s="193" t="s">
        <v>14</v>
      </c>
      <c r="AY113" s="20" t="s">
        <v>145</v>
      </c>
      <c r="BE113" s="194">
        <f>IF(N113="základní",J113,0)</f>
        <v>0</v>
      </c>
      <c r="BF113" s="194">
        <f>IF(N113="snížená",J113,0)</f>
        <v>0</v>
      </c>
      <c r="BG113" s="194">
        <f>IF(N113="zákl. přenesená",J113,0)</f>
        <v>0</v>
      </c>
      <c r="BH113" s="194">
        <f>IF(N113="sníž. přenesená",J113,0)</f>
        <v>0</v>
      </c>
      <c r="BI113" s="194">
        <f>IF(N113="nulová",J113,0)</f>
        <v>0</v>
      </c>
      <c r="BJ113" s="20" t="s">
        <v>154</v>
      </c>
      <c r="BK113" s="194">
        <f>ROUND(I113*H113,2)</f>
        <v>0</v>
      </c>
      <c r="BL113" s="20" t="s">
        <v>231</v>
      </c>
      <c r="BM113" s="193" t="s">
        <v>394</v>
      </c>
    </row>
    <row r="114" spans="1:65" s="2" customFormat="1">
      <c r="A114" s="37"/>
      <c r="B114" s="38"/>
      <c r="C114" s="39"/>
      <c r="D114" s="195" t="s">
        <v>156</v>
      </c>
      <c r="E114" s="39"/>
      <c r="F114" s="196" t="s">
        <v>395</v>
      </c>
      <c r="G114" s="39"/>
      <c r="H114" s="39"/>
      <c r="I114" s="197"/>
      <c r="J114" s="39"/>
      <c r="K114" s="39"/>
      <c r="L114" s="42"/>
      <c r="M114" s="198"/>
      <c r="N114" s="199"/>
      <c r="O114" s="68"/>
      <c r="P114" s="68"/>
      <c r="Q114" s="68"/>
      <c r="R114" s="68"/>
      <c r="S114" s="68"/>
      <c r="T114" s="69"/>
      <c r="U114" s="37"/>
      <c r="V114" s="37"/>
      <c r="W114" s="37"/>
      <c r="X114" s="37"/>
      <c r="Y114" s="37"/>
      <c r="Z114" s="37"/>
      <c r="AA114" s="37"/>
      <c r="AB114" s="37"/>
      <c r="AC114" s="37"/>
      <c r="AD114" s="37"/>
      <c r="AE114" s="37"/>
      <c r="AT114" s="20" t="s">
        <v>156</v>
      </c>
      <c r="AU114" s="20" t="s">
        <v>14</v>
      </c>
    </row>
    <row r="115" spans="1:65" s="2" customFormat="1" ht="19.5">
      <c r="A115" s="37"/>
      <c r="B115" s="38"/>
      <c r="C115" s="39"/>
      <c r="D115" s="202" t="s">
        <v>196</v>
      </c>
      <c r="E115" s="39"/>
      <c r="F115" s="233" t="s">
        <v>402</v>
      </c>
      <c r="G115" s="39"/>
      <c r="H115" s="39"/>
      <c r="I115" s="197"/>
      <c r="J115" s="39"/>
      <c r="K115" s="39"/>
      <c r="L115" s="42"/>
      <c r="M115" s="198"/>
      <c r="N115" s="199"/>
      <c r="O115" s="68"/>
      <c r="P115" s="68"/>
      <c r="Q115" s="68"/>
      <c r="R115" s="68"/>
      <c r="S115" s="68"/>
      <c r="T115" s="69"/>
      <c r="U115" s="37"/>
      <c r="V115" s="37"/>
      <c r="W115" s="37"/>
      <c r="X115" s="37"/>
      <c r="Y115" s="37"/>
      <c r="Z115" s="37"/>
      <c r="AA115" s="37"/>
      <c r="AB115" s="37"/>
      <c r="AC115" s="37"/>
      <c r="AD115" s="37"/>
      <c r="AE115" s="37"/>
      <c r="AT115" s="20" t="s">
        <v>196</v>
      </c>
      <c r="AU115" s="20" t="s">
        <v>14</v>
      </c>
    </row>
    <row r="116" spans="1:65" s="14" customFormat="1">
      <c r="B116" s="211"/>
      <c r="C116" s="212"/>
      <c r="D116" s="202" t="s">
        <v>158</v>
      </c>
      <c r="E116" s="213" t="s">
        <v>19</v>
      </c>
      <c r="F116" s="214" t="s">
        <v>635</v>
      </c>
      <c r="G116" s="212"/>
      <c r="H116" s="215">
        <v>7</v>
      </c>
      <c r="I116" s="216"/>
      <c r="J116" s="212"/>
      <c r="K116" s="212"/>
      <c r="L116" s="217"/>
      <c r="M116" s="218"/>
      <c r="N116" s="219"/>
      <c r="O116" s="219"/>
      <c r="P116" s="219"/>
      <c r="Q116" s="219"/>
      <c r="R116" s="219"/>
      <c r="S116" s="219"/>
      <c r="T116" s="220"/>
      <c r="AT116" s="221" t="s">
        <v>158</v>
      </c>
      <c r="AU116" s="221" t="s">
        <v>14</v>
      </c>
      <c r="AV116" s="14" t="s">
        <v>14</v>
      </c>
      <c r="AW116" s="14" t="s">
        <v>37</v>
      </c>
      <c r="AX116" s="14" t="s">
        <v>76</v>
      </c>
      <c r="AY116" s="221" t="s">
        <v>145</v>
      </c>
    </row>
    <row r="117" spans="1:65" s="15" customFormat="1">
      <c r="B117" s="222"/>
      <c r="C117" s="223"/>
      <c r="D117" s="202" t="s">
        <v>158</v>
      </c>
      <c r="E117" s="224" t="s">
        <v>19</v>
      </c>
      <c r="F117" s="225" t="s">
        <v>163</v>
      </c>
      <c r="G117" s="223"/>
      <c r="H117" s="226">
        <v>7</v>
      </c>
      <c r="I117" s="227"/>
      <c r="J117" s="223"/>
      <c r="K117" s="223"/>
      <c r="L117" s="228"/>
      <c r="M117" s="229"/>
      <c r="N117" s="230"/>
      <c r="O117" s="230"/>
      <c r="P117" s="230"/>
      <c r="Q117" s="230"/>
      <c r="R117" s="230"/>
      <c r="S117" s="230"/>
      <c r="T117" s="231"/>
      <c r="AT117" s="232" t="s">
        <v>158</v>
      </c>
      <c r="AU117" s="232" t="s">
        <v>14</v>
      </c>
      <c r="AV117" s="15" t="s">
        <v>154</v>
      </c>
      <c r="AW117" s="15" t="s">
        <v>37</v>
      </c>
      <c r="AX117" s="15" t="s">
        <v>84</v>
      </c>
      <c r="AY117" s="232" t="s">
        <v>145</v>
      </c>
    </row>
    <row r="118" spans="1:65" s="2" customFormat="1" ht="16.5" customHeight="1">
      <c r="A118" s="37"/>
      <c r="B118" s="38"/>
      <c r="C118" s="182" t="s">
        <v>173</v>
      </c>
      <c r="D118" s="182" t="s">
        <v>149</v>
      </c>
      <c r="E118" s="183" t="s">
        <v>398</v>
      </c>
      <c r="F118" s="184" t="s">
        <v>399</v>
      </c>
      <c r="G118" s="185" t="s">
        <v>325</v>
      </c>
      <c r="H118" s="186">
        <v>10</v>
      </c>
      <c r="I118" s="187"/>
      <c r="J118" s="188">
        <f>ROUND(I118*H118,2)</f>
        <v>0</v>
      </c>
      <c r="K118" s="184" t="s">
        <v>153</v>
      </c>
      <c r="L118" s="42"/>
      <c r="M118" s="189" t="s">
        <v>19</v>
      </c>
      <c r="N118" s="190" t="s">
        <v>49</v>
      </c>
      <c r="O118" s="68"/>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231</v>
      </c>
      <c r="AT118" s="193" t="s">
        <v>149</v>
      </c>
      <c r="AU118" s="193" t="s">
        <v>14</v>
      </c>
      <c r="AY118" s="20" t="s">
        <v>145</v>
      </c>
      <c r="BE118" s="194">
        <f>IF(N118="základní",J118,0)</f>
        <v>0</v>
      </c>
      <c r="BF118" s="194">
        <f>IF(N118="snížená",J118,0)</f>
        <v>0</v>
      </c>
      <c r="BG118" s="194">
        <f>IF(N118="zákl. přenesená",J118,0)</f>
        <v>0</v>
      </c>
      <c r="BH118" s="194">
        <f>IF(N118="sníž. přenesená",J118,0)</f>
        <v>0</v>
      </c>
      <c r="BI118" s="194">
        <f>IF(N118="nulová",J118,0)</f>
        <v>0</v>
      </c>
      <c r="BJ118" s="20" t="s">
        <v>154</v>
      </c>
      <c r="BK118" s="194">
        <f>ROUND(I118*H118,2)</f>
        <v>0</v>
      </c>
      <c r="BL118" s="20" t="s">
        <v>231</v>
      </c>
      <c r="BM118" s="193" t="s">
        <v>400</v>
      </c>
    </row>
    <row r="119" spans="1:65" s="2" customFormat="1">
      <c r="A119" s="37"/>
      <c r="B119" s="38"/>
      <c r="C119" s="39"/>
      <c r="D119" s="195" t="s">
        <v>156</v>
      </c>
      <c r="E119" s="39"/>
      <c r="F119" s="196" t="s">
        <v>401</v>
      </c>
      <c r="G119" s="39"/>
      <c r="H119" s="39"/>
      <c r="I119" s="197"/>
      <c r="J119" s="39"/>
      <c r="K119" s="39"/>
      <c r="L119" s="42"/>
      <c r="M119" s="198"/>
      <c r="N119" s="199"/>
      <c r="O119" s="68"/>
      <c r="P119" s="68"/>
      <c r="Q119" s="68"/>
      <c r="R119" s="68"/>
      <c r="S119" s="68"/>
      <c r="T119" s="69"/>
      <c r="U119" s="37"/>
      <c r="V119" s="37"/>
      <c r="W119" s="37"/>
      <c r="X119" s="37"/>
      <c r="Y119" s="37"/>
      <c r="Z119" s="37"/>
      <c r="AA119" s="37"/>
      <c r="AB119" s="37"/>
      <c r="AC119" s="37"/>
      <c r="AD119" s="37"/>
      <c r="AE119" s="37"/>
      <c r="AT119" s="20" t="s">
        <v>156</v>
      </c>
      <c r="AU119" s="20" t="s">
        <v>14</v>
      </c>
    </row>
    <row r="120" spans="1:65" s="2" customFormat="1" ht="19.5">
      <c r="A120" s="37"/>
      <c r="B120" s="38"/>
      <c r="C120" s="39"/>
      <c r="D120" s="202" t="s">
        <v>196</v>
      </c>
      <c r="E120" s="39"/>
      <c r="F120" s="233" t="s">
        <v>402</v>
      </c>
      <c r="G120" s="39"/>
      <c r="H120" s="39"/>
      <c r="I120" s="197"/>
      <c r="J120" s="39"/>
      <c r="K120" s="39"/>
      <c r="L120" s="42"/>
      <c r="M120" s="198"/>
      <c r="N120" s="199"/>
      <c r="O120" s="68"/>
      <c r="P120" s="68"/>
      <c r="Q120" s="68"/>
      <c r="R120" s="68"/>
      <c r="S120" s="68"/>
      <c r="T120" s="69"/>
      <c r="U120" s="37"/>
      <c r="V120" s="37"/>
      <c r="W120" s="37"/>
      <c r="X120" s="37"/>
      <c r="Y120" s="37"/>
      <c r="Z120" s="37"/>
      <c r="AA120" s="37"/>
      <c r="AB120" s="37"/>
      <c r="AC120" s="37"/>
      <c r="AD120" s="37"/>
      <c r="AE120" s="37"/>
      <c r="AT120" s="20" t="s">
        <v>196</v>
      </c>
      <c r="AU120" s="20" t="s">
        <v>14</v>
      </c>
    </row>
    <row r="121" spans="1:65" s="14" customFormat="1">
      <c r="B121" s="211"/>
      <c r="C121" s="212"/>
      <c r="D121" s="202" t="s">
        <v>158</v>
      </c>
      <c r="E121" s="213" t="s">
        <v>19</v>
      </c>
      <c r="F121" s="214" t="s">
        <v>636</v>
      </c>
      <c r="G121" s="212"/>
      <c r="H121" s="215">
        <v>10</v>
      </c>
      <c r="I121" s="216"/>
      <c r="J121" s="212"/>
      <c r="K121" s="212"/>
      <c r="L121" s="217"/>
      <c r="M121" s="218"/>
      <c r="N121" s="219"/>
      <c r="O121" s="219"/>
      <c r="P121" s="219"/>
      <c r="Q121" s="219"/>
      <c r="R121" s="219"/>
      <c r="S121" s="219"/>
      <c r="T121" s="220"/>
      <c r="AT121" s="221" t="s">
        <v>158</v>
      </c>
      <c r="AU121" s="221" t="s">
        <v>14</v>
      </c>
      <c r="AV121" s="14" t="s">
        <v>14</v>
      </c>
      <c r="AW121" s="14" t="s">
        <v>37</v>
      </c>
      <c r="AX121" s="14" t="s">
        <v>76</v>
      </c>
      <c r="AY121" s="221" t="s">
        <v>145</v>
      </c>
    </row>
    <row r="122" spans="1:65" s="15" customFormat="1">
      <c r="B122" s="222"/>
      <c r="C122" s="223"/>
      <c r="D122" s="202" t="s">
        <v>158</v>
      </c>
      <c r="E122" s="224" t="s">
        <v>19</v>
      </c>
      <c r="F122" s="225" t="s">
        <v>163</v>
      </c>
      <c r="G122" s="223"/>
      <c r="H122" s="226">
        <v>10</v>
      </c>
      <c r="I122" s="227"/>
      <c r="J122" s="223"/>
      <c r="K122" s="223"/>
      <c r="L122" s="228"/>
      <c r="M122" s="229"/>
      <c r="N122" s="230"/>
      <c r="O122" s="230"/>
      <c r="P122" s="230"/>
      <c r="Q122" s="230"/>
      <c r="R122" s="230"/>
      <c r="S122" s="230"/>
      <c r="T122" s="231"/>
      <c r="AT122" s="232" t="s">
        <v>158</v>
      </c>
      <c r="AU122" s="232" t="s">
        <v>14</v>
      </c>
      <c r="AV122" s="15" t="s">
        <v>154</v>
      </c>
      <c r="AW122" s="15" t="s">
        <v>37</v>
      </c>
      <c r="AX122" s="15" t="s">
        <v>84</v>
      </c>
      <c r="AY122" s="232" t="s">
        <v>145</v>
      </c>
    </row>
    <row r="123" spans="1:65" s="2" customFormat="1" ht="16.5" customHeight="1">
      <c r="A123" s="37"/>
      <c r="B123" s="38"/>
      <c r="C123" s="247" t="s">
        <v>179</v>
      </c>
      <c r="D123" s="247" t="s">
        <v>353</v>
      </c>
      <c r="E123" s="248" t="s">
        <v>637</v>
      </c>
      <c r="F123" s="249" t="s">
        <v>638</v>
      </c>
      <c r="G123" s="250" t="s">
        <v>325</v>
      </c>
      <c r="H123" s="251">
        <v>2</v>
      </c>
      <c r="I123" s="252"/>
      <c r="J123" s="253">
        <f>ROUND(I123*H123,2)</f>
        <v>0</v>
      </c>
      <c r="K123" s="249" t="s">
        <v>188</v>
      </c>
      <c r="L123" s="254"/>
      <c r="M123" s="255" t="s">
        <v>19</v>
      </c>
      <c r="N123" s="256" t="s">
        <v>49</v>
      </c>
      <c r="O123" s="68"/>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297</v>
      </c>
      <c r="AT123" s="193" t="s">
        <v>353</v>
      </c>
      <c r="AU123" s="193" t="s">
        <v>14</v>
      </c>
      <c r="AY123" s="20" t="s">
        <v>145</v>
      </c>
      <c r="BE123" s="194">
        <f>IF(N123="základní",J123,0)</f>
        <v>0</v>
      </c>
      <c r="BF123" s="194">
        <f>IF(N123="snížená",J123,0)</f>
        <v>0</v>
      </c>
      <c r="BG123" s="194">
        <f>IF(N123="zákl. přenesená",J123,0)</f>
        <v>0</v>
      </c>
      <c r="BH123" s="194">
        <f>IF(N123="sníž. přenesená",J123,0)</f>
        <v>0</v>
      </c>
      <c r="BI123" s="194">
        <f>IF(N123="nulová",J123,0)</f>
        <v>0</v>
      </c>
      <c r="BJ123" s="20" t="s">
        <v>154</v>
      </c>
      <c r="BK123" s="194">
        <f>ROUND(I123*H123,2)</f>
        <v>0</v>
      </c>
      <c r="BL123" s="20" t="s">
        <v>231</v>
      </c>
      <c r="BM123" s="193" t="s">
        <v>639</v>
      </c>
    </row>
    <row r="124" spans="1:65" s="13" customFormat="1">
      <c r="B124" s="200"/>
      <c r="C124" s="201"/>
      <c r="D124" s="202" t="s">
        <v>158</v>
      </c>
      <c r="E124" s="203" t="s">
        <v>19</v>
      </c>
      <c r="F124" s="204" t="s">
        <v>640</v>
      </c>
      <c r="G124" s="201"/>
      <c r="H124" s="203" t="s">
        <v>19</v>
      </c>
      <c r="I124" s="205"/>
      <c r="J124" s="201"/>
      <c r="K124" s="201"/>
      <c r="L124" s="206"/>
      <c r="M124" s="207"/>
      <c r="N124" s="208"/>
      <c r="O124" s="208"/>
      <c r="P124" s="208"/>
      <c r="Q124" s="208"/>
      <c r="R124" s="208"/>
      <c r="S124" s="208"/>
      <c r="T124" s="209"/>
      <c r="AT124" s="210" t="s">
        <v>158</v>
      </c>
      <c r="AU124" s="210" t="s">
        <v>14</v>
      </c>
      <c r="AV124" s="13" t="s">
        <v>84</v>
      </c>
      <c r="AW124" s="13" t="s">
        <v>37</v>
      </c>
      <c r="AX124" s="13" t="s">
        <v>76</v>
      </c>
      <c r="AY124" s="210" t="s">
        <v>145</v>
      </c>
    </row>
    <row r="125" spans="1:65" s="14" customFormat="1">
      <c r="B125" s="211"/>
      <c r="C125" s="212"/>
      <c r="D125" s="202" t="s">
        <v>158</v>
      </c>
      <c r="E125" s="213" t="s">
        <v>19</v>
      </c>
      <c r="F125" s="214" t="s">
        <v>415</v>
      </c>
      <c r="G125" s="212"/>
      <c r="H125" s="215">
        <v>1</v>
      </c>
      <c r="I125" s="216"/>
      <c r="J125" s="212"/>
      <c r="K125" s="212"/>
      <c r="L125" s="217"/>
      <c r="M125" s="218"/>
      <c r="N125" s="219"/>
      <c r="O125" s="219"/>
      <c r="P125" s="219"/>
      <c r="Q125" s="219"/>
      <c r="R125" s="219"/>
      <c r="S125" s="219"/>
      <c r="T125" s="220"/>
      <c r="AT125" s="221" t="s">
        <v>158</v>
      </c>
      <c r="AU125" s="221" t="s">
        <v>14</v>
      </c>
      <c r="AV125" s="14" t="s">
        <v>14</v>
      </c>
      <c r="AW125" s="14" t="s">
        <v>37</v>
      </c>
      <c r="AX125" s="14" t="s">
        <v>76</v>
      </c>
      <c r="AY125" s="221" t="s">
        <v>145</v>
      </c>
    </row>
    <row r="126" spans="1:65" s="13" customFormat="1">
      <c r="B126" s="200"/>
      <c r="C126" s="201"/>
      <c r="D126" s="202" t="s">
        <v>158</v>
      </c>
      <c r="E126" s="203" t="s">
        <v>19</v>
      </c>
      <c r="F126" s="204" t="s">
        <v>641</v>
      </c>
      <c r="G126" s="201"/>
      <c r="H126" s="203" t="s">
        <v>19</v>
      </c>
      <c r="I126" s="205"/>
      <c r="J126" s="201"/>
      <c r="K126" s="201"/>
      <c r="L126" s="206"/>
      <c r="M126" s="207"/>
      <c r="N126" s="208"/>
      <c r="O126" s="208"/>
      <c r="P126" s="208"/>
      <c r="Q126" s="208"/>
      <c r="R126" s="208"/>
      <c r="S126" s="208"/>
      <c r="T126" s="209"/>
      <c r="AT126" s="210" t="s">
        <v>158</v>
      </c>
      <c r="AU126" s="210" t="s">
        <v>14</v>
      </c>
      <c r="AV126" s="13" t="s">
        <v>84</v>
      </c>
      <c r="AW126" s="13" t="s">
        <v>37</v>
      </c>
      <c r="AX126" s="13" t="s">
        <v>76</v>
      </c>
      <c r="AY126" s="210" t="s">
        <v>145</v>
      </c>
    </row>
    <row r="127" spans="1:65" s="14" customFormat="1">
      <c r="B127" s="211"/>
      <c r="C127" s="212"/>
      <c r="D127" s="202" t="s">
        <v>158</v>
      </c>
      <c r="E127" s="213" t="s">
        <v>19</v>
      </c>
      <c r="F127" s="214" t="s">
        <v>415</v>
      </c>
      <c r="G127" s="212"/>
      <c r="H127" s="215">
        <v>1</v>
      </c>
      <c r="I127" s="216"/>
      <c r="J127" s="212"/>
      <c r="K127" s="212"/>
      <c r="L127" s="217"/>
      <c r="M127" s="218"/>
      <c r="N127" s="219"/>
      <c r="O127" s="219"/>
      <c r="P127" s="219"/>
      <c r="Q127" s="219"/>
      <c r="R127" s="219"/>
      <c r="S127" s="219"/>
      <c r="T127" s="220"/>
      <c r="AT127" s="221" t="s">
        <v>158</v>
      </c>
      <c r="AU127" s="221" t="s">
        <v>14</v>
      </c>
      <c r="AV127" s="14" t="s">
        <v>14</v>
      </c>
      <c r="AW127" s="14" t="s">
        <v>37</v>
      </c>
      <c r="AX127" s="14" t="s">
        <v>76</v>
      </c>
      <c r="AY127" s="221" t="s">
        <v>145</v>
      </c>
    </row>
    <row r="128" spans="1:65" s="15" customFormat="1">
      <c r="B128" s="222"/>
      <c r="C128" s="223"/>
      <c r="D128" s="202" t="s">
        <v>158</v>
      </c>
      <c r="E128" s="224" t="s">
        <v>19</v>
      </c>
      <c r="F128" s="225" t="s">
        <v>163</v>
      </c>
      <c r="G128" s="223"/>
      <c r="H128" s="226">
        <v>2</v>
      </c>
      <c r="I128" s="227"/>
      <c r="J128" s="223"/>
      <c r="K128" s="223"/>
      <c r="L128" s="228"/>
      <c r="M128" s="229"/>
      <c r="N128" s="230"/>
      <c r="O128" s="230"/>
      <c r="P128" s="230"/>
      <c r="Q128" s="230"/>
      <c r="R128" s="230"/>
      <c r="S128" s="230"/>
      <c r="T128" s="231"/>
      <c r="AT128" s="232" t="s">
        <v>158</v>
      </c>
      <c r="AU128" s="232" t="s">
        <v>14</v>
      </c>
      <c r="AV128" s="15" t="s">
        <v>154</v>
      </c>
      <c r="AW128" s="15" t="s">
        <v>37</v>
      </c>
      <c r="AX128" s="15" t="s">
        <v>84</v>
      </c>
      <c r="AY128" s="232" t="s">
        <v>145</v>
      </c>
    </row>
    <row r="129" spans="1:65" s="2" customFormat="1" ht="16.5" customHeight="1">
      <c r="A129" s="37"/>
      <c r="B129" s="38"/>
      <c r="C129" s="247" t="s">
        <v>204</v>
      </c>
      <c r="D129" s="247" t="s">
        <v>353</v>
      </c>
      <c r="E129" s="248" t="s">
        <v>642</v>
      </c>
      <c r="F129" s="249" t="s">
        <v>643</v>
      </c>
      <c r="G129" s="250" t="s">
        <v>325</v>
      </c>
      <c r="H129" s="251">
        <v>2</v>
      </c>
      <c r="I129" s="252"/>
      <c r="J129" s="253">
        <f>ROUND(I129*H129,2)</f>
        <v>0</v>
      </c>
      <c r="K129" s="249" t="s">
        <v>188</v>
      </c>
      <c r="L129" s="254"/>
      <c r="M129" s="255" t="s">
        <v>19</v>
      </c>
      <c r="N129" s="256" t="s">
        <v>49</v>
      </c>
      <c r="O129" s="68"/>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297</v>
      </c>
      <c r="AT129" s="193" t="s">
        <v>353</v>
      </c>
      <c r="AU129" s="193" t="s">
        <v>14</v>
      </c>
      <c r="AY129" s="20" t="s">
        <v>145</v>
      </c>
      <c r="BE129" s="194">
        <f>IF(N129="základní",J129,0)</f>
        <v>0</v>
      </c>
      <c r="BF129" s="194">
        <f>IF(N129="snížená",J129,0)</f>
        <v>0</v>
      </c>
      <c r="BG129" s="194">
        <f>IF(N129="zákl. přenesená",J129,0)</f>
        <v>0</v>
      </c>
      <c r="BH129" s="194">
        <f>IF(N129="sníž. přenesená",J129,0)</f>
        <v>0</v>
      </c>
      <c r="BI129" s="194">
        <f>IF(N129="nulová",J129,0)</f>
        <v>0</v>
      </c>
      <c r="BJ129" s="20" t="s">
        <v>154</v>
      </c>
      <c r="BK129" s="194">
        <f>ROUND(I129*H129,2)</f>
        <v>0</v>
      </c>
      <c r="BL129" s="20" t="s">
        <v>231</v>
      </c>
      <c r="BM129" s="193" t="s">
        <v>644</v>
      </c>
    </row>
    <row r="130" spans="1:65" s="13" customFormat="1">
      <c r="B130" s="200"/>
      <c r="C130" s="201"/>
      <c r="D130" s="202" t="s">
        <v>158</v>
      </c>
      <c r="E130" s="203" t="s">
        <v>19</v>
      </c>
      <c r="F130" s="204" t="s">
        <v>640</v>
      </c>
      <c r="G130" s="201"/>
      <c r="H130" s="203" t="s">
        <v>19</v>
      </c>
      <c r="I130" s="205"/>
      <c r="J130" s="201"/>
      <c r="K130" s="201"/>
      <c r="L130" s="206"/>
      <c r="M130" s="207"/>
      <c r="N130" s="208"/>
      <c r="O130" s="208"/>
      <c r="P130" s="208"/>
      <c r="Q130" s="208"/>
      <c r="R130" s="208"/>
      <c r="S130" s="208"/>
      <c r="T130" s="209"/>
      <c r="AT130" s="210" t="s">
        <v>158</v>
      </c>
      <c r="AU130" s="210" t="s">
        <v>14</v>
      </c>
      <c r="AV130" s="13" t="s">
        <v>84</v>
      </c>
      <c r="AW130" s="13" t="s">
        <v>37</v>
      </c>
      <c r="AX130" s="13" t="s">
        <v>76</v>
      </c>
      <c r="AY130" s="210" t="s">
        <v>145</v>
      </c>
    </row>
    <row r="131" spans="1:65" s="14" customFormat="1">
      <c r="B131" s="211"/>
      <c r="C131" s="212"/>
      <c r="D131" s="202" t="s">
        <v>158</v>
      </c>
      <c r="E131" s="213" t="s">
        <v>19</v>
      </c>
      <c r="F131" s="214" t="s">
        <v>415</v>
      </c>
      <c r="G131" s="212"/>
      <c r="H131" s="215">
        <v>1</v>
      </c>
      <c r="I131" s="216"/>
      <c r="J131" s="212"/>
      <c r="K131" s="212"/>
      <c r="L131" s="217"/>
      <c r="M131" s="218"/>
      <c r="N131" s="219"/>
      <c r="O131" s="219"/>
      <c r="P131" s="219"/>
      <c r="Q131" s="219"/>
      <c r="R131" s="219"/>
      <c r="S131" s="219"/>
      <c r="T131" s="220"/>
      <c r="AT131" s="221" t="s">
        <v>158</v>
      </c>
      <c r="AU131" s="221" t="s">
        <v>14</v>
      </c>
      <c r="AV131" s="14" t="s">
        <v>14</v>
      </c>
      <c r="AW131" s="14" t="s">
        <v>37</v>
      </c>
      <c r="AX131" s="14" t="s">
        <v>76</v>
      </c>
      <c r="AY131" s="221" t="s">
        <v>145</v>
      </c>
    </row>
    <row r="132" spans="1:65" s="13" customFormat="1">
      <c r="B132" s="200"/>
      <c r="C132" s="201"/>
      <c r="D132" s="202" t="s">
        <v>158</v>
      </c>
      <c r="E132" s="203" t="s">
        <v>19</v>
      </c>
      <c r="F132" s="204" t="s">
        <v>641</v>
      </c>
      <c r="G132" s="201"/>
      <c r="H132" s="203" t="s">
        <v>19</v>
      </c>
      <c r="I132" s="205"/>
      <c r="J132" s="201"/>
      <c r="K132" s="201"/>
      <c r="L132" s="206"/>
      <c r="M132" s="207"/>
      <c r="N132" s="208"/>
      <c r="O132" s="208"/>
      <c r="P132" s="208"/>
      <c r="Q132" s="208"/>
      <c r="R132" s="208"/>
      <c r="S132" s="208"/>
      <c r="T132" s="209"/>
      <c r="AT132" s="210" t="s">
        <v>158</v>
      </c>
      <c r="AU132" s="210" t="s">
        <v>14</v>
      </c>
      <c r="AV132" s="13" t="s">
        <v>84</v>
      </c>
      <c r="AW132" s="13" t="s">
        <v>37</v>
      </c>
      <c r="AX132" s="13" t="s">
        <v>76</v>
      </c>
      <c r="AY132" s="210" t="s">
        <v>145</v>
      </c>
    </row>
    <row r="133" spans="1:65" s="14" customFormat="1">
      <c r="B133" s="211"/>
      <c r="C133" s="212"/>
      <c r="D133" s="202" t="s">
        <v>158</v>
      </c>
      <c r="E133" s="213" t="s">
        <v>19</v>
      </c>
      <c r="F133" s="214" t="s">
        <v>415</v>
      </c>
      <c r="G133" s="212"/>
      <c r="H133" s="215">
        <v>1</v>
      </c>
      <c r="I133" s="216"/>
      <c r="J133" s="212"/>
      <c r="K133" s="212"/>
      <c r="L133" s="217"/>
      <c r="M133" s="218"/>
      <c r="N133" s="219"/>
      <c r="O133" s="219"/>
      <c r="P133" s="219"/>
      <c r="Q133" s="219"/>
      <c r="R133" s="219"/>
      <c r="S133" s="219"/>
      <c r="T133" s="220"/>
      <c r="AT133" s="221" t="s">
        <v>158</v>
      </c>
      <c r="AU133" s="221" t="s">
        <v>14</v>
      </c>
      <c r="AV133" s="14" t="s">
        <v>14</v>
      </c>
      <c r="AW133" s="14" t="s">
        <v>37</v>
      </c>
      <c r="AX133" s="14" t="s">
        <v>76</v>
      </c>
      <c r="AY133" s="221" t="s">
        <v>145</v>
      </c>
    </row>
    <row r="134" spans="1:65" s="15" customFormat="1">
      <c r="B134" s="222"/>
      <c r="C134" s="223"/>
      <c r="D134" s="202" t="s">
        <v>158</v>
      </c>
      <c r="E134" s="224" t="s">
        <v>19</v>
      </c>
      <c r="F134" s="225" t="s">
        <v>163</v>
      </c>
      <c r="G134" s="223"/>
      <c r="H134" s="226">
        <v>2</v>
      </c>
      <c r="I134" s="227"/>
      <c r="J134" s="223"/>
      <c r="K134" s="223"/>
      <c r="L134" s="228"/>
      <c r="M134" s="229"/>
      <c r="N134" s="230"/>
      <c r="O134" s="230"/>
      <c r="P134" s="230"/>
      <c r="Q134" s="230"/>
      <c r="R134" s="230"/>
      <c r="S134" s="230"/>
      <c r="T134" s="231"/>
      <c r="AT134" s="232" t="s">
        <v>158</v>
      </c>
      <c r="AU134" s="232" t="s">
        <v>14</v>
      </c>
      <c r="AV134" s="15" t="s">
        <v>154</v>
      </c>
      <c r="AW134" s="15" t="s">
        <v>37</v>
      </c>
      <c r="AX134" s="15" t="s">
        <v>84</v>
      </c>
      <c r="AY134" s="232" t="s">
        <v>145</v>
      </c>
    </row>
    <row r="135" spans="1:65" s="2" customFormat="1" ht="16.5" customHeight="1">
      <c r="A135" s="37"/>
      <c r="B135" s="38"/>
      <c r="C135" s="247" t="s">
        <v>210</v>
      </c>
      <c r="D135" s="247" t="s">
        <v>353</v>
      </c>
      <c r="E135" s="248" t="s">
        <v>645</v>
      </c>
      <c r="F135" s="249" t="s">
        <v>646</v>
      </c>
      <c r="G135" s="250" t="s">
        <v>325</v>
      </c>
      <c r="H135" s="251">
        <v>1</v>
      </c>
      <c r="I135" s="252"/>
      <c r="J135" s="253">
        <f>ROUND(I135*H135,2)</f>
        <v>0</v>
      </c>
      <c r="K135" s="249" t="s">
        <v>188</v>
      </c>
      <c r="L135" s="254"/>
      <c r="M135" s="255" t="s">
        <v>19</v>
      </c>
      <c r="N135" s="256" t="s">
        <v>49</v>
      </c>
      <c r="O135" s="68"/>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297</v>
      </c>
      <c r="AT135" s="193" t="s">
        <v>353</v>
      </c>
      <c r="AU135" s="193" t="s">
        <v>14</v>
      </c>
      <c r="AY135" s="20" t="s">
        <v>145</v>
      </c>
      <c r="BE135" s="194">
        <f>IF(N135="základní",J135,0)</f>
        <v>0</v>
      </c>
      <c r="BF135" s="194">
        <f>IF(N135="snížená",J135,0)</f>
        <v>0</v>
      </c>
      <c r="BG135" s="194">
        <f>IF(N135="zákl. přenesená",J135,0)</f>
        <v>0</v>
      </c>
      <c r="BH135" s="194">
        <f>IF(N135="sníž. přenesená",J135,0)</f>
        <v>0</v>
      </c>
      <c r="BI135" s="194">
        <f>IF(N135="nulová",J135,0)</f>
        <v>0</v>
      </c>
      <c r="BJ135" s="20" t="s">
        <v>154</v>
      </c>
      <c r="BK135" s="194">
        <f>ROUND(I135*H135,2)</f>
        <v>0</v>
      </c>
      <c r="BL135" s="20" t="s">
        <v>231</v>
      </c>
      <c r="BM135" s="193" t="s">
        <v>647</v>
      </c>
    </row>
    <row r="136" spans="1:65" s="13" customFormat="1">
      <c r="B136" s="200"/>
      <c r="C136" s="201"/>
      <c r="D136" s="202" t="s">
        <v>158</v>
      </c>
      <c r="E136" s="203" t="s">
        <v>19</v>
      </c>
      <c r="F136" s="204" t="s">
        <v>648</v>
      </c>
      <c r="G136" s="201"/>
      <c r="H136" s="203" t="s">
        <v>19</v>
      </c>
      <c r="I136" s="205"/>
      <c r="J136" s="201"/>
      <c r="K136" s="201"/>
      <c r="L136" s="206"/>
      <c r="M136" s="207"/>
      <c r="N136" s="208"/>
      <c r="O136" s="208"/>
      <c r="P136" s="208"/>
      <c r="Q136" s="208"/>
      <c r="R136" s="208"/>
      <c r="S136" s="208"/>
      <c r="T136" s="209"/>
      <c r="AT136" s="210" t="s">
        <v>158</v>
      </c>
      <c r="AU136" s="210" t="s">
        <v>14</v>
      </c>
      <c r="AV136" s="13" t="s">
        <v>84</v>
      </c>
      <c r="AW136" s="13" t="s">
        <v>37</v>
      </c>
      <c r="AX136" s="13" t="s">
        <v>76</v>
      </c>
      <c r="AY136" s="210" t="s">
        <v>145</v>
      </c>
    </row>
    <row r="137" spans="1:65" s="14" customFormat="1">
      <c r="B137" s="211"/>
      <c r="C137" s="212"/>
      <c r="D137" s="202" t="s">
        <v>158</v>
      </c>
      <c r="E137" s="213" t="s">
        <v>19</v>
      </c>
      <c r="F137" s="214" t="s">
        <v>415</v>
      </c>
      <c r="G137" s="212"/>
      <c r="H137" s="215">
        <v>1</v>
      </c>
      <c r="I137" s="216"/>
      <c r="J137" s="212"/>
      <c r="K137" s="212"/>
      <c r="L137" s="217"/>
      <c r="M137" s="218"/>
      <c r="N137" s="219"/>
      <c r="O137" s="219"/>
      <c r="P137" s="219"/>
      <c r="Q137" s="219"/>
      <c r="R137" s="219"/>
      <c r="S137" s="219"/>
      <c r="T137" s="220"/>
      <c r="AT137" s="221" t="s">
        <v>158</v>
      </c>
      <c r="AU137" s="221" t="s">
        <v>14</v>
      </c>
      <c r="AV137" s="14" t="s">
        <v>14</v>
      </c>
      <c r="AW137" s="14" t="s">
        <v>37</v>
      </c>
      <c r="AX137" s="14" t="s">
        <v>76</v>
      </c>
      <c r="AY137" s="221" t="s">
        <v>145</v>
      </c>
    </row>
    <row r="138" spans="1:65" s="15" customFormat="1">
      <c r="B138" s="222"/>
      <c r="C138" s="223"/>
      <c r="D138" s="202" t="s">
        <v>158</v>
      </c>
      <c r="E138" s="224" t="s">
        <v>19</v>
      </c>
      <c r="F138" s="225" t="s">
        <v>163</v>
      </c>
      <c r="G138" s="223"/>
      <c r="H138" s="226">
        <v>1</v>
      </c>
      <c r="I138" s="227"/>
      <c r="J138" s="223"/>
      <c r="K138" s="223"/>
      <c r="L138" s="228"/>
      <c r="M138" s="229"/>
      <c r="N138" s="230"/>
      <c r="O138" s="230"/>
      <c r="P138" s="230"/>
      <c r="Q138" s="230"/>
      <c r="R138" s="230"/>
      <c r="S138" s="230"/>
      <c r="T138" s="231"/>
      <c r="AT138" s="232" t="s">
        <v>158</v>
      </c>
      <c r="AU138" s="232" t="s">
        <v>14</v>
      </c>
      <c r="AV138" s="15" t="s">
        <v>154</v>
      </c>
      <c r="AW138" s="15" t="s">
        <v>37</v>
      </c>
      <c r="AX138" s="15" t="s">
        <v>84</v>
      </c>
      <c r="AY138" s="232" t="s">
        <v>145</v>
      </c>
    </row>
    <row r="139" spans="1:65" s="2" customFormat="1" ht="16.5" customHeight="1">
      <c r="A139" s="37"/>
      <c r="B139" s="38"/>
      <c r="C139" s="247" t="s">
        <v>181</v>
      </c>
      <c r="D139" s="247" t="s">
        <v>353</v>
      </c>
      <c r="E139" s="248" t="s">
        <v>649</v>
      </c>
      <c r="F139" s="249" t="s">
        <v>650</v>
      </c>
      <c r="G139" s="250" t="s">
        <v>325</v>
      </c>
      <c r="H139" s="251">
        <v>2</v>
      </c>
      <c r="I139" s="252"/>
      <c r="J139" s="253">
        <f>ROUND(I139*H139,2)</f>
        <v>0</v>
      </c>
      <c r="K139" s="249" t="s">
        <v>188</v>
      </c>
      <c r="L139" s="254"/>
      <c r="M139" s="255" t="s">
        <v>19</v>
      </c>
      <c r="N139" s="256" t="s">
        <v>49</v>
      </c>
      <c r="O139" s="68"/>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297</v>
      </c>
      <c r="AT139" s="193" t="s">
        <v>353</v>
      </c>
      <c r="AU139" s="193" t="s">
        <v>14</v>
      </c>
      <c r="AY139" s="20" t="s">
        <v>145</v>
      </c>
      <c r="BE139" s="194">
        <f>IF(N139="základní",J139,0)</f>
        <v>0</v>
      </c>
      <c r="BF139" s="194">
        <f>IF(N139="snížená",J139,0)</f>
        <v>0</v>
      </c>
      <c r="BG139" s="194">
        <f>IF(N139="zákl. přenesená",J139,0)</f>
        <v>0</v>
      </c>
      <c r="BH139" s="194">
        <f>IF(N139="sníž. přenesená",J139,0)</f>
        <v>0</v>
      </c>
      <c r="BI139" s="194">
        <f>IF(N139="nulová",J139,0)</f>
        <v>0</v>
      </c>
      <c r="BJ139" s="20" t="s">
        <v>154</v>
      </c>
      <c r="BK139" s="194">
        <f>ROUND(I139*H139,2)</f>
        <v>0</v>
      </c>
      <c r="BL139" s="20" t="s">
        <v>231</v>
      </c>
      <c r="BM139" s="193" t="s">
        <v>651</v>
      </c>
    </row>
    <row r="140" spans="1:65" s="13" customFormat="1">
      <c r="B140" s="200"/>
      <c r="C140" s="201"/>
      <c r="D140" s="202" t="s">
        <v>158</v>
      </c>
      <c r="E140" s="203" t="s">
        <v>19</v>
      </c>
      <c r="F140" s="204" t="s">
        <v>652</v>
      </c>
      <c r="G140" s="201"/>
      <c r="H140" s="203" t="s">
        <v>19</v>
      </c>
      <c r="I140" s="205"/>
      <c r="J140" s="201"/>
      <c r="K140" s="201"/>
      <c r="L140" s="206"/>
      <c r="M140" s="207"/>
      <c r="N140" s="208"/>
      <c r="O140" s="208"/>
      <c r="P140" s="208"/>
      <c r="Q140" s="208"/>
      <c r="R140" s="208"/>
      <c r="S140" s="208"/>
      <c r="T140" s="209"/>
      <c r="AT140" s="210" t="s">
        <v>158</v>
      </c>
      <c r="AU140" s="210" t="s">
        <v>14</v>
      </c>
      <c r="AV140" s="13" t="s">
        <v>84</v>
      </c>
      <c r="AW140" s="13" t="s">
        <v>37</v>
      </c>
      <c r="AX140" s="13" t="s">
        <v>76</v>
      </c>
      <c r="AY140" s="210" t="s">
        <v>145</v>
      </c>
    </row>
    <row r="141" spans="1:65" s="14" customFormat="1">
      <c r="B141" s="211"/>
      <c r="C141" s="212"/>
      <c r="D141" s="202" t="s">
        <v>158</v>
      </c>
      <c r="E141" s="213" t="s">
        <v>19</v>
      </c>
      <c r="F141" s="214" t="s">
        <v>415</v>
      </c>
      <c r="G141" s="212"/>
      <c r="H141" s="215">
        <v>1</v>
      </c>
      <c r="I141" s="216"/>
      <c r="J141" s="212"/>
      <c r="K141" s="212"/>
      <c r="L141" s="217"/>
      <c r="M141" s="218"/>
      <c r="N141" s="219"/>
      <c r="O141" s="219"/>
      <c r="P141" s="219"/>
      <c r="Q141" s="219"/>
      <c r="R141" s="219"/>
      <c r="S141" s="219"/>
      <c r="T141" s="220"/>
      <c r="AT141" s="221" t="s">
        <v>158</v>
      </c>
      <c r="AU141" s="221" t="s">
        <v>14</v>
      </c>
      <c r="AV141" s="14" t="s">
        <v>14</v>
      </c>
      <c r="AW141" s="14" t="s">
        <v>37</v>
      </c>
      <c r="AX141" s="14" t="s">
        <v>76</v>
      </c>
      <c r="AY141" s="221" t="s">
        <v>145</v>
      </c>
    </row>
    <row r="142" spans="1:65" s="13" customFormat="1">
      <c r="B142" s="200"/>
      <c r="C142" s="201"/>
      <c r="D142" s="202" t="s">
        <v>158</v>
      </c>
      <c r="E142" s="203" t="s">
        <v>19</v>
      </c>
      <c r="F142" s="204" t="s">
        <v>653</v>
      </c>
      <c r="G142" s="201"/>
      <c r="H142" s="203" t="s">
        <v>19</v>
      </c>
      <c r="I142" s="205"/>
      <c r="J142" s="201"/>
      <c r="K142" s="201"/>
      <c r="L142" s="206"/>
      <c r="M142" s="207"/>
      <c r="N142" s="208"/>
      <c r="O142" s="208"/>
      <c r="P142" s="208"/>
      <c r="Q142" s="208"/>
      <c r="R142" s="208"/>
      <c r="S142" s="208"/>
      <c r="T142" s="209"/>
      <c r="AT142" s="210" t="s">
        <v>158</v>
      </c>
      <c r="AU142" s="210" t="s">
        <v>14</v>
      </c>
      <c r="AV142" s="13" t="s">
        <v>84</v>
      </c>
      <c r="AW142" s="13" t="s">
        <v>37</v>
      </c>
      <c r="AX142" s="13" t="s">
        <v>76</v>
      </c>
      <c r="AY142" s="210" t="s">
        <v>145</v>
      </c>
    </row>
    <row r="143" spans="1:65" s="14" customFormat="1">
      <c r="B143" s="211"/>
      <c r="C143" s="212"/>
      <c r="D143" s="202" t="s">
        <v>158</v>
      </c>
      <c r="E143" s="213" t="s">
        <v>19</v>
      </c>
      <c r="F143" s="214" t="s">
        <v>415</v>
      </c>
      <c r="G143" s="212"/>
      <c r="H143" s="215">
        <v>1</v>
      </c>
      <c r="I143" s="216"/>
      <c r="J143" s="212"/>
      <c r="K143" s="212"/>
      <c r="L143" s="217"/>
      <c r="M143" s="218"/>
      <c r="N143" s="219"/>
      <c r="O143" s="219"/>
      <c r="P143" s="219"/>
      <c r="Q143" s="219"/>
      <c r="R143" s="219"/>
      <c r="S143" s="219"/>
      <c r="T143" s="220"/>
      <c r="AT143" s="221" t="s">
        <v>158</v>
      </c>
      <c r="AU143" s="221" t="s">
        <v>14</v>
      </c>
      <c r="AV143" s="14" t="s">
        <v>14</v>
      </c>
      <c r="AW143" s="14" t="s">
        <v>37</v>
      </c>
      <c r="AX143" s="14" t="s">
        <v>76</v>
      </c>
      <c r="AY143" s="221" t="s">
        <v>145</v>
      </c>
    </row>
    <row r="144" spans="1:65" s="15" customFormat="1">
      <c r="B144" s="222"/>
      <c r="C144" s="223"/>
      <c r="D144" s="202" t="s">
        <v>158</v>
      </c>
      <c r="E144" s="224" t="s">
        <v>19</v>
      </c>
      <c r="F144" s="225" t="s">
        <v>163</v>
      </c>
      <c r="G144" s="223"/>
      <c r="H144" s="226">
        <v>2</v>
      </c>
      <c r="I144" s="227"/>
      <c r="J144" s="223"/>
      <c r="K144" s="223"/>
      <c r="L144" s="228"/>
      <c r="M144" s="229"/>
      <c r="N144" s="230"/>
      <c r="O144" s="230"/>
      <c r="P144" s="230"/>
      <c r="Q144" s="230"/>
      <c r="R144" s="230"/>
      <c r="S144" s="230"/>
      <c r="T144" s="231"/>
      <c r="AT144" s="232" t="s">
        <v>158</v>
      </c>
      <c r="AU144" s="232" t="s">
        <v>14</v>
      </c>
      <c r="AV144" s="15" t="s">
        <v>154</v>
      </c>
      <c r="AW144" s="15" t="s">
        <v>37</v>
      </c>
      <c r="AX144" s="15" t="s">
        <v>84</v>
      </c>
      <c r="AY144" s="232" t="s">
        <v>145</v>
      </c>
    </row>
    <row r="145" spans="1:65" s="2" customFormat="1" ht="16.5" customHeight="1">
      <c r="A145" s="37"/>
      <c r="B145" s="38"/>
      <c r="C145" s="247" t="s">
        <v>189</v>
      </c>
      <c r="D145" s="247" t="s">
        <v>353</v>
      </c>
      <c r="E145" s="248" t="s">
        <v>654</v>
      </c>
      <c r="F145" s="249" t="s">
        <v>655</v>
      </c>
      <c r="G145" s="250" t="s">
        <v>325</v>
      </c>
      <c r="H145" s="251">
        <v>4</v>
      </c>
      <c r="I145" s="252"/>
      <c r="J145" s="253">
        <f>ROUND(I145*H145,2)</f>
        <v>0</v>
      </c>
      <c r="K145" s="249" t="s">
        <v>188</v>
      </c>
      <c r="L145" s="254"/>
      <c r="M145" s="255" t="s">
        <v>19</v>
      </c>
      <c r="N145" s="256" t="s">
        <v>49</v>
      </c>
      <c r="O145" s="68"/>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297</v>
      </c>
      <c r="AT145" s="193" t="s">
        <v>353</v>
      </c>
      <c r="AU145" s="193" t="s">
        <v>14</v>
      </c>
      <c r="AY145" s="20" t="s">
        <v>145</v>
      </c>
      <c r="BE145" s="194">
        <f>IF(N145="základní",J145,0)</f>
        <v>0</v>
      </c>
      <c r="BF145" s="194">
        <f>IF(N145="snížená",J145,0)</f>
        <v>0</v>
      </c>
      <c r="BG145" s="194">
        <f>IF(N145="zákl. přenesená",J145,0)</f>
        <v>0</v>
      </c>
      <c r="BH145" s="194">
        <f>IF(N145="sníž. přenesená",J145,0)</f>
        <v>0</v>
      </c>
      <c r="BI145" s="194">
        <f>IF(N145="nulová",J145,0)</f>
        <v>0</v>
      </c>
      <c r="BJ145" s="20" t="s">
        <v>154</v>
      </c>
      <c r="BK145" s="194">
        <f>ROUND(I145*H145,2)</f>
        <v>0</v>
      </c>
      <c r="BL145" s="20" t="s">
        <v>231</v>
      </c>
      <c r="BM145" s="193" t="s">
        <v>656</v>
      </c>
    </row>
    <row r="146" spans="1:65" s="13" customFormat="1">
      <c r="B146" s="200"/>
      <c r="C146" s="201"/>
      <c r="D146" s="202" t="s">
        <v>158</v>
      </c>
      <c r="E146" s="203" t="s">
        <v>19</v>
      </c>
      <c r="F146" s="204" t="s">
        <v>652</v>
      </c>
      <c r="G146" s="201"/>
      <c r="H146" s="203" t="s">
        <v>19</v>
      </c>
      <c r="I146" s="205"/>
      <c r="J146" s="201"/>
      <c r="K146" s="201"/>
      <c r="L146" s="206"/>
      <c r="M146" s="207"/>
      <c r="N146" s="208"/>
      <c r="O146" s="208"/>
      <c r="P146" s="208"/>
      <c r="Q146" s="208"/>
      <c r="R146" s="208"/>
      <c r="S146" s="208"/>
      <c r="T146" s="209"/>
      <c r="AT146" s="210" t="s">
        <v>158</v>
      </c>
      <c r="AU146" s="210" t="s">
        <v>14</v>
      </c>
      <c r="AV146" s="13" t="s">
        <v>84</v>
      </c>
      <c r="AW146" s="13" t="s">
        <v>37</v>
      </c>
      <c r="AX146" s="13" t="s">
        <v>76</v>
      </c>
      <c r="AY146" s="210" t="s">
        <v>145</v>
      </c>
    </row>
    <row r="147" spans="1:65" s="14" customFormat="1">
      <c r="B147" s="211"/>
      <c r="C147" s="212"/>
      <c r="D147" s="202" t="s">
        <v>158</v>
      </c>
      <c r="E147" s="213" t="s">
        <v>19</v>
      </c>
      <c r="F147" s="214" t="s">
        <v>415</v>
      </c>
      <c r="G147" s="212"/>
      <c r="H147" s="215">
        <v>1</v>
      </c>
      <c r="I147" s="216"/>
      <c r="J147" s="212"/>
      <c r="K147" s="212"/>
      <c r="L147" s="217"/>
      <c r="M147" s="218"/>
      <c r="N147" s="219"/>
      <c r="O147" s="219"/>
      <c r="P147" s="219"/>
      <c r="Q147" s="219"/>
      <c r="R147" s="219"/>
      <c r="S147" s="219"/>
      <c r="T147" s="220"/>
      <c r="AT147" s="221" t="s">
        <v>158</v>
      </c>
      <c r="AU147" s="221" t="s">
        <v>14</v>
      </c>
      <c r="AV147" s="14" t="s">
        <v>14</v>
      </c>
      <c r="AW147" s="14" t="s">
        <v>37</v>
      </c>
      <c r="AX147" s="14" t="s">
        <v>76</v>
      </c>
      <c r="AY147" s="221" t="s">
        <v>145</v>
      </c>
    </row>
    <row r="148" spans="1:65" s="13" customFormat="1">
      <c r="B148" s="200"/>
      <c r="C148" s="201"/>
      <c r="D148" s="202" t="s">
        <v>158</v>
      </c>
      <c r="E148" s="203" t="s">
        <v>19</v>
      </c>
      <c r="F148" s="204" t="s">
        <v>653</v>
      </c>
      <c r="G148" s="201"/>
      <c r="H148" s="203" t="s">
        <v>19</v>
      </c>
      <c r="I148" s="205"/>
      <c r="J148" s="201"/>
      <c r="K148" s="201"/>
      <c r="L148" s="206"/>
      <c r="M148" s="207"/>
      <c r="N148" s="208"/>
      <c r="O148" s="208"/>
      <c r="P148" s="208"/>
      <c r="Q148" s="208"/>
      <c r="R148" s="208"/>
      <c r="S148" s="208"/>
      <c r="T148" s="209"/>
      <c r="AT148" s="210" t="s">
        <v>158</v>
      </c>
      <c r="AU148" s="210" t="s">
        <v>14</v>
      </c>
      <c r="AV148" s="13" t="s">
        <v>84</v>
      </c>
      <c r="AW148" s="13" t="s">
        <v>37</v>
      </c>
      <c r="AX148" s="13" t="s">
        <v>76</v>
      </c>
      <c r="AY148" s="210" t="s">
        <v>145</v>
      </c>
    </row>
    <row r="149" spans="1:65" s="14" customFormat="1">
      <c r="B149" s="211"/>
      <c r="C149" s="212"/>
      <c r="D149" s="202" t="s">
        <v>158</v>
      </c>
      <c r="E149" s="213" t="s">
        <v>19</v>
      </c>
      <c r="F149" s="214" t="s">
        <v>415</v>
      </c>
      <c r="G149" s="212"/>
      <c r="H149" s="215">
        <v>1</v>
      </c>
      <c r="I149" s="216"/>
      <c r="J149" s="212"/>
      <c r="K149" s="212"/>
      <c r="L149" s="217"/>
      <c r="M149" s="218"/>
      <c r="N149" s="219"/>
      <c r="O149" s="219"/>
      <c r="P149" s="219"/>
      <c r="Q149" s="219"/>
      <c r="R149" s="219"/>
      <c r="S149" s="219"/>
      <c r="T149" s="220"/>
      <c r="AT149" s="221" t="s">
        <v>158</v>
      </c>
      <c r="AU149" s="221" t="s">
        <v>14</v>
      </c>
      <c r="AV149" s="14" t="s">
        <v>14</v>
      </c>
      <c r="AW149" s="14" t="s">
        <v>37</v>
      </c>
      <c r="AX149" s="14" t="s">
        <v>76</v>
      </c>
      <c r="AY149" s="221" t="s">
        <v>145</v>
      </c>
    </row>
    <row r="150" spans="1:65" s="13" customFormat="1">
      <c r="B150" s="200"/>
      <c r="C150" s="201"/>
      <c r="D150" s="202" t="s">
        <v>158</v>
      </c>
      <c r="E150" s="203" t="s">
        <v>19</v>
      </c>
      <c r="F150" s="204" t="s">
        <v>657</v>
      </c>
      <c r="G150" s="201"/>
      <c r="H150" s="203" t="s">
        <v>19</v>
      </c>
      <c r="I150" s="205"/>
      <c r="J150" s="201"/>
      <c r="K150" s="201"/>
      <c r="L150" s="206"/>
      <c r="M150" s="207"/>
      <c r="N150" s="208"/>
      <c r="O150" s="208"/>
      <c r="P150" s="208"/>
      <c r="Q150" s="208"/>
      <c r="R150" s="208"/>
      <c r="S150" s="208"/>
      <c r="T150" s="209"/>
      <c r="AT150" s="210" t="s">
        <v>158</v>
      </c>
      <c r="AU150" s="210" t="s">
        <v>14</v>
      </c>
      <c r="AV150" s="13" t="s">
        <v>84</v>
      </c>
      <c r="AW150" s="13" t="s">
        <v>37</v>
      </c>
      <c r="AX150" s="13" t="s">
        <v>76</v>
      </c>
      <c r="AY150" s="210" t="s">
        <v>145</v>
      </c>
    </row>
    <row r="151" spans="1:65" s="14" customFormat="1">
      <c r="B151" s="211"/>
      <c r="C151" s="212"/>
      <c r="D151" s="202" t="s">
        <v>158</v>
      </c>
      <c r="E151" s="213" t="s">
        <v>19</v>
      </c>
      <c r="F151" s="214" t="s">
        <v>408</v>
      </c>
      <c r="G151" s="212"/>
      <c r="H151" s="215">
        <v>2</v>
      </c>
      <c r="I151" s="216"/>
      <c r="J151" s="212"/>
      <c r="K151" s="212"/>
      <c r="L151" s="217"/>
      <c r="M151" s="218"/>
      <c r="N151" s="219"/>
      <c r="O151" s="219"/>
      <c r="P151" s="219"/>
      <c r="Q151" s="219"/>
      <c r="R151" s="219"/>
      <c r="S151" s="219"/>
      <c r="T151" s="220"/>
      <c r="AT151" s="221" t="s">
        <v>158</v>
      </c>
      <c r="AU151" s="221" t="s">
        <v>14</v>
      </c>
      <c r="AV151" s="14" t="s">
        <v>14</v>
      </c>
      <c r="AW151" s="14" t="s">
        <v>37</v>
      </c>
      <c r="AX151" s="14" t="s">
        <v>76</v>
      </c>
      <c r="AY151" s="221" t="s">
        <v>145</v>
      </c>
    </row>
    <row r="152" spans="1:65" s="15" customFormat="1">
      <c r="B152" s="222"/>
      <c r="C152" s="223"/>
      <c r="D152" s="202" t="s">
        <v>158</v>
      </c>
      <c r="E152" s="224" t="s">
        <v>19</v>
      </c>
      <c r="F152" s="225" t="s">
        <v>163</v>
      </c>
      <c r="G152" s="223"/>
      <c r="H152" s="226">
        <v>4</v>
      </c>
      <c r="I152" s="227"/>
      <c r="J152" s="223"/>
      <c r="K152" s="223"/>
      <c r="L152" s="228"/>
      <c r="M152" s="229"/>
      <c r="N152" s="230"/>
      <c r="O152" s="230"/>
      <c r="P152" s="230"/>
      <c r="Q152" s="230"/>
      <c r="R152" s="230"/>
      <c r="S152" s="230"/>
      <c r="T152" s="231"/>
      <c r="AT152" s="232" t="s">
        <v>158</v>
      </c>
      <c r="AU152" s="232" t="s">
        <v>14</v>
      </c>
      <c r="AV152" s="15" t="s">
        <v>154</v>
      </c>
      <c r="AW152" s="15" t="s">
        <v>37</v>
      </c>
      <c r="AX152" s="15" t="s">
        <v>84</v>
      </c>
      <c r="AY152" s="232" t="s">
        <v>145</v>
      </c>
    </row>
    <row r="153" spans="1:65" s="2" customFormat="1" ht="16.5" customHeight="1">
      <c r="A153" s="37"/>
      <c r="B153" s="38"/>
      <c r="C153" s="247" t="s">
        <v>228</v>
      </c>
      <c r="D153" s="247" t="s">
        <v>353</v>
      </c>
      <c r="E153" s="248" t="s">
        <v>658</v>
      </c>
      <c r="F153" s="249" t="s">
        <v>659</v>
      </c>
      <c r="G153" s="250" t="s">
        <v>325</v>
      </c>
      <c r="H153" s="251">
        <v>2</v>
      </c>
      <c r="I153" s="252"/>
      <c r="J153" s="253">
        <f>ROUND(I153*H153,2)</f>
        <v>0</v>
      </c>
      <c r="K153" s="249" t="s">
        <v>188</v>
      </c>
      <c r="L153" s="254"/>
      <c r="M153" s="255" t="s">
        <v>19</v>
      </c>
      <c r="N153" s="256" t="s">
        <v>49</v>
      </c>
      <c r="O153" s="68"/>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297</v>
      </c>
      <c r="AT153" s="193" t="s">
        <v>353</v>
      </c>
      <c r="AU153" s="193" t="s">
        <v>14</v>
      </c>
      <c r="AY153" s="20" t="s">
        <v>145</v>
      </c>
      <c r="BE153" s="194">
        <f>IF(N153="základní",J153,0)</f>
        <v>0</v>
      </c>
      <c r="BF153" s="194">
        <f>IF(N153="snížená",J153,0)</f>
        <v>0</v>
      </c>
      <c r="BG153" s="194">
        <f>IF(N153="zákl. přenesená",J153,0)</f>
        <v>0</v>
      </c>
      <c r="BH153" s="194">
        <f>IF(N153="sníž. přenesená",J153,0)</f>
        <v>0</v>
      </c>
      <c r="BI153" s="194">
        <f>IF(N153="nulová",J153,0)</f>
        <v>0</v>
      </c>
      <c r="BJ153" s="20" t="s">
        <v>154</v>
      </c>
      <c r="BK153" s="194">
        <f>ROUND(I153*H153,2)</f>
        <v>0</v>
      </c>
      <c r="BL153" s="20" t="s">
        <v>231</v>
      </c>
      <c r="BM153" s="193" t="s">
        <v>660</v>
      </c>
    </row>
    <row r="154" spans="1:65" s="13" customFormat="1">
      <c r="B154" s="200"/>
      <c r="C154" s="201"/>
      <c r="D154" s="202" t="s">
        <v>158</v>
      </c>
      <c r="E154" s="203" t="s">
        <v>19</v>
      </c>
      <c r="F154" s="204" t="s">
        <v>652</v>
      </c>
      <c r="G154" s="201"/>
      <c r="H154" s="203" t="s">
        <v>19</v>
      </c>
      <c r="I154" s="205"/>
      <c r="J154" s="201"/>
      <c r="K154" s="201"/>
      <c r="L154" s="206"/>
      <c r="M154" s="207"/>
      <c r="N154" s="208"/>
      <c r="O154" s="208"/>
      <c r="P154" s="208"/>
      <c r="Q154" s="208"/>
      <c r="R154" s="208"/>
      <c r="S154" s="208"/>
      <c r="T154" s="209"/>
      <c r="AT154" s="210" t="s">
        <v>158</v>
      </c>
      <c r="AU154" s="210" t="s">
        <v>14</v>
      </c>
      <c r="AV154" s="13" t="s">
        <v>84</v>
      </c>
      <c r="AW154" s="13" t="s">
        <v>37</v>
      </c>
      <c r="AX154" s="13" t="s">
        <v>76</v>
      </c>
      <c r="AY154" s="210" t="s">
        <v>145</v>
      </c>
    </row>
    <row r="155" spans="1:65" s="14" customFormat="1">
      <c r="B155" s="211"/>
      <c r="C155" s="212"/>
      <c r="D155" s="202" t="s">
        <v>158</v>
      </c>
      <c r="E155" s="213" t="s">
        <v>19</v>
      </c>
      <c r="F155" s="214" t="s">
        <v>415</v>
      </c>
      <c r="G155" s="212"/>
      <c r="H155" s="215">
        <v>1</v>
      </c>
      <c r="I155" s="216"/>
      <c r="J155" s="212"/>
      <c r="K155" s="212"/>
      <c r="L155" s="217"/>
      <c r="M155" s="218"/>
      <c r="N155" s="219"/>
      <c r="O155" s="219"/>
      <c r="P155" s="219"/>
      <c r="Q155" s="219"/>
      <c r="R155" s="219"/>
      <c r="S155" s="219"/>
      <c r="T155" s="220"/>
      <c r="AT155" s="221" t="s">
        <v>158</v>
      </c>
      <c r="AU155" s="221" t="s">
        <v>14</v>
      </c>
      <c r="AV155" s="14" t="s">
        <v>14</v>
      </c>
      <c r="AW155" s="14" t="s">
        <v>37</v>
      </c>
      <c r="AX155" s="14" t="s">
        <v>76</v>
      </c>
      <c r="AY155" s="221" t="s">
        <v>145</v>
      </c>
    </row>
    <row r="156" spans="1:65" s="13" customFormat="1">
      <c r="B156" s="200"/>
      <c r="C156" s="201"/>
      <c r="D156" s="202" t="s">
        <v>158</v>
      </c>
      <c r="E156" s="203" t="s">
        <v>19</v>
      </c>
      <c r="F156" s="204" t="s">
        <v>653</v>
      </c>
      <c r="G156" s="201"/>
      <c r="H156" s="203" t="s">
        <v>19</v>
      </c>
      <c r="I156" s="205"/>
      <c r="J156" s="201"/>
      <c r="K156" s="201"/>
      <c r="L156" s="206"/>
      <c r="M156" s="207"/>
      <c r="N156" s="208"/>
      <c r="O156" s="208"/>
      <c r="P156" s="208"/>
      <c r="Q156" s="208"/>
      <c r="R156" s="208"/>
      <c r="S156" s="208"/>
      <c r="T156" s="209"/>
      <c r="AT156" s="210" t="s">
        <v>158</v>
      </c>
      <c r="AU156" s="210" t="s">
        <v>14</v>
      </c>
      <c r="AV156" s="13" t="s">
        <v>84</v>
      </c>
      <c r="AW156" s="13" t="s">
        <v>37</v>
      </c>
      <c r="AX156" s="13" t="s">
        <v>76</v>
      </c>
      <c r="AY156" s="210" t="s">
        <v>145</v>
      </c>
    </row>
    <row r="157" spans="1:65" s="14" customFormat="1">
      <c r="B157" s="211"/>
      <c r="C157" s="212"/>
      <c r="D157" s="202" t="s">
        <v>158</v>
      </c>
      <c r="E157" s="213" t="s">
        <v>19</v>
      </c>
      <c r="F157" s="214" t="s">
        <v>415</v>
      </c>
      <c r="G157" s="212"/>
      <c r="H157" s="215">
        <v>1</v>
      </c>
      <c r="I157" s="216"/>
      <c r="J157" s="212"/>
      <c r="K157" s="212"/>
      <c r="L157" s="217"/>
      <c r="M157" s="218"/>
      <c r="N157" s="219"/>
      <c r="O157" s="219"/>
      <c r="P157" s="219"/>
      <c r="Q157" s="219"/>
      <c r="R157" s="219"/>
      <c r="S157" s="219"/>
      <c r="T157" s="220"/>
      <c r="AT157" s="221" t="s">
        <v>158</v>
      </c>
      <c r="AU157" s="221" t="s">
        <v>14</v>
      </c>
      <c r="AV157" s="14" t="s">
        <v>14</v>
      </c>
      <c r="AW157" s="14" t="s">
        <v>37</v>
      </c>
      <c r="AX157" s="14" t="s">
        <v>76</v>
      </c>
      <c r="AY157" s="221" t="s">
        <v>145</v>
      </c>
    </row>
    <row r="158" spans="1:65" s="15" customFormat="1">
      <c r="B158" s="222"/>
      <c r="C158" s="223"/>
      <c r="D158" s="202" t="s">
        <v>158</v>
      </c>
      <c r="E158" s="224" t="s">
        <v>19</v>
      </c>
      <c r="F158" s="225" t="s">
        <v>163</v>
      </c>
      <c r="G158" s="223"/>
      <c r="H158" s="226">
        <v>2</v>
      </c>
      <c r="I158" s="227"/>
      <c r="J158" s="223"/>
      <c r="K158" s="223"/>
      <c r="L158" s="228"/>
      <c r="M158" s="229"/>
      <c r="N158" s="230"/>
      <c r="O158" s="230"/>
      <c r="P158" s="230"/>
      <c r="Q158" s="230"/>
      <c r="R158" s="230"/>
      <c r="S158" s="230"/>
      <c r="T158" s="231"/>
      <c r="AT158" s="232" t="s">
        <v>158</v>
      </c>
      <c r="AU158" s="232" t="s">
        <v>14</v>
      </c>
      <c r="AV158" s="15" t="s">
        <v>154</v>
      </c>
      <c r="AW158" s="15" t="s">
        <v>37</v>
      </c>
      <c r="AX158" s="15" t="s">
        <v>84</v>
      </c>
      <c r="AY158" s="232" t="s">
        <v>145</v>
      </c>
    </row>
    <row r="159" spans="1:65" s="2" customFormat="1" ht="16.5" customHeight="1">
      <c r="A159" s="37"/>
      <c r="B159" s="38"/>
      <c r="C159" s="247" t="s">
        <v>8</v>
      </c>
      <c r="D159" s="247" t="s">
        <v>353</v>
      </c>
      <c r="E159" s="248" t="s">
        <v>661</v>
      </c>
      <c r="F159" s="249" t="s">
        <v>662</v>
      </c>
      <c r="G159" s="250" t="s">
        <v>325</v>
      </c>
      <c r="H159" s="251">
        <v>4</v>
      </c>
      <c r="I159" s="252"/>
      <c r="J159" s="253">
        <f>ROUND(I159*H159,2)</f>
        <v>0</v>
      </c>
      <c r="K159" s="249" t="s">
        <v>188</v>
      </c>
      <c r="L159" s="254"/>
      <c r="M159" s="255" t="s">
        <v>19</v>
      </c>
      <c r="N159" s="256" t="s">
        <v>49</v>
      </c>
      <c r="O159" s="68"/>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297</v>
      </c>
      <c r="AT159" s="193" t="s">
        <v>353</v>
      </c>
      <c r="AU159" s="193" t="s">
        <v>14</v>
      </c>
      <c r="AY159" s="20" t="s">
        <v>145</v>
      </c>
      <c r="BE159" s="194">
        <f>IF(N159="základní",J159,0)</f>
        <v>0</v>
      </c>
      <c r="BF159" s="194">
        <f>IF(N159="snížená",J159,0)</f>
        <v>0</v>
      </c>
      <c r="BG159" s="194">
        <f>IF(N159="zákl. přenesená",J159,0)</f>
        <v>0</v>
      </c>
      <c r="BH159" s="194">
        <f>IF(N159="sníž. přenesená",J159,0)</f>
        <v>0</v>
      </c>
      <c r="BI159" s="194">
        <f>IF(N159="nulová",J159,0)</f>
        <v>0</v>
      </c>
      <c r="BJ159" s="20" t="s">
        <v>154</v>
      </c>
      <c r="BK159" s="194">
        <f>ROUND(I159*H159,2)</f>
        <v>0</v>
      </c>
      <c r="BL159" s="20" t="s">
        <v>231</v>
      </c>
      <c r="BM159" s="193" t="s">
        <v>663</v>
      </c>
    </row>
    <row r="160" spans="1:65" s="13" customFormat="1">
      <c r="B160" s="200"/>
      <c r="C160" s="201"/>
      <c r="D160" s="202" t="s">
        <v>158</v>
      </c>
      <c r="E160" s="203" t="s">
        <v>19</v>
      </c>
      <c r="F160" s="204" t="s">
        <v>652</v>
      </c>
      <c r="G160" s="201"/>
      <c r="H160" s="203" t="s">
        <v>19</v>
      </c>
      <c r="I160" s="205"/>
      <c r="J160" s="201"/>
      <c r="K160" s="201"/>
      <c r="L160" s="206"/>
      <c r="M160" s="207"/>
      <c r="N160" s="208"/>
      <c r="O160" s="208"/>
      <c r="P160" s="208"/>
      <c r="Q160" s="208"/>
      <c r="R160" s="208"/>
      <c r="S160" s="208"/>
      <c r="T160" s="209"/>
      <c r="AT160" s="210" t="s">
        <v>158</v>
      </c>
      <c r="AU160" s="210" t="s">
        <v>14</v>
      </c>
      <c r="AV160" s="13" t="s">
        <v>84</v>
      </c>
      <c r="AW160" s="13" t="s">
        <v>37</v>
      </c>
      <c r="AX160" s="13" t="s">
        <v>76</v>
      </c>
      <c r="AY160" s="210" t="s">
        <v>145</v>
      </c>
    </row>
    <row r="161" spans="1:65" s="14" customFormat="1">
      <c r="B161" s="211"/>
      <c r="C161" s="212"/>
      <c r="D161" s="202" t="s">
        <v>158</v>
      </c>
      <c r="E161" s="213" t="s">
        <v>19</v>
      </c>
      <c r="F161" s="214" t="s">
        <v>415</v>
      </c>
      <c r="G161" s="212"/>
      <c r="H161" s="215">
        <v>1</v>
      </c>
      <c r="I161" s="216"/>
      <c r="J161" s="212"/>
      <c r="K161" s="212"/>
      <c r="L161" s="217"/>
      <c r="M161" s="218"/>
      <c r="N161" s="219"/>
      <c r="O161" s="219"/>
      <c r="P161" s="219"/>
      <c r="Q161" s="219"/>
      <c r="R161" s="219"/>
      <c r="S161" s="219"/>
      <c r="T161" s="220"/>
      <c r="AT161" s="221" t="s">
        <v>158</v>
      </c>
      <c r="AU161" s="221" t="s">
        <v>14</v>
      </c>
      <c r="AV161" s="14" t="s">
        <v>14</v>
      </c>
      <c r="AW161" s="14" t="s">
        <v>37</v>
      </c>
      <c r="AX161" s="14" t="s">
        <v>76</v>
      </c>
      <c r="AY161" s="221" t="s">
        <v>145</v>
      </c>
    </row>
    <row r="162" spans="1:65" s="13" customFormat="1">
      <c r="B162" s="200"/>
      <c r="C162" s="201"/>
      <c r="D162" s="202" t="s">
        <v>158</v>
      </c>
      <c r="E162" s="203" t="s">
        <v>19</v>
      </c>
      <c r="F162" s="204" t="s">
        <v>653</v>
      </c>
      <c r="G162" s="201"/>
      <c r="H162" s="203" t="s">
        <v>19</v>
      </c>
      <c r="I162" s="205"/>
      <c r="J162" s="201"/>
      <c r="K162" s="201"/>
      <c r="L162" s="206"/>
      <c r="M162" s="207"/>
      <c r="N162" s="208"/>
      <c r="O162" s="208"/>
      <c r="P162" s="208"/>
      <c r="Q162" s="208"/>
      <c r="R162" s="208"/>
      <c r="S162" s="208"/>
      <c r="T162" s="209"/>
      <c r="AT162" s="210" t="s">
        <v>158</v>
      </c>
      <c r="AU162" s="210" t="s">
        <v>14</v>
      </c>
      <c r="AV162" s="13" t="s">
        <v>84</v>
      </c>
      <c r="AW162" s="13" t="s">
        <v>37</v>
      </c>
      <c r="AX162" s="13" t="s">
        <v>76</v>
      </c>
      <c r="AY162" s="210" t="s">
        <v>145</v>
      </c>
    </row>
    <row r="163" spans="1:65" s="14" customFormat="1">
      <c r="B163" s="211"/>
      <c r="C163" s="212"/>
      <c r="D163" s="202" t="s">
        <v>158</v>
      </c>
      <c r="E163" s="213" t="s">
        <v>19</v>
      </c>
      <c r="F163" s="214" t="s">
        <v>415</v>
      </c>
      <c r="G163" s="212"/>
      <c r="H163" s="215">
        <v>1</v>
      </c>
      <c r="I163" s="216"/>
      <c r="J163" s="212"/>
      <c r="K163" s="212"/>
      <c r="L163" s="217"/>
      <c r="M163" s="218"/>
      <c r="N163" s="219"/>
      <c r="O163" s="219"/>
      <c r="P163" s="219"/>
      <c r="Q163" s="219"/>
      <c r="R163" s="219"/>
      <c r="S163" s="219"/>
      <c r="T163" s="220"/>
      <c r="AT163" s="221" t="s">
        <v>158</v>
      </c>
      <c r="AU163" s="221" t="s">
        <v>14</v>
      </c>
      <c r="AV163" s="14" t="s">
        <v>14</v>
      </c>
      <c r="AW163" s="14" t="s">
        <v>37</v>
      </c>
      <c r="AX163" s="14" t="s">
        <v>76</v>
      </c>
      <c r="AY163" s="221" t="s">
        <v>145</v>
      </c>
    </row>
    <row r="164" spans="1:65" s="13" customFormat="1">
      <c r="B164" s="200"/>
      <c r="C164" s="201"/>
      <c r="D164" s="202" t="s">
        <v>158</v>
      </c>
      <c r="E164" s="203" t="s">
        <v>19</v>
      </c>
      <c r="F164" s="204" t="s">
        <v>657</v>
      </c>
      <c r="G164" s="201"/>
      <c r="H164" s="203" t="s">
        <v>19</v>
      </c>
      <c r="I164" s="205"/>
      <c r="J164" s="201"/>
      <c r="K164" s="201"/>
      <c r="L164" s="206"/>
      <c r="M164" s="207"/>
      <c r="N164" s="208"/>
      <c r="O164" s="208"/>
      <c r="P164" s="208"/>
      <c r="Q164" s="208"/>
      <c r="R164" s="208"/>
      <c r="S164" s="208"/>
      <c r="T164" s="209"/>
      <c r="AT164" s="210" t="s">
        <v>158</v>
      </c>
      <c r="AU164" s="210" t="s">
        <v>14</v>
      </c>
      <c r="AV164" s="13" t="s">
        <v>84</v>
      </c>
      <c r="AW164" s="13" t="s">
        <v>37</v>
      </c>
      <c r="AX164" s="13" t="s">
        <v>76</v>
      </c>
      <c r="AY164" s="210" t="s">
        <v>145</v>
      </c>
    </row>
    <row r="165" spans="1:65" s="14" customFormat="1">
      <c r="B165" s="211"/>
      <c r="C165" s="212"/>
      <c r="D165" s="202" t="s">
        <v>158</v>
      </c>
      <c r="E165" s="213" t="s">
        <v>19</v>
      </c>
      <c r="F165" s="214" t="s">
        <v>408</v>
      </c>
      <c r="G165" s="212"/>
      <c r="H165" s="215">
        <v>2</v>
      </c>
      <c r="I165" s="216"/>
      <c r="J165" s="212"/>
      <c r="K165" s="212"/>
      <c r="L165" s="217"/>
      <c r="M165" s="218"/>
      <c r="N165" s="219"/>
      <c r="O165" s="219"/>
      <c r="P165" s="219"/>
      <c r="Q165" s="219"/>
      <c r="R165" s="219"/>
      <c r="S165" s="219"/>
      <c r="T165" s="220"/>
      <c r="AT165" s="221" t="s">
        <v>158</v>
      </c>
      <c r="AU165" s="221" t="s">
        <v>14</v>
      </c>
      <c r="AV165" s="14" t="s">
        <v>14</v>
      </c>
      <c r="AW165" s="14" t="s">
        <v>37</v>
      </c>
      <c r="AX165" s="14" t="s">
        <v>76</v>
      </c>
      <c r="AY165" s="221" t="s">
        <v>145</v>
      </c>
    </row>
    <row r="166" spans="1:65" s="15" customFormat="1">
      <c r="B166" s="222"/>
      <c r="C166" s="223"/>
      <c r="D166" s="202" t="s">
        <v>158</v>
      </c>
      <c r="E166" s="224" t="s">
        <v>19</v>
      </c>
      <c r="F166" s="225" t="s">
        <v>163</v>
      </c>
      <c r="G166" s="223"/>
      <c r="H166" s="226">
        <v>4</v>
      </c>
      <c r="I166" s="227"/>
      <c r="J166" s="223"/>
      <c r="K166" s="223"/>
      <c r="L166" s="228"/>
      <c r="M166" s="229"/>
      <c r="N166" s="230"/>
      <c r="O166" s="230"/>
      <c r="P166" s="230"/>
      <c r="Q166" s="230"/>
      <c r="R166" s="230"/>
      <c r="S166" s="230"/>
      <c r="T166" s="231"/>
      <c r="AT166" s="232" t="s">
        <v>158</v>
      </c>
      <c r="AU166" s="232" t="s">
        <v>14</v>
      </c>
      <c r="AV166" s="15" t="s">
        <v>154</v>
      </c>
      <c r="AW166" s="15" t="s">
        <v>37</v>
      </c>
      <c r="AX166" s="15" t="s">
        <v>84</v>
      </c>
      <c r="AY166" s="232" t="s">
        <v>145</v>
      </c>
    </row>
    <row r="167" spans="1:65" s="2" customFormat="1" ht="16.5" customHeight="1">
      <c r="A167" s="37"/>
      <c r="B167" s="38"/>
      <c r="C167" s="182" t="s">
        <v>243</v>
      </c>
      <c r="D167" s="182" t="s">
        <v>149</v>
      </c>
      <c r="E167" s="183" t="s">
        <v>496</v>
      </c>
      <c r="F167" s="184" t="s">
        <v>497</v>
      </c>
      <c r="G167" s="185" t="s">
        <v>325</v>
      </c>
      <c r="H167" s="186">
        <v>7</v>
      </c>
      <c r="I167" s="187"/>
      <c r="J167" s="188">
        <f>ROUND(I167*H167,2)</f>
        <v>0</v>
      </c>
      <c r="K167" s="184" t="s">
        <v>153</v>
      </c>
      <c r="L167" s="42"/>
      <c r="M167" s="189" t="s">
        <v>19</v>
      </c>
      <c r="N167" s="190" t="s">
        <v>49</v>
      </c>
      <c r="O167" s="68"/>
      <c r="P167" s="191">
        <f>O167*H167</f>
        <v>0</v>
      </c>
      <c r="Q167" s="191">
        <v>0</v>
      </c>
      <c r="R167" s="191">
        <f>Q167*H167</f>
        <v>0</v>
      </c>
      <c r="S167" s="191">
        <v>1.2E-2</v>
      </c>
      <c r="T167" s="192">
        <f>S167*H167</f>
        <v>8.4000000000000005E-2</v>
      </c>
      <c r="U167" s="37"/>
      <c r="V167" s="37"/>
      <c r="W167" s="37"/>
      <c r="X167" s="37"/>
      <c r="Y167" s="37"/>
      <c r="Z167" s="37"/>
      <c r="AA167" s="37"/>
      <c r="AB167" s="37"/>
      <c r="AC167" s="37"/>
      <c r="AD167" s="37"/>
      <c r="AE167" s="37"/>
      <c r="AR167" s="193" t="s">
        <v>231</v>
      </c>
      <c r="AT167" s="193" t="s">
        <v>149</v>
      </c>
      <c r="AU167" s="193" t="s">
        <v>14</v>
      </c>
      <c r="AY167" s="20" t="s">
        <v>145</v>
      </c>
      <c r="BE167" s="194">
        <f>IF(N167="základní",J167,0)</f>
        <v>0</v>
      </c>
      <c r="BF167" s="194">
        <f>IF(N167="snížená",J167,0)</f>
        <v>0</v>
      </c>
      <c r="BG167" s="194">
        <f>IF(N167="zákl. přenesená",J167,0)</f>
        <v>0</v>
      </c>
      <c r="BH167" s="194">
        <f>IF(N167="sníž. přenesená",J167,0)</f>
        <v>0</v>
      </c>
      <c r="BI167" s="194">
        <f>IF(N167="nulová",J167,0)</f>
        <v>0</v>
      </c>
      <c r="BJ167" s="20" t="s">
        <v>154</v>
      </c>
      <c r="BK167" s="194">
        <f>ROUND(I167*H167,2)</f>
        <v>0</v>
      </c>
      <c r="BL167" s="20" t="s">
        <v>231</v>
      </c>
      <c r="BM167" s="193" t="s">
        <v>498</v>
      </c>
    </row>
    <row r="168" spans="1:65" s="2" customFormat="1">
      <c r="A168" s="37"/>
      <c r="B168" s="38"/>
      <c r="C168" s="39"/>
      <c r="D168" s="195" t="s">
        <v>156</v>
      </c>
      <c r="E168" s="39"/>
      <c r="F168" s="196" t="s">
        <v>499</v>
      </c>
      <c r="G168" s="39"/>
      <c r="H168" s="39"/>
      <c r="I168" s="197"/>
      <c r="J168" s="39"/>
      <c r="K168" s="39"/>
      <c r="L168" s="42"/>
      <c r="M168" s="198"/>
      <c r="N168" s="199"/>
      <c r="O168" s="68"/>
      <c r="P168" s="68"/>
      <c r="Q168" s="68"/>
      <c r="R168" s="68"/>
      <c r="S168" s="68"/>
      <c r="T168" s="69"/>
      <c r="U168" s="37"/>
      <c r="V168" s="37"/>
      <c r="W168" s="37"/>
      <c r="X168" s="37"/>
      <c r="Y168" s="37"/>
      <c r="Z168" s="37"/>
      <c r="AA168" s="37"/>
      <c r="AB168" s="37"/>
      <c r="AC168" s="37"/>
      <c r="AD168" s="37"/>
      <c r="AE168" s="37"/>
      <c r="AT168" s="20" t="s">
        <v>156</v>
      </c>
      <c r="AU168" s="20" t="s">
        <v>14</v>
      </c>
    </row>
    <row r="169" spans="1:65" s="2" customFormat="1" ht="16.5" customHeight="1">
      <c r="A169" s="37"/>
      <c r="B169" s="38"/>
      <c r="C169" s="182" t="s">
        <v>218</v>
      </c>
      <c r="D169" s="182" t="s">
        <v>149</v>
      </c>
      <c r="E169" s="183" t="s">
        <v>500</v>
      </c>
      <c r="F169" s="184" t="s">
        <v>501</v>
      </c>
      <c r="G169" s="185" t="s">
        <v>325</v>
      </c>
      <c r="H169" s="186">
        <v>10</v>
      </c>
      <c r="I169" s="187"/>
      <c r="J169" s="188">
        <f>ROUND(I169*H169,2)</f>
        <v>0</v>
      </c>
      <c r="K169" s="184" t="s">
        <v>153</v>
      </c>
      <c r="L169" s="42"/>
      <c r="M169" s="189" t="s">
        <v>19</v>
      </c>
      <c r="N169" s="190" t="s">
        <v>49</v>
      </c>
      <c r="O169" s="68"/>
      <c r="P169" s="191">
        <f>O169*H169</f>
        <v>0</v>
      </c>
      <c r="Q169" s="191">
        <v>0</v>
      </c>
      <c r="R169" s="191">
        <f>Q169*H169</f>
        <v>0</v>
      </c>
      <c r="S169" s="191">
        <v>1.4999999999999999E-2</v>
      </c>
      <c r="T169" s="192">
        <f>S169*H169</f>
        <v>0.15</v>
      </c>
      <c r="U169" s="37"/>
      <c r="V169" s="37"/>
      <c r="W169" s="37"/>
      <c r="X169" s="37"/>
      <c r="Y169" s="37"/>
      <c r="Z169" s="37"/>
      <c r="AA169" s="37"/>
      <c r="AB169" s="37"/>
      <c r="AC169" s="37"/>
      <c r="AD169" s="37"/>
      <c r="AE169" s="37"/>
      <c r="AR169" s="193" t="s">
        <v>231</v>
      </c>
      <c r="AT169" s="193" t="s">
        <v>149</v>
      </c>
      <c r="AU169" s="193" t="s">
        <v>14</v>
      </c>
      <c r="AY169" s="20" t="s">
        <v>145</v>
      </c>
      <c r="BE169" s="194">
        <f>IF(N169="základní",J169,0)</f>
        <v>0</v>
      </c>
      <c r="BF169" s="194">
        <f>IF(N169="snížená",J169,0)</f>
        <v>0</v>
      </c>
      <c r="BG169" s="194">
        <f>IF(N169="zákl. přenesená",J169,0)</f>
        <v>0</v>
      </c>
      <c r="BH169" s="194">
        <f>IF(N169="sníž. přenesená",J169,0)</f>
        <v>0</v>
      </c>
      <c r="BI169" s="194">
        <f>IF(N169="nulová",J169,0)</f>
        <v>0</v>
      </c>
      <c r="BJ169" s="20" t="s">
        <v>154</v>
      </c>
      <c r="BK169" s="194">
        <f>ROUND(I169*H169,2)</f>
        <v>0</v>
      </c>
      <c r="BL169" s="20" t="s">
        <v>231</v>
      </c>
      <c r="BM169" s="193" t="s">
        <v>502</v>
      </c>
    </row>
    <row r="170" spans="1:65" s="2" customFormat="1">
      <c r="A170" s="37"/>
      <c r="B170" s="38"/>
      <c r="C170" s="39"/>
      <c r="D170" s="195" t="s">
        <v>156</v>
      </c>
      <c r="E170" s="39"/>
      <c r="F170" s="196" t="s">
        <v>503</v>
      </c>
      <c r="G170" s="39"/>
      <c r="H170" s="39"/>
      <c r="I170" s="197"/>
      <c r="J170" s="39"/>
      <c r="K170" s="39"/>
      <c r="L170" s="42"/>
      <c r="M170" s="262"/>
      <c r="N170" s="263"/>
      <c r="O170" s="259"/>
      <c r="P170" s="259"/>
      <c r="Q170" s="259"/>
      <c r="R170" s="259"/>
      <c r="S170" s="259"/>
      <c r="T170" s="264"/>
      <c r="U170" s="37"/>
      <c r="V170" s="37"/>
      <c r="W170" s="37"/>
      <c r="X170" s="37"/>
      <c r="Y170" s="37"/>
      <c r="Z170" s="37"/>
      <c r="AA170" s="37"/>
      <c r="AB170" s="37"/>
      <c r="AC170" s="37"/>
      <c r="AD170" s="37"/>
      <c r="AE170" s="37"/>
      <c r="AT170" s="20" t="s">
        <v>156</v>
      </c>
      <c r="AU170" s="20" t="s">
        <v>14</v>
      </c>
    </row>
    <row r="171" spans="1:65" s="2" customFormat="1" ht="6.95" customHeight="1">
      <c r="A171" s="37"/>
      <c r="B171" s="51"/>
      <c r="C171" s="52"/>
      <c r="D171" s="52"/>
      <c r="E171" s="52"/>
      <c r="F171" s="52"/>
      <c r="G171" s="52"/>
      <c r="H171" s="52"/>
      <c r="I171" s="52"/>
      <c r="J171" s="52"/>
      <c r="K171" s="52"/>
      <c r="L171" s="42"/>
      <c r="M171" s="37"/>
      <c r="O171" s="37"/>
      <c r="P171" s="37"/>
      <c r="Q171" s="37"/>
      <c r="R171" s="37"/>
      <c r="S171" s="37"/>
      <c r="T171" s="37"/>
      <c r="U171" s="37"/>
      <c r="V171" s="37"/>
      <c r="W171" s="37"/>
      <c r="X171" s="37"/>
      <c r="Y171" s="37"/>
      <c r="Z171" s="37"/>
      <c r="AA171" s="37"/>
      <c r="AB171" s="37"/>
      <c r="AC171" s="37"/>
      <c r="AD171" s="37"/>
      <c r="AE171" s="37"/>
    </row>
  </sheetData>
  <sheetProtection algorithmName="SHA-512" hashValue="xQmI622jQ3ipa/ubB+Iv5ULKgKMDPB30Yso38SaPm/jiG/ywhfDPprArWUdzGQb9PIhQS/MrtM3Ygj2f0q0WZQ==" saltValue="eMBZPPYb8qH3ulcRpNfDSnfe0cOBI3GVPL3DpOja0Eyl+cQ83jmddLt+S9StFDJkwFo08wNdcjrkxqXglcm0cw==" spinCount="100000" sheet="1" objects="1" scenarios="1" formatColumns="0" formatRows="0" autoFilter="0"/>
  <autoFilter ref="C90:K170" xr:uid="{00000000-0009-0000-0000-000006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7" r:id="rId1" xr:uid="{00000000-0004-0000-0600-000000000000}"/>
    <hyperlink ref="F102" r:id="rId2" xr:uid="{00000000-0004-0000-0600-000001000000}"/>
    <hyperlink ref="F107" r:id="rId3" xr:uid="{00000000-0004-0000-0600-000002000000}"/>
    <hyperlink ref="F114" r:id="rId4" xr:uid="{00000000-0004-0000-0600-000003000000}"/>
    <hyperlink ref="F119" r:id="rId5" xr:uid="{00000000-0004-0000-0600-000004000000}"/>
    <hyperlink ref="F168" r:id="rId6" xr:uid="{00000000-0004-0000-0600-000005000000}"/>
    <hyperlink ref="F170" r:id="rId7" xr:uid="{00000000-0004-0000-06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5"/>
      <c r="M2" s="355"/>
      <c r="N2" s="355"/>
      <c r="O2" s="355"/>
      <c r="P2" s="355"/>
      <c r="Q2" s="355"/>
      <c r="R2" s="355"/>
      <c r="S2" s="355"/>
      <c r="T2" s="355"/>
      <c r="U2" s="355"/>
      <c r="V2" s="355"/>
      <c r="AT2" s="20" t="s">
        <v>107</v>
      </c>
    </row>
    <row r="3" spans="1:46" s="1" customFormat="1" ht="6.95" customHeight="1">
      <c r="B3" s="112"/>
      <c r="C3" s="113"/>
      <c r="D3" s="113"/>
      <c r="E3" s="113"/>
      <c r="F3" s="113"/>
      <c r="G3" s="113"/>
      <c r="H3" s="113"/>
      <c r="I3" s="113"/>
      <c r="J3" s="113"/>
      <c r="K3" s="113"/>
      <c r="L3" s="23"/>
      <c r="AT3" s="20" t="s">
        <v>14</v>
      </c>
    </row>
    <row r="4" spans="1:46" s="1" customFormat="1" ht="24.95" customHeight="1">
      <c r="B4" s="23"/>
      <c r="D4" s="114" t="s">
        <v>108</v>
      </c>
      <c r="L4" s="23"/>
      <c r="M4" s="115" t="s">
        <v>10</v>
      </c>
      <c r="AT4" s="20" t="s">
        <v>37</v>
      </c>
    </row>
    <row r="5" spans="1:46" s="1" customFormat="1" ht="6.95" customHeight="1">
      <c r="B5" s="23"/>
      <c r="L5" s="23"/>
    </row>
    <row r="6" spans="1:46" s="1" customFormat="1" ht="12" customHeight="1">
      <c r="B6" s="23"/>
      <c r="D6" s="116" t="s">
        <v>16</v>
      </c>
      <c r="L6" s="23"/>
    </row>
    <row r="7" spans="1:46" s="1" customFormat="1" ht="16.5" customHeight="1">
      <c r="B7" s="23"/>
      <c r="E7" s="402" t="str">
        <f>'Rekapitulace stavby'!K6</f>
        <v>Demolice objektu G</v>
      </c>
      <c r="F7" s="403"/>
      <c r="G7" s="403"/>
      <c r="H7" s="403"/>
      <c r="L7" s="23"/>
    </row>
    <row r="8" spans="1:46" s="2" customFormat="1" ht="12" customHeight="1">
      <c r="A8" s="37"/>
      <c r="B8" s="42"/>
      <c r="C8" s="37"/>
      <c r="D8" s="116" t="s">
        <v>109</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04" t="s">
        <v>664</v>
      </c>
      <c r="F9" s="405"/>
      <c r="G9" s="405"/>
      <c r="H9" s="405"/>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7" t="s">
        <v>19</v>
      </c>
      <c r="G11" s="37"/>
      <c r="H11" s="37"/>
      <c r="I11" s="116" t="s">
        <v>20</v>
      </c>
      <c r="J11" s="107"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7" t="s">
        <v>22</v>
      </c>
      <c r="G12" s="37"/>
      <c r="H12" s="37"/>
      <c r="I12" s="116" t="s">
        <v>23</v>
      </c>
      <c r="J12" s="118" t="str">
        <f>'Rekapitulace stavby'!AN8</f>
        <v>24. 6. 2024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7"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7" t="s">
        <v>28</v>
      </c>
      <c r="F15" s="37"/>
      <c r="G15" s="37"/>
      <c r="H15" s="37"/>
      <c r="I15" s="116" t="s">
        <v>29</v>
      </c>
      <c r="J15" s="107"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06" t="str">
        <f>'Rekapitulace stavby'!E14</f>
        <v>Vyplň údaj</v>
      </c>
      <c r="F18" s="407"/>
      <c r="G18" s="407"/>
      <c r="H18" s="407"/>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7" t="s">
        <v>34</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7" t="s">
        <v>35</v>
      </c>
      <c r="F21" s="37"/>
      <c r="G21" s="37"/>
      <c r="H21" s="37"/>
      <c r="I21" s="116" t="s">
        <v>29</v>
      </c>
      <c r="J21" s="107" t="s">
        <v>36</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7" t="str">
        <f>IF('Rekapitulace stavby'!AN19="","",'Rekapitulace stavby'!AN19)</f>
        <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7" t="str">
        <f>IF('Rekapitulace stavby'!E20="","",'Rekapitulace stavby'!E20)</f>
        <v xml:space="preserve"> </v>
      </c>
      <c r="F24" s="37"/>
      <c r="G24" s="37"/>
      <c r="H24" s="37"/>
      <c r="I24" s="116" t="s">
        <v>29</v>
      </c>
      <c r="J24" s="107" t="str">
        <f>IF('Rekapitulace stavby'!AN20="","",'Rekapitulace stavby'!AN20)</f>
        <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08" t="s">
        <v>111</v>
      </c>
      <c r="F27" s="408"/>
      <c r="G27" s="408"/>
      <c r="H27" s="408"/>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42</v>
      </c>
      <c r="E30" s="37"/>
      <c r="F30" s="37"/>
      <c r="G30" s="37"/>
      <c r="H30" s="37"/>
      <c r="I30" s="37"/>
      <c r="J30" s="124">
        <f>ROUND(J86,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44</v>
      </c>
      <c r="G32" s="37"/>
      <c r="H32" s="37"/>
      <c r="I32" s="125" t="s">
        <v>43</v>
      </c>
      <c r="J32" s="125" t="s">
        <v>45</v>
      </c>
      <c r="K32" s="37"/>
      <c r="L32" s="117"/>
      <c r="S32" s="37"/>
      <c r="T32" s="37"/>
      <c r="U32" s="37"/>
      <c r="V32" s="37"/>
      <c r="W32" s="37"/>
      <c r="X32" s="37"/>
      <c r="Y32" s="37"/>
      <c r="Z32" s="37"/>
      <c r="AA32" s="37"/>
      <c r="AB32" s="37"/>
      <c r="AC32" s="37"/>
      <c r="AD32" s="37"/>
      <c r="AE32" s="37"/>
    </row>
    <row r="33" spans="1:31" s="2" customFormat="1" ht="14.45" hidden="1" customHeight="1">
      <c r="A33" s="37"/>
      <c r="B33" s="42"/>
      <c r="C33" s="37"/>
      <c r="D33" s="126" t="s">
        <v>46</v>
      </c>
      <c r="E33" s="116" t="s">
        <v>47</v>
      </c>
      <c r="F33" s="127">
        <f>ROUND((SUM(BE86:BE131)),  2)</f>
        <v>0</v>
      </c>
      <c r="G33" s="37"/>
      <c r="H33" s="37"/>
      <c r="I33" s="128">
        <v>0.21</v>
      </c>
      <c r="J33" s="127">
        <f>ROUND(((SUM(BE86:BE131))*I33),  2)</f>
        <v>0</v>
      </c>
      <c r="K33" s="37"/>
      <c r="L33" s="117"/>
      <c r="S33" s="37"/>
      <c r="T33" s="37"/>
      <c r="U33" s="37"/>
      <c r="V33" s="37"/>
      <c r="W33" s="37"/>
      <c r="X33" s="37"/>
      <c r="Y33" s="37"/>
      <c r="Z33" s="37"/>
      <c r="AA33" s="37"/>
      <c r="AB33" s="37"/>
      <c r="AC33" s="37"/>
      <c r="AD33" s="37"/>
      <c r="AE33" s="37"/>
    </row>
    <row r="34" spans="1:31" s="2" customFormat="1" ht="14.45" hidden="1" customHeight="1">
      <c r="A34" s="37"/>
      <c r="B34" s="42"/>
      <c r="C34" s="37"/>
      <c r="D34" s="37"/>
      <c r="E34" s="116" t="s">
        <v>48</v>
      </c>
      <c r="F34" s="127">
        <f>ROUND((SUM(BF86:BF131)),  2)</f>
        <v>0</v>
      </c>
      <c r="G34" s="37"/>
      <c r="H34" s="37"/>
      <c r="I34" s="128">
        <v>0.12</v>
      </c>
      <c r="J34" s="127">
        <f>ROUND(((SUM(BF86:BF131))*I34),  2)</f>
        <v>0</v>
      </c>
      <c r="K34" s="37"/>
      <c r="L34" s="117"/>
      <c r="S34" s="37"/>
      <c r="T34" s="37"/>
      <c r="U34" s="37"/>
      <c r="V34" s="37"/>
      <c r="W34" s="37"/>
      <c r="X34" s="37"/>
      <c r="Y34" s="37"/>
      <c r="Z34" s="37"/>
      <c r="AA34" s="37"/>
      <c r="AB34" s="37"/>
      <c r="AC34" s="37"/>
      <c r="AD34" s="37"/>
      <c r="AE34" s="37"/>
    </row>
    <row r="35" spans="1:31" s="2" customFormat="1" ht="14.45" customHeight="1">
      <c r="A35" s="37"/>
      <c r="B35" s="42"/>
      <c r="C35" s="37"/>
      <c r="D35" s="116" t="s">
        <v>46</v>
      </c>
      <c r="E35" s="116" t="s">
        <v>49</v>
      </c>
      <c r="F35" s="127">
        <f>ROUND((SUM(BG86:BG131)),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50</v>
      </c>
      <c r="F36" s="127">
        <f>ROUND((SUM(BH86:BH131)),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ROUND((SUM(BI86:BI131)),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00" t="str">
        <f>E7</f>
        <v>Demolice objektu G</v>
      </c>
      <c r="F48" s="401"/>
      <c r="G48" s="401"/>
      <c r="H48" s="40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109</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88" t="str">
        <f>E9</f>
        <v>VRN - Vedlejší rozpočtové náklady</v>
      </c>
      <c r="F50" s="399"/>
      <c r="G50" s="399"/>
      <c r="H50" s="399"/>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Karlovarská krajská nemocnice a.s.</v>
      </c>
      <c r="G52" s="39"/>
      <c r="H52" s="39"/>
      <c r="I52" s="32" t="s">
        <v>23</v>
      </c>
      <c r="J52" s="63" t="str">
        <f>IF(J12="","",J12)</f>
        <v>24. 6. 2024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Karlovarský kraj</v>
      </c>
      <c r="G54" s="39"/>
      <c r="H54" s="39"/>
      <c r="I54" s="32" t="s">
        <v>33</v>
      </c>
      <c r="J54" s="35" t="str">
        <f>E21</f>
        <v>Penta Projekt s.r.o., Mrštíkova 12, Jihlava</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 xml:space="preserve"> </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113</v>
      </c>
      <c r="D57" s="141"/>
      <c r="E57" s="141"/>
      <c r="F57" s="141"/>
      <c r="G57" s="141"/>
      <c r="H57" s="141"/>
      <c r="I57" s="141"/>
      <c r="J57" s="142" t="s">
        <v>114</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1">
        <f>J86</f>
        <v>0</v>
      </c>
      <c r="K59" s="39"/>
      <c r="L59" s="117"/>
      <c r="S59" s="37"/>
      <c r="T59" s="37"/>
      <c r="U59" s="37"/>
      <c r="V59" s="37"/>
      <c r="W59" s="37"/>
      <c r="X59" s="37"/>
      <c r="Y59" s="37"/>
      <c r="Z59" s="37"/>
      <c r="AA59" s="37"/>
      <c r="AB59" s="37"/>
      <c r="AC59" s="37"/>
      <c r="AD59" s="37"/>
      <c r="AE59" s="37"/>
      <c r="AU59" s="20" t="s">
        <v>115</v>
      </c>
    </row>
    <row r="60" spans="1:47" s="9" customFormat="1" ht="24.95" customHeight="1">
      <c r="B60" s="144"/>
      <c r="C60" s="145"/>
      <c r="D60" s="146" t="s">
        <v>664</v>
      </c>
      <c r="E60" s="147"/>
      <c r="F60" s="147"/>
      <c r="G60" s="147"/>
      <c r="H60" s="147"/>
      <c r="I60" s="147"/>
      <c r="J60" s="148">
        <f>J87</f>
        <v>0</v>
      </c>
      <c r="K60" s="145"/>
      <c r="L60" s="149"/>
    </row>
    <row r="61" spans="1:47" s="10" customFormat="1" ht="19.899999999999999" customHeight="1">
      <c r="B61" s="150"/>
      <c r="C61" s="101"/>
      <c r="D61" s="151" t="s">
        <v>665</v>
      </c>
      <c r="E61" s="152"/>
      <c r="F61" s="152"/>
      <c r="G61" s="152"/>
      <c r="H61" s="152"/>
      <c r="I61" s="152"/>
      <c r="J61" s="153">
        <f>J88</f>
        <v>0</v>
      </c>
      <c r="K61" s="101"/>
      <c r="L61" s="154"/>
    </row>
    <row r="62" spans="1:47" s="10" customFormat="1" ht="19.899999999999999" customHeight="1">
      <c r="B62" s="150"/>
      <c r="C62" s="101"/>
      <c r="D62" s="151" t="s">
        <v>666</v>
      </c>
      <c r="E62" s="152"/>
      <c r="F62" s="152"/>
      <c r="G62" s="152"/>
      <c r="H62" s="152"/>
      <c r="I62" s="152"/>
      <c r="J62" s="153">
        <f>J103</f>
        <v>0</v>
      </c>
      <c r="K62" s="101"/>
      <c r="L62" s="154"/>
    </row>
    <row r="63" spans="1:47" s="10" customFormat="1" ht="19.899999999999999" customHeight="1">
      <c r="B63" s="150"/>
      <c r="C63" s="101"/>
      <c r="D63" s="151" t="s">
        <v>667</v>
      </c>
      <c r="E63" s="152"/>
      <c r="F63" s="152"/>
      <c r="G63" s="152"/>
      <c r="H63" s="152"/>
      <c r="I63" s="152"/>
      <c r="J63" s="153">
        <f>J109</f>
        <v>0</v>
      </c>
      <c r="K63" s="101"/>
      <c r="L63" s="154"/>
    </row>
    <row r="64" spans="1:47" s="10" customFormat="1" ht="19.899999999999999" customHeight="1">
      <c r="B64" s="150"/>
      <c r="C64" s="101"/>
      <c r="D64" s="151" t="s">
        <v>668</v>
      </c>
      <c r="E64" s="152"/>
      <c r="F64" s="152"/>
      <c r="G64" s="152"/>
      <c r="H64" s="152"/>
      <c r="I64" s="152"/>
      <c r="J64" s="153">
        <f>J114</f>
        <v>0</v>
      </c>
      <c r="K64" s="101"/>
      <c r="L64" s="154"/>
    </row>
    <row r="65" spans="1:31" s="10" customFormat="1" ht="19.899999999999999" customHeight="1">
      <c r="B65" s="150"/>
      <c r="C65" s="101"/>
      <c r="D65" s="151" t="s">
        <v>669</v>
      </c>
      <c r="E65" s="152"/>
      <c r="F65" s="152"/>
      <c r="G65" s="152"/>
      <c r="H65" s="152"/>
      <c r="I65" s="152"/>
      <c r="J65" s="153">
        <f>J120</f>
        <v>0</v>
      </c>
      <c r="K65" s="101"/>
      <c r="L65" s="154"/>
    </row>
    <row r="66" spans="1:31" s="10" customFormat="1" ht="19.899999999999999" customHeight="1">
      <c r="B66" s="150"/>
      <c r="C66" s="101"/>
      <c r="D66" s="151" t="s">
        <v>670</v>
      </c>
      <c r="E66" s="152"/>
      <c r="F66" s="152"/>
      <c r="G66" s="152"/>
      <c r="H66" s="152"/>
      <c r="I66" s="152"/>
      <c r="J66" s="153">
        <f>J126</f>
        <v>0</v>
      </c>
      <c r="K66" s="101"/>
      <c r="L66" s="154"/>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1"/>
      <c r="C68" s="52"/>
      <c r="D68" s="52"/>
      <c r="E68" s="52"/>
      <c r="F68" s="52"/>
      <c r="G68" s="52"/>
      <c r="H68" s="52"/>
      <c r="I68" s="52"/>
      <c r="J68" s="52"/>
      <c r="K68" s="52"/>
      <c r="L68" s="117"/>
      <c r="S68" s="37"/>
      <c r="T68" s="37"/>
      <c r="U68" s="37"/>
      <c r="V68" s="37"/>
      <c r="W68" s="37"/>
      <c r="X68" s="37"/>
      <c r="Y68" s="37"/>
      <c r="Z68" s="37"/>
      <c r="AA68" s="37"/>
      <c r="AB68" s="37"/>
      <c r="AC68" s="37"/>
      <c r="AD68" s="37"/>
      <c r="AE68" s="37"/>
    </row>
    <row r="72" spans="1:31" s="2" customFormat="1" ht="6.95" customHeight="1">
      <c r="A72" s="37"/>
      <c r="B72" s="53"/>
      <c r="C72" s="54"/>
      <c r="D72" s="54"/>
      <c r="E72" s="54"/>
      <c r="F72" s="54"/>
      <c r="G72" s="54"/>
      <c r="H72" s="54"/>
      <c r="I72" s="54"/>
      <c r="J72" s="54"/>
      <c r="K72" s="54"/>
      <c r="L72" s="117"/>
      <c r="S72" s="37"/>
      <c r="T72" s="37"/>
      <c r="U72" s="37"/>
      <c r="V72" s="37"/>
      <c r="W72" s="37"/>
      <c r="X72" s="37"/>
      <c r="Y72" s="37"/>
      <c r="Z72" s="37"/>
      <c r="AA72" s="37"/>
      <c r="AB72" s="37"/>
      <c r="AC72" s="37"/>
      <c r="AD72" s="37"/>
      <c r="AE72" s="37"/>
    </row>
    <row r="73" spans="1:31" s="2" customFormat="1" ht="24.95" customHeight="1">
      <c r="A73" s="37"/>
      <c r="B73" s="38"/>
      <c r="C73" s="26" t="s">
        <v>130</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6.5" customHeight="1">
      <c r="A76" s="37"/>
      <c r="B76" s="38"/>
      <c r="C76" s="39"/>
      <c r="D76" s="39"/>
      <c r="E76" s="400" t="str">
        <f>E7</f>
        <v>Demolice objektu G</v>
      </c>
      <c r="F76" s="401"/>
      <c r="G76" s="401"/>
      <c r="H76" s="401"/>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109</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388" t="str">
        <f>E9</f>
        <v>VRN - Vedlejší rozpočtové náklady</v>
      </c>
      <c r="F78" s="399"/>
      <c r="G78" s="399"/>
      <c r="H78" s="39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F12</f>
        <v>Karlovarská krajská nemocnice a.s.</v>
      </c>
      <c r="G80" s="39"/>
      <c r="H80" s="39"/>
      <c r="I80" s="32" t="s">
        <v>23</v>
      </c>
      <c r="J80" s="63" t="str">
        <f>IF(J12="","",J12)</f>
        <v>24. 6. 2024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25.7" customHeight="1">
      <c r="A82" s="37"/>
      <c r="B82" s="38"/>
      <c r="C82" s="32" t="s">
        <v>25</v>
      </c>
      <c r="D82" s="39"/>
      <c r="E82" s="39"/>
      <c r="F82" s="30" t="str">
        <f>E15</f>
        <v>Karlovarský kraj</v>
      </c>
      <c r="G82" s="39"/>
      <c r="H82" s="39"/>
      <c r="I82" s="32" t="s">
        <v>33</v>
      </c>
      <c r="J82" s="35" t="str">
        <f>E21</f>
        <v>Penta Projekt s.r.o., Mrštíkova 12, Jihlava</v>
      </c>
      <c r="K82" s="39"/>
      <c r="L82" s="117"/>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38</v>
      </c>
      <c r="J83" s="35" t="str">
        <f>E24</f>
        <v xml:space="preserve"> </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5"/>
      <c r="B85" s="156"/>
      <c r="C85" s="157" t="s">
        <v>131</v>
      </c>
      <c r="D85" s="158" t="s">
        <v>61</v>
      </c>
      <c r="E85" s="158" t="s">
        <v>57</v>
      </c>
      <c r="F85" s="158" t="s">
        <v>58</v>
      </c>
      <c r="G85" s="158" t="s">
        <v>132</v>
      </c>
      <c r="H85" s="158" t="s">
        <v>133</v>
      </c>
      <c r="I85" s="158" t="s">
        <v>134</v>
      </c>
      <c r="J85" s="158" t="s">
        <v>114</v>
      </c>
      <c r="K85" s="159" t="s">
        <v>135</v>
      </c>
      <c r="L85" s="160"/>
      <c r="M85" s="72" t="s">
        <v>19</v>
      </c>
      <c r="N85" s="73" t="s">
        <v>46</v>
      </c>
      <c r="O85" s="73" t="s">
        <v>136</v>
      </c>
      <c r="P85" s="73" t="s">
        <v>137</v>
      </c>
      <c r="Q85" s="73" t="s">
        <v>138</v>
      </c>
      <c r="R85" s="73" t="s">
        <v>139</v>
      </c>
      <c r="S85" s="73" t="s">
        <v>140</v>
      </c>
      <c r="T85" s="74" t="s">
        <v>141</v>
      </c>
      <c r="U85" s="155"/>
      <c r="V85" s="155"/>
      <c r="W85" s="155"/>
      <c r="X85" s="155"/>
      <c r="Y85" s="155"/>
      <c r="Z85" s="155"/>
      <c r="AA85" s="155"/>
      <c r="AB85" s="155"/>
      <c r="AC85" s="155"/>
      <c r="AD85" s="155"/>
      <c r="AE85" s="155"/>
    </row>
    <row r="86" spans="1:65" s="2" customFormat="1" ht="22.9" customHeight="1">
      <c r="A86" s="37"/>
      <c r="B86" s="38"/>
      <c r="C86" s="79" t="s">
        <v>142</v>
      </c>
      <c r="D86" s="39"/>
      <c r="E86" s="39"/>
      <c r="F86" s="39"/>
      <c r="G86" s="39"/>
      <c r="H86" s="39"/>
      <c r="I86" s="39"/>
      <c r="J86" s="161">
        <f>BK86</f>
        <v>0</v>
      </c>
      <c r="K86" s="39"/>
      <c r="L86" s="42"/>
      <c r="M86" s="75"/>
      <c r="N86" s="162"/>
      <c r="O86" s="76"/>
      <c r="P86" s="163">
        <f>P87</f>
        <v>0</v>
      </c>
      <c r="Q86" s="76"/>
      <c r="R86" s="163">
        <f>R87</f>
        <v>0</v>
      </c>
      <c r="S86" s="76"/>
      <c r="T86" s="164">
        <f>T87</f>
        <v>0</v>
      </c>
      <c r="U86" s="37"/>
      <c r="V86" s="37"/>
      <c r="W86" s="37"/>
      <c r="X86" s="37"/>
      <c r="Y86" s="37"/>
      <c r="Z86" s="37"/>
      <c r="AA86" s="37"/>
      <c r="AB86" s="37"/>
      <c r="AC86" s="37"/>
      <c r="AD86" s="37"/>
      <c r="AE86" s="37"/>
      <c r="AT86" s="20" t="s">
        <v>75</v>
      </c>
      <c r="AU86" s="20" t="s">
        <v>115</v>
      </c>
      <c r="BK86" s="165">
        <f>BK87</f>
        <v>0</v>
      </c>
    </row>
    <row r="87" spans="1:65" s="12" customFormat="1" ht="25.9" customHeight="1">
      <c r="B87" s="166"/>
      <c r="C87" s="167"/>
      <c r="D87" s="168" t="s">
        <v>75</v>
      </c>
      <c r="E87" s="169" t="s">
        <v>105</v>
      </c>
      <c r="F87" s="169" t="s">
        <v>106</v>
      </c>
      <c r="G87" s="167"/>
      <c r="H87" s="167"/>
      <c r="I87" s="170"/>
      <c r="J87" s="171">
        <f>BK87</f>
        <v>0</v>
      </c>
      <c r="K87" s="167"/>
      <c r="L87" s="172"/>
      <c r="M87" s="173"/>
      <c r="N87" s="174"/>
      <c r="O87" s="174"/>
      <c r="P87" s="175">
        <f>P88+P103+P109+P114+P120+P126</f>
        <v>0</v>
      </c>
      <c r="Q87" s="174"/>
      <c r="R87" s="175">
        <f>R88+R103+R109+R114+R120+R126</f>
        <v>0</v>
      </c>
      <c r="S87" s="174"/>
      <c r="T87" s="176">
        <f>T88+T103+T109+T114+T120+T126</f>
        <v>0</v>
      </c>
      <c r="AR87" s="177" t="s">
        <v>173</v>
      </c>
      <c r="AT87" s="178" t="s">
        <v>75</v>
      </c>
      <c r="AU87" s="178" t="s">
        <v>76</v>
      </c>
      <c r="AY87" s="177" t="s">
        <v>145</v>
      </c>
      <c r="BK87" s="179">
        <f>BK88+BK103+BK109+BK114+BK120+BK126</f>
        <v>0</v>
      </c>
    </row>
    <row r="88" spans="1:65" s="12" customFormat="1" ht="22.9" customHeight="1">
      <c r="B88" s="166"/>
      <c r="C88" s="167"/>
      <c r="D88" s="168" t="s">
        <v>75</v>
      </c>
      <c r="E88" s="180" t="s">
        <v>671</v>
      </c>
      <c r="F88" s="180" t="s">
        <v>672</v>
      </c>
      <c r="G88" s="167"/>
      <c r="H88" s="167"/>
      <c r="I88" s="170"/>
      <c r="J88" s="181">
        <f>BK88</f>
        <v>0</v>
      </c>
      <c r="K88" s="167"/>
      <c r="L88" s="172"/>
      <c r="M88" s="173"/>
      <c r="N88" s="174"/>
      <c r="O88" s="174"/>
      <c r="P88" s="175">
        <f>SUM(P89:P102)</f>
        <v>0</v>
      </c>
      <c r="Q88" s="174"/>
      <c r="R88" s="175">
        <f>SUM(R89:R102)</f>
        <v>0</v>
      </c>
      <c r="S88" s="174"/>
      <c r="T88" s="176">
        <f>SUM(T89:T102)</f>
        <v>0</v>
      </c>
      <c r="AR88" s="177" t="s">
        <v>173</v>
      </c>
      <c r="AT88" s="178" t="s">
        <v>75</v>
      </c>
      <c r="AU88" s="178" t="s">
        <v>84</v>
      </c>
      <c r="AY88" s="177" t="s">
        <v>145</v>
      </c>
      <c r="BK88" s="179">
        <f>SUM(BK89:BK102)</f>
        <v>0</v>
      </c>
    </row>
    <row r="89" spans="1:65" s="2" customFormat="1" ht="16.5" customHeight="1">
      <c r="A89" s="37"/>
      <c r="B89" s="38"/>
      <c r="C89" s="182" t="s">
        <v>84</v>
      </c>
      <c r="D89" s="182" t="s">
        <v>149</v>
      </c>
      <c r="E89" s="183" t="s">
        <v>673</v>
      </c>
      <c r="F89" s="184" t="s">
        <v>674</v>
      </c>
      <c r="G89" s="185" t="s">
        <v>187</v>
      </c>
      <c r="H89" s="186">
        <v>1</v>
      </c>
      <c r="I89" s="187"/>
      <c r="J89" s="188">
        <f>ROUND(I89*H89,2)</f>
        <v>0</v>
      </c>
      <c r="K89" s="184" t="s">
        <v>153</v>
      </c>
      <c r="L89" s="42"/>
      <c r="M89" s="189" t="s">
        <v>19</v>
      </c>
      <c r="N89" s="190" t="s">
        <v>49</v>
      </c>
      <c r="O89" s="68"/>
      <c r="P89" s="191">
        <f>O89*H89</f>
        <v>0</v>
      </c>
      <c r="Q89" s="191">
        <v>0</v>
      </c>
      <c r="R89" s="191">
        <f>Q89*H89</f>
        <v>0</v>
      </c>
      <c r="S89" s="191">
        <v>0</v>
      </c>
      <c r="T89" s="192">
        <f>S89*H89</f>
        <v>0</v>
      </c>
      <c r="U89" s="37"/>
      <c r="V89" s="37"/>
      <c r="W89" s="37"/>
      <c r="X89" s="37"/>
      <c r="Y89" s="37"/>
      <c r="Z89" s="37"/>
      <c r="AA89" s="37"/>
      <c r="AB89" s="37"/>
      <c r="AC89" s="37"/>
      <c r="AD89" s="37"/>
      <c r="AE89" s="37"/>
      <c r="AR89" s="193" t="s">
        <v>154</v>
      </c>
      <c r="AT89" s="193" t="s">
        <v>149</v>
      </c>
      <c r="AU89" s="193" t="s">
        <v>14</v>
      </c>
      <c r="AY89" s="20" t="s">
        <v>145</v>
      </c>
      <c r="BE89" s="194">
        <f>IF(N89="základní",J89,0)</f>
        <v>0</v>
      </c>
      <c r="BF89" s="194">
        <f>IF(N89="snížená",J89,0)</f>
        <v>0</v>
      </c>
      <c r="BG89" s="194">
        <f>IF(N89="zákl. přenesená",J89,0)</f>
        <v>0</v>
      </c>
      <c r="BH89" s="194">
        <f>IF(N89="sníž. přenesená",J89,0)</f>
        <v>0</v>
      </c>
      <c r="BI89" s="194">
        <f>IF(N89="nulová",J89,0)</f>
        <v>0</v>
      </c>
      <c r="BJ89" s="20" t="s">
        <v>154</v>
      </c>
      <c r="BK89" s="194">
        <f>ROUND(I89*H89,2)</f>
        <v>0</v>
      </c>
      <c r="BL89" s="20" t="s">
        <v>154</v>
      </c>
      <c r="BM89" s="193" t="s">
        <v>14</v>
      </c>
    </row>
    <row r="90" spans="1:65" s="2" customFormat="1">
      <c r="A90" s="37"/>
      <c r="B90" s="38"/>
      <c r="C90" s="39"/>
      <c r="D90" s="195" t="s">
        <v>156</v>
      </c>
      <c r="E90" s="39"/>
      <c r="F90" s="196" t="s">
        <v>675</v>
      </c>
      <c r="G90" s="39"/>
      <c r="H90" s="39"/>
      <c r="I90" s="197"/>
      <c r="J90" s="39"/>
      <c r="K90" s="39"/>
      <c r="L90" s="42"/>
      <c r="M90" s="198"/>
      <c r="N90" s="199"/>
      <c r="O90" s="68"/>
      <c r="P90" s="68"/>
      <c r="Q90" s="68"/>
      <c r="R90" s="68"/>
      <c r="S90" s="68"/>
      <c r="T90" s="69"/>
      <c r="U90" s="37"/>
      <c r="V90" s="37"/>
      <c r="W90" s="37"/>
      <c r="X90" s="37"/>
      <c r="Y90" s="37"/>
      <c r="Z90" s="37"/>
      <c r="AA90" s="37"/>
      <c r="AB90" s="37"/>
      <c r="AC90" s="37"/>
      <c r="AD90" s="37"/>
      <c r="AE90" s="37"/>
      <c r="AT90" s="20" t="s">
        <v>156</v>
      </c>
      <c r="AU90" s="20" t="s">
        <v>14</v>
      </c>
    </row>
    <row r="91" spans="1:65" s="2" customFormat="1" ht="39">
      <c r="A91" s="37"/>
      <c r="B91" s="38"/>
      <c r="C91" s="39"/>
      <c r="D91" s="202" t="s">
        <v>196</v>
      </c>
      <c r="E91" s="39"/>
      <c r="F91" s="233" t="s">
        <v>676</v>
      </c>
      <c r="G91" s="39"/>
      <c r="H91" s="39"/>
      <c r="I91" s="197"/>
      <c r="J91" s="39"/>
      <c r="K91" s="39"/>
      <c r="L91" s="42"/>
      <c r="M91" s="198"/>
      <c r="N91" s="199"/>
      <c r="O91" s="68"/>
      <c r="P91" s="68"/>
      <c r="Q91" s="68"/>
      <c r="R91" s="68"/>
      <c r="S91" s="68"/>
      <c r="T91" s="69"/>
      <c r="U91" s="37"/>
      <c r="V91" s="37"/>
      <c r="W91" s="37"/>
      <c r="X91" s="37"/>
      <c r="Y91" s="37"/>
      <c r="Z91" s="37"/>
      <c r="AA91" s="37"/>
      <c r="AB91" s="37"/>
      <c r="AC91" s="37"/>
      <c r="AD91" s="37"/>
      <c r="AE91" s="37"/>
      <c r="AT91" s="20" t="s">
        <v>196</v>
      </c>
      <c r="AU91" s="20" t="s">
        <v>14</v>
      </c>
    </row>
    <row r="92" spans="1:65" s="14" customFormat="1">
      <c r="B92" s="211"/>
      <c r="C92" s="212"/>
      <c r="D92" s="202" t="s">
        <v>158</v>
      </c>
      <c r="E92" s="213" t="s">
        <v>19</v>
      </c>
      <c r="F92" s="214" t="s">
        <v>415</v>
      </c>
      <c r="G92" s="212"/>
      <c r="H92" s="215">
        <v>1</v>
      </c>
      <c r="I92" s="216"/>
      <c r="J92" s="212"/>
      <c r="K92" s="212"/>
      <c r="L92" s="217"/>
      <c r="M92" s="218"/>
      <c r="N92" s="219"/>
      <c r="O92" s="219"/>
      <c r="P92" s="219"/>
      <c r="Q92" s="219"/>
      <c r="R92" s="219"/>
      <c r="S92" s="219"/>
      <c r="T92" s="220"/>
      <c r="AT92" s="221" t="s">
        <v>158</v>
      </c>
      <c r="AU92" s="221" t="s">
        <v>14</v>
      </c>
      <c r="AV92" s="14" t="s">
        <v>14</v>
      </c>
      <c r="AW92" s="14" t="s">
        <v>37</v>
      </c>
      <c r="AX92" s="14" t="s">
        <v>76</v>
      </c>
      <c r="AY92" s="221" t="s">
        <v>145</v>
      </c>
    </row>
    <row r="93" spans="1:65" s="15" customFormat="1">
      <c r="B93" s="222"/>
      <c r="C93" s="223"/>
      <c r="D93" s="202" t="s">
        <v>158</v>
      </c>
      <c r="E93" s="224" t="s">
        <v>19</v>
      </c>
      <c r="F93" s="225" t="s">
        <v>163</v>
      </c>
      <c r="G93" s="223"/>
      <c r="H93" s="226">
        <v>1</v>
      </c>
      <c r="I93" s="227"/>
      <c r="J93" s="223"/>
      <c r="K93" s="223"/>
      <c r="L93" s="228"/>
      <c r="M93" s="229"/>
      <c r="N93" s="230"/>
      <c r="O93" s="230"/>
      <c r="P93" s="230"/>
      <c r="Q93" s="230"/>
      <c r="R93" s="230"/>
      <c r="S93" s="230"/>
      <c r="T93" s="231"/>
      <c r="AT93" s="232" t="s">
        <v>158</v>
      </c>
      <c r="AU93" s="232" t="s">
        <v>14</v>
      </c>
      <c r="AV93" s="15" t="s">
        <v>154</v>
      </c>
      <c r="AW93" s="15" t="s">
        <v>37</v>
      </c>
      <c r="AX93" s="15" t="s">
        <v>84</v>
      </c>
      <c r="AY93" s="232" t="s">
        <v>145</v>
      </c>
    </row>
    <row r="94" spans="1:65" s="2" customFormat="1" ht="16.5" customHeight="1">
      <c r="A94" s="37"/>
      <c r="B94" s="38"/>
      <c r="C94" s="182" t="s">
        <v>14</v>
      </c>
      <c r="D94" s="182" t="s">
        <v>149</v>
      </c>
      <c r="E94" s="183" t="s">
        <v>677</v>
      </c>
      <c r="F94" s="184" t="s">
        <v>678</v>
      </c>
      <c r="G94" s="185" t="s">
        <v>187</v>
      </c>
      <c r="H94" s="186">
        <v>1</v>
      </c>
      <c r="I94" s="187"/>
      <c r="J94" s="188">
        <f>ROUND(I94*H94,2)</f>
        <v>0</v>
      </c>
      <c r="K94" s="184" t="s">
        <v>153</v>
      </c>
      <c r="L94" s="42"/>
      <c r="M94" s="189" t="s">
        <v>19</v>
      </c>
      <c r="N94" s="190" t="s">
        <v>49</v>
      </c>
      <c r="O94" s="68"/>
      <c r="P94" s="191">
        <f>O94*H94</f>
        <v>0</v>
      </c>
      <c r="Q94" s="191">
        <v>0</v>
      </c>
      <c r="R94" s="191">
        <f>Q94*H94</f>
        <v>0</v>
      </c>
      <c r="S94" s="191">
        <v>0</v>
      </c>
      <c r="T94" s="192">
        <f>S94*H94</f>
        <v>0</v>
      </c>
      <c r="U94" s="37"/>
      <c r="V94" s="37"/>
      <c r="W94" s="37"/>
      <c r="X94" s="37"/>
      <c r="Y94" s="37"/>
      <c r="Z94" s="37"/>
      <c r="AA94" s="37"/>
      <c r="AB94" s="37"/>
      <c r="AC94" s="37"/>
      <c r="AD94" s="37"/>
      <c r="AE94" s="37"/>
      <c r="AR94" s="193" t="s">
        <v>154</v>
      </c>
      <c r="AT94" s="193" t="s">
        <v>149</v>
      </c>
      <c r="AU94" s="193" t="s">
        <v>14</v>
      </c>
      <c r="AY94" s="20" t="s">
        <v>145</v>
      </c>
      <c r="BE94" s="194">
        <f>IF(N94="základní",J94,0)</f>
        <v>0</v>
      </c>
      <c r="BF94" s="194">
        <f>IF(N94="snížená",J94,0)</f>
        <v>0</v>
      </c>
      <c r="BG94" s="194">
        <f>IF(N94="zákl. přenesená",J94,0)</f>
        <v>0</v>
      </c>
      <c r="BH94" s="194">
        <f>IF(N94="sníž. přenesená",J94,0)</f>
        <v>0</v>
      </c>
      <c r="BI94" s="194">
        <f>IF(N94="nulová",J94,0)</f>
        <v>0</v>
      </c>
      <c r="BJ94" s="20" t="s">
        <v>154</v>
      </c>
      <c r="BK94" s="194">
        <f>ROUND(I94*H94,2)</f>
        <v>0</v>
      </c>
      <c r="BL94" s="20" t="s">
        <v>154</v>
      </c>
      <c r="BM94" s="193" t="s">
        <v>154</v>
      </c>
    </row>
    <row r="95" spans="1:65" s="2" customFormat="1">
      <c r="A95" s="37"/>
      <c r="B95" s="38"/>
      <c r="C95" s="39"/>
      <c r="D95" s="195" t="s">
        <v>156</v>
      </c>
      <c r="E95" s="39"/>
      <c r="F95" s="196" t="s">
        <v>679</v>
      </c>
      <c r="G95" s="39"/>
      <c r="H95" s="39"/>
      <c r="I95" s="197"/>
      <c r="J95" s="39"/>
      <c r="K95" s="39"/>
      <c r="L95" s="42"/>
      <c r="M95" s="198"/>
      <c r="N95" s="199"/>
      <c r="O95" s="68"/>
      <c r="P95" s="68"/>
      <c r="Q95" s="68"/>
      <c r="R95" s="68"/>
      <c r="S95" s="68"/>
      <c r="T95" s="69"/>
      <c r="U95" s="37"/>
      <c r="V95" s="37"/>
      <c r="W95" s="37"/>
      <c r="X95" s="37"/>
      <c r="Y95" s="37"/>
      <c r="Z95" s="37"/>
      <c r="AA95" s="37"/>
      <c r="AB95" s="37"/>
      <c r="AC95" s="37"/>
      <c r="AD95" s="37"/>
      <c r="AE95" s="37"/>
      <c r="AT95" s="20" t="s">
        <v>156</v>
      </c>
      <c r="AU95" s="20" t="s">
        <v>14</v>
      </c>
    </row>
    <row r="96" spans="1:65" s="14" customFormat="1">
      <c r="B96" s="211"/>
      <c r="C96" s="212"/>
      <c r="D96" s="202" t="s">
        <v>158</v>
      </c>
      <c r="E96" s="213" t="s">
        <v>19</v>
      </c>
      <c r="F96" s="214" t="s">
        <v>415</v>
      </c>
      <c r="G96" s="212"/>
      <c r="H96" s="215">
        <v>1</v>
      </c>
      <c r="I96" s="216"/>
      <c r="J96" s="212"/>
      <c r="K96" s="212"/>
      <c r="L96" s="217"/>
      <c r="M96" s="218"/>
      <c r="N96" s="219"/>
      <c r="O96" s="219"/>
      <c r="P96" s="219"/>
      <c r="Q96" s="219"/>
      <c r="R96" s="219"/>
      <c r="S96" s="219"/>
      <c r="T96" s="220"/>
      <c r="AT96" s="221" t="s">
        <v>158</v>
      </c>
      <c r="AU96" s="221" t="s">
        <v>14</v>
      </c>
      <c r="AV96" s="14" t="s">
        <v>14</v>
      </c>
      <c r="AW96" s="14" t="s">
        <v>37</v>
      </c>
      <c r="AX96" s="14" t="s">
        <v>76</v>
      </c>
      <c r="AY96" s="221" t="s">
        <v>145</v>
      </c>
    </row>
    <row r="97" spans="1:65" s="15" customFormat="1">
      <c r="B97" s="222"/>
      <c r="C97" s="223"/>
      <c r="D97" s="202" t="s">
        <v>158</v>
      </c>
      <c r="E97" s="224" t="s">
        <v>19</v>
      </c>
      <c r="F97" s="225" t="s">
        <v>163</v>
      </c>
      <c r="G97" s="223"/>
      <c r="H97" s="226">
        <v>1</v>
      </c>
      <c r="I97" s="227"/>
      <c r="J97" s="223"/>
      <c r="K97" s="223"/>
      <c r="L97" s="228"/>
      <c r="M97" s="229"/>
      <c r="N97" s="230"/>
      <c r="O97" s="230"/>
      <c r="P97" s="230"/>
      <c r="Q97" s="230"/>
      <c r="R97" s="230"/>
      <c r="S97" s="230"/>
      <c r="T97" s="231"/>
      <c r="AT97" s="232" t="s">
        <v>158</v>
      </c>
      <c r="AU97" s="232" t="s">
        <v>14</v>
      </c>
      <c r="AV97" s="15" t="s">
        <v>154</v>
      </c>
      <c r="AW97" s="15" t="s">
        <v>37</v>
      </c>
      <c r="AX97" s="15" t="s">
        <v>84</v>
      </c>
      <c r="AY97" s="232" t="s">
        <v>145</v>
      </c>
    </row>
    <row r="98" spans="1:65" s="2" customFormat="1" ht="16.5" customHeight="1">
      <c r="A98" s="37"/>
      <c r="B98" s="38"/>
      <c r="C98" s="182" t="s">
        <v>155</v>
      </c>
      <c r="D98" s="182" t="s">
        <v>149</v>
      </c>
      <c r="E98" s="183" t="s">
        <v>680</v>
      </c>
      <c r="F98" s="184" t="s">
        <v>681</v>
      </c>
      <c r="G98" s="185" t="s">
        <v>187</v>
      </c>
      <c r="H98" s="186">
        <v>1</v>
      </c>
      <c r="I98" s="187"/>
      <c r="J98" s="188">
        <f>ROUND(I98*H98,2)</f>
        <v>0</v>
      </c>
      <c r="K98" s="184" t="s">
        <v>153</v>
      </c>
      <c r="L98" s="42"/>
      <c r="M98" s="189" t="s">
        <v>19</v>
      </c>
      <c r="N98" s="190" t="s">
        <v>49</v>
      </c>
      <c r="O98" s="68"/>
      <c r="P98" s="191">
        <f>O98*H98</f>
        <v>0</v>
      </c>
      <c r="Q98" s="191">
        <v>0</v>
      </c>
      <c r="R98" s="191">
        <f>Q98*H98</f>
        <v>0</v>
      </c>
      <c r="S98" s="191">
        <v>0</v>
      </c>
      <c r="T98" s="192">
        <f>S98*H98</f>
        <v>0</v>
      </c>
      <c r="U98" s="37"/>
      <c r="V98" s="37"/>
      <c r="W98" s="37"/>
      <c r="X98" s="37"/>
      <c r="Y98" s="37"/>
      <c r="Z98" s="37"/>
      <c r="AA98" s="37"/>
      <c r="AB98" s="37"/>
      <c r="AC98" s="37"/>
      <c r="AD98" s="37"/>
      <c r="AE98" s="37"/>
      <c r="AR98" s="193" t="s">
        <v>682</v>
      </c>
      <c r="AT98" s="193" t="s">
        <v>149</v>
      </c>
      <c r="AU98" s="193" t="s">
        <v>14</v>
      </c>
      <c r="AY98" s="20" t="s">
        <v>145</v>
      </c>
      <c r="BE98" s="194">
        <f>IF(N98="základní",J98,0)</f>
        <v>0</v>
      </c>
      <c r="BF98" s="194">
        <f>IF(N98="snížená",J98,0)</f>
        <v>0</v>
      </c>
      <c r="BG98" s="194">
        <f>IF(N98="zákl. přenesená",J98,0)</f>
        <v>0</v>
      </c>
      <c r="BH98" s="194">
        <f>IF(N98="sníž. přenesená",J98,0)</f>
        <v>0</v>
      </c>
      <c r="BI98" s="194">
        <f>IF(N98="nulová",J98,0)</f>
        <v>0</v>
      </c>
      <c r="BJ98" s="20" t="s">
        <v>154</v>
      </c>
      <c r="BK98" s="194">
        <f>ROUND(I98*H98,2)</f>
        <v>0</v>
      </c>
      <c r="BL98" s="20" t="s">
        <v>682</v>
      </c>
      <c r="BM98" s="193" t="s">
        <v>683</v>
      </c>
    </row>
    <row r="99" spans="1:65" s="2" customFormat="1">
      <c r="A99" s="37"/>
      <c r="B99" s="38"/>
      <c r="C99" s="39"/>
      <c r="D99" s="195" t="s">
        <v>156</v>
      </c>
      <c r="E99" s="39"/>
      <c r="F99" s="196" t="s">
        <v>684</v>
      </c>
      <c r="G99" s="39"/>
      <c r="H99" s="39"/>
      <c r="I99" s="197"/>
      <c r="J99" s="39"/>
      <c r="K99" s="39"/>
      <c r="L99" s="42"/>
      <c r="M99" s="198"/>
      <c r="N99" s="199"/>
      <c r="O99" s="68"/>
      <c r="P99" s="68"/>
      <c r="Q99" s="68"/>
      <c r="R99" s="68"/>
      <c r="S99" s="68"/>
      <c r="T99" s="69"/>
      <c r="U99" s="37"/>
      <c r="V99" s="37"/>
      <c r="W99" s="37"/>
      <c r="X99" s="37"/>
      <c r="Y99" s="37"/>
      <c r="Z99" s="37"/>
      <c r="AA99" s="37"/>
      <c r="AB99" s="37"/>
      <c r="AC99" s="37"/>
      <c r="AD99" s="37"/>
      <c r="AE99" s="37"/>
      <c r="AT99" s="20" t="s">
        <v>156</v>
      </c>
      <c r="AU99" s="20" t="s">
        <v>14</v>
      </c>
    </row>
    <row r="100" spans="1:65" s="2" customFormat="1" ht="48.75">
      <c r="A100" s="37"/>
      <c r="B100" s="38"/>
      <c r="C100" s="39"/>
      <c r="D100" s="202" t="s">
        <v>196</v>
      </c>
      <c r="E100" s="39"/>
      <c r="F100" s="233" t="s">
        <v>685</v>
      </c>
      <c r="G100" s="39"/>
      <c r="H100" s="39"/>
      <c r="I100" s="197"/>
      <c r="J100" s="39"/>
      <c r="K100" s="39"/>
      <c r="L100" s="42"/>
      <c r="M100" s="198"/>
      <c r="N100" s="199"/>
      <c r="O100" s="68"/>
      <c r="P100" s="68"/>
      <c r="Q100" s="68"/>
      <c r="R100" s="68"/>
      <c r="S100" s="68"/>
      <c r="T100" s="69"/>
      <c r="U100" s="37"/>
      <c r="V100" s="37"/>
      <c r="W100" s="37"/>
      <c r="X100" s="37"/>
      <c r="Y100" s="37"/>
      <c r="Z100" s="37"/>
      <c r="AA100" s="37"/>
      <c r="AB100" s="37"/>
      <c r="AC100" s="37"/>
      <c r="AD100" s="37"/>
      <c r="AE100" s="37"/>
      <c r="AT100" s="20" t="s">
        <v>196</v>
      </c>
      <c r="AU100" s="20" t="s">
        <v>14</v>
      </c>
    </row>
    <row r="101" spans="1:65" s="14" customFormat="1">
      <c r="B101" s="211"/>
      <c r="C101" s="212"/>
      <c r="D101" s="202" t="s">
        <v>158</v>
      </c>
      <c r="E101" s="213" t="s">
        <v>19</v>
      </c>
      <c r="F101" s="214" t="s">
        <v>415</v>
      </c>
      <c r="G101" s="212"/>
      <c r="H101" s="215">
        <v>1</v>
      </c>
      <c r="I101" s="216"/>
      <c r="J101" s="212"/>
      <c r="K101" s="212"/>
      <c r="L101" s="217"/>
      <c r="M101" s="218"/>
      <c r="N101" s="219"/>
      <c r="O101" s="219"/>
      <c r="P101" s="219"/>
      <c r="Q101" s="219"/>
      <c r="R101" s="219"/>
      <c r="S101" s="219"/>
      <c r="T101" s="220"/>
      <c r="AT101" s="221" t="s">
        <v>158</v>
      </c>
      <c r="AU101" s="221" t="s">
        <v>14</v>
      </c>
      <c r="AV101" s="14" t="s">
        <v>14</v>
      </c>
      <c r="AW101" s="14" t="s">
        <v>37</v>
      </c>
      <c r="AX101" s="14" t="s">
        <v>76</v>
      </c>
      <c r="AY101" s="221" t="s">
        <v>145</v>
      </c>
    </row>
    <row r="102" spans="1:65" s="15" customFormat="1">
      <c r="B102" s="222"/>
      <c r="C102" s="223"/>
      <c r="D102" s="202" t="s">
        <v>158</v>
      </c>
      <c r="E102" s="224" t="s">
        <v>19</v>
      </c>
      <c r="F102" s="225" t="s">
        <v>163</v>
      </c>
      <c r="G102" s="223"/>
      <c r="H102" s="226">
        <v>1</v>
      </c>
      <c r="I102" s="227"/>
      <c r="J102" s="223"/>
      <c r="K102" s="223"/>
      <c r="L102" s="228"/>
      <c r="M102" s="229"/>
      <c r="N102" s="230"/>
      <c r="O102" s="230"/>
      <c r="P102" s="230"/>
      <c r="Q102" s="230"/>
      <c r="R102" s="230"/>
      <c r="S102" s="230"/>
      <c r="T102" s="231"/>
      <c r="AT102" s="232" t="s">
        <v>158</v>
      </c>
      <c r="AU102" s="232" t="s">
        <v>14</v>
      </c>
      <c r="AV102" s="15" t="s">
        <v>154</v>
      </c>
      <c r="AW102" s="15" t="s">
        <v>37</v>
      </c>
      <c r="AX102" s="15" t="s">
        <v>84</v>
      </c>
      <c r="AY102" s="232" t="s">
        <v>145</v>
      </c>
    </row>
    <row r="103" spans="1:65" s="12" customFormat="1" ht="22.9" customHeight="1">
      <c r="B103" s="166"/>
      <c r="C103" s="167"/>
      <c r="D103" s="168" t="s">
        <v>75</v>
      </c>
      <c r="E103" s="180" t="s">
        <v>686</v>
      </c>
      <c r="F103" s="180" t="s">
        <v>687</v>
      </c>
      <c r="G103" s="167"/>
      <c r="H103" s="167"/>
      <c r="I103" s="170"/>
      <c r="J103" s="181">
        <f>BK103</f>
        <v>0</v>
      </c>
      <c r="K103" s="167"/>
      <c r="L103" s="172"/>
      <c r="M103" s="173"/>
      <c r="N103" s="174"/>
      <c r="O103" s="174"/>
      <c r="P103" s="175">
        <f>SUM(P104:P108)</f>
        <v>0</v>
      </c>
      <c r="Q103" s="174"/>
      <c r="R103" s="175">
        <f>SUM(R104:R108)</f>
        <v>0</v>
      </c>
      <c r="S103" s="174"/>
      <c r="T103" s="176">
        <f>SUM(T104:T108)</f>
        <v>0</v>
      </c>
      <c r="AR103" s="177" t="s">
        <v>173</v>
      </c>
      <c r="AT103" s="178" t="s">
        <v>75</v>
      </c>
      <c r="AU103" s="178" t="s">
        <v>84</v>
      </c>
      <c r="AY103" s="177" t="s">
        <v>145</v>
      </c>
      <c r="BK103" s="179">
        <f>SUM(BK104:BK108)</f>
        <v>0</v>
      </c>
    </row>
    <row r="104" spans="1:65" s="2" customFormat="1" ht="16.5" customHeight="1">
      <c r="A104" s="37"/>
      <c r="B104" s="38"/>
      <c r="C104" s="182" t="s">
        <v>154</v>
      </c>
      <c r="D104" s="182" t="s">
        <v>149</v>
      </c>
      <c r="E104" s="183" t="s">
        <v>688</v>
      </c>
      <c r="F104" s="184" t="s">
        <v>687</v>
      </c>
      <c r="G104" s="185" t="s">
        <v>187</v>
      </c>
      <c r="H104" s="186">
        <v>1</v>
      </c>
      <c r="I104" s="187"/>
      <c r="J104" s="188">
        <f>ROUND(I104*H104,2)</f>
        <v>0</v>
      </c>
      <c r="K104" s="184" t="s">
        <v>153</v>
      </c>
      <c r="L104" s="42"/>
      <c r="M104" s="189" t="s">
        <v>19</v>
      </c>
      <c r="N104" s="190" t="s">
        <v>49</v>
      </c>
      <c r="O104" s="68"/>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154</v>
      </c>
      <c r="AT104" s="193" t="s">
        <v>149</v>
      </c>
      <c r="AU104" s="193" t="s">
        <v>14</v>
      </c>
      <c r="AY104" s="20" t="s">
        <v>145</v>
      </c>
      <c r="BE104" s="194">
        <f>IF(N104="základní",J104,0)</f>
        <v>0</v>
      </c>
      <c r="BF104" s="194">
        <f>IF(N104="snížená",J104,0)</f>
        <v>0</v>
      </c>
      <c r="BG104" s="194">
        <f>IF(N104="zákl. přenesená",J104,0)</f>
        <v>0</v>
      </c>
      <c r="BH104" s="194">
        <f>IF(N104="sníž. přenesená",J104,0)</f>
        <v>0</v>
      </c>
      <c r="BI104" s="194">
        <f>IF(N104="nulová",J104,0)</f>
        <v>0</v>
      </c>
      <c r="BJ104" s="20" t="s">
        <v>154</v>
      </c>
      <c r="BK104" s="194">
        <f>ROUND(I104*H104,2)</f>
        <v>0</v>
      </c>
      <c r="BL104" s="20" t="s">
        <v>154</v>
      </c>
      <c r="BM104" s="193" t="s">
        <v>179</v>
      </c>
    </row>
    <row r="105" spans="1:65" s="2" customFormat="1">
      <c r="A105" s="37"/>
      <c r="B105" s="38"/>
      <c r="C105" s="39"/>
      <c r="D105" s="195" t="s">
        <v>156</v>
      </c>
      <c r="E105" s="39"/>
      <c r="F105" s="196" t="s">
        <v>689</v>
      </c>
      <c r="G105" s="39"/>
      <c r="H105" s="39"/>
      <c r="I105" s="197"/>
      <c r="J105" s="39"/>
      <c r="K105" s="39"/>
      <c r="L105" s="42"/>
      <c r="M105" s="198"/>
      <c r="N105" s="199"/>
      <c r="O105" s="68"/>
      <c r="P105" s="68"/>
      <c r="Q105" s="68"/>
      <c r="R105" s="68"/>
      <c r="S105" s="68"/>
      <c r="T105" s="69"/>
      <c r="U105" s="37"/>
      <c r="V105" s="37"/>
      <c r="W105" s="37"/>
      <c r="X105" s="37"/>
      <c r="Y105" s="37"/>
      <c r="Z105" s="37"/>
      <c r="AA105" s="37"/>
      <c r="AB105" s="37"/>
      <c r="AC105" s="37"/>
      <c r="AD105" s="37"/>
      <c r="AE105" s="37"/>
      <c r="AT105" s="20" t="s">
        <v>156</v>
      </c>
      <c r="AU105" s="20" t="s">
        <v>14</v>
      </c>
    </row>
    <row r="106" spans="1:65" s="2" customFormat="1" ht="117">
      <c r="A106" s="37"/>
      <c r="B106" s="38"/>
      <c r="C106" s="39"/>
      <c r="D106" s="202" t="s">
        <v>196</v>
      </c>
      <c r="E106" s="39"/>
      <c r="F106" s="233" t="s">
        <v>690</v>
      </c>
      <c r="G106" s="39"/>
      <c r="H106" s="39"/>
      <c r="I106" s="197"/>
      <c r="J106" s="39"/>
      <c r="K106" s="39"/>
      <c r="L106" s="42"/>
      <c r="M106" s="198"/>
      <c r="N106" s="199"/>
      <c r="O106" s="68"/>
      <c r="P106" s="68"/>
      <c r="Q106" s="68"/>
      <c r="R106" s="68"/>
      <c r="S106" s="68"/>
      <c r="T106" s="69"/>
      <c r="U106" s="37"/>
      <c r="V106" s="37"/>
      <c r="W106" s="37"/>
      <c r="X106" s="37"/>
      <c r="Y106" s="37"/>
      <c r="Z106" s="37"/>
      <c r="AA106" s="37"/>
      <c r="AB106" s="37"/>
      <c r="AC106" s="37"/>
      <c r="AD106" s="37"/>
      <c r="AE106" s="37"/>
      <c r="AT106" s="20" t="s">
        <v>196</v>
      </c>
      <c r="AU106" s="20" t="s">
        <v>14</v>
      </c>
    </row>
    <row r="107" spans="1:65" s="14" customFormat="1">
      <c r="B107" s="211"/>
      <c r="C107" s="212"/>
      <c r="D107" s="202" t="s">
        <v>158</v>
      </c>
      <c r="E107" s="213" t="s">
        <v>19</v>
      </c>
      <c r="F107" s="214" t="s">
        <v>415</v>
      </c>
      <c r="G107" s="212"/>
      <c r="H107" s="215">
        <v>1</v>
      </c>
      <c r="I107" s="216"/>
      <c r="J107" s="212"/>
      <c r="K107" s="212"/>
      <c r="L107" s="217"/>
      <c r="M107" s="218"/>
      <c r="N107" s="219"/>
      <c r="O107" s="219"/>
      <c r="P107" s="219"/>
      <c r="Q107" s="219"/>
      <c r="R107" s="219"/>
      <c r="S107" s="219"/>
      <c r="T107" s="220"/>
      <c r="AT107" s="221" t="s">
        <v>158</v>
      </c>
      <c r="AU107" s="221" t="s">
        <v>14</v>
      </c>
      <c r="AV107" s="14" t="s">
        <v>14</v>
      </c>
      <c r="AW107" s="14" t="s">
        <v>37</v>
      </c>
      <c r="AX107" s="14" t="s">
        <v>76</v>
      </c>
      <c r="AY107" s="221" t="s">
        <v>145</v>
      </c>
    </row>
    <row r="108" spans="1:65" s="15" customFormat="1">
      <c r="B108" s="222"/>
      <c r="C108" s="223"/>
      <c r="D108" s="202" t="s">
        <v>158</v>
      </c>
      <c r="E108" s="224" t="s">
        <v>19</v>
      </c>
      <c r="F108" s="225" t="s">
        <v>163</v>
      </c>
      <c r="G108" s="223"/>
      <c r="H108" s="226">
        <v>1</v>
      </c>
      <c r="I108" s="227"/>
      <c r="J108" s="223"/>
      <c r="K108" s="223"/>
      <c r="L108" s="228"/>
      <c r="M108" s="229"/>
      <c r="N108" s="230"/>
      <c r="O108" s="230"/>
      <c r="P108" s="230"/>
      <c r="Q108" s="230"/>
      <c r="R108" s="230"/>
      <c r="S108" s="230"/>
      <c r="T108" s="231"/>
      <c r="AT108" s="232" t="s">
        <v>158</v>
      </c>
      <c r="AU108" s="232" t="s">
        <v>14</v>
      </c>
      <c r="AV108" s="15" t="s">
        <v>154</v>
      </c>
      <c r="AW108" s="15" t="s">
        <v>37</v>
      </c>
      <c r="AX108" s="15" t="s">
        <v>84</v>
      </c>
      <c r="AY108" s="232" t="s">
        <v>145</v>
      </c>
    </row>
    <row r="109" spans="1:65" s="12" customFormat="1" ht="22.9" customHeight="1">
      <c r="B109" s="166"/>
      <c r="C109" s="167"/>
      <c r="D109" s="168" t="s">
        <v>75</v>
      </c>
      <c r="E109" s="180" t="s">
        <v>691</v>
      </c>
      <c r="F109" s="180" t="s">
        <v>692</v>
      </c>
      <c r="G109" s="167"/>
      <c r="H109" s="167"/>
      <c r="I109" s="170"/>
      <c r="J109" s="181">
        <f>BK109</f>
        <v>0</v>
      </c>
      <c r="K109" s="167"/>
      <c r="L109" s="172"/>
      <c r="M109" s="173"/>
      <c r="N109" s="174"/>
      <c r="O109" s="174"/>
      <c r="P109" s="175">
        <f>SUM(P110:P113)</f>
        <v>0</v>
      </c>
      <c r="Q109" s="174"/>
      <c r="R109" s="175">
        <f>SUM(R110:R113)</f>
        <v>0</v>
      </c>
      <c r="S109" s="174"/>
      <c r="T109" s="176">
        <f>SUM(T110:T113)</f>
        <v>0</v>
      </c>
      <c r="AR109" s="177" t="s">
        <v>173</v>
      </c>
      <c r="AT109" s="178" t="s">
        <v>75</v>
      </c>
      <c r="AU109" s="178" t="s">
        <v>84</v>
      </c>
      <c r="AY109" s="177" t="s">
        <v>145</v>
      </c>
      <c r="BK109" s="179">
        <f>SUM(BK110:BK113)</f>
        <v>0</v>
      </c>
    </row>
    <row r="110" spans="1:65" s="2" customFormat="1" ht="16.5" customHeight="1">
      <c r="A110" s="37"/>
      <c r="B110" s="38"/>
      <c r="C110" s="182" t="s">
        <v>173</v>
      </c>
      <c r="D110" s="182" t="s">
        <v>149</v>
      </c>
      <c r="E110" s="183" t="s">
        <v>693</v>
      </c>
      <c r="F110" s="184" t="s">
        <v>694</v>
      </c>
      <c r="G110" s="185" t="s">
        <v>187</v>
      </c>
      <c r="H110" s="186">
        <v>1</v>
      </c>
      <c r="I110" s="187"/>
      <c r="J110" s="188">
        <f>ROUND(I110*H110,2)</f>
        <v>0</v>
      </c>
      <c r="K110" s="184" t="s">
        <v>153</v>
      </c>
      <c r="L110" s="42"/>
      <c r="M110" s="189" t="s">
        <v>19</v>
      </c>
      <c r="N110" s="190" t="s">
        <v>49</v>
      </c>
      <c r="O110" s="68"/>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154</v>
      </c>
      <c r="AT110" s="193" t="s">
        <v>149</v>
      </c>
      <c r="AU110" s="193" t="s">
        <v>14</v>
      </c>
      <c r="AY110" s="20" t="s">
        <v>145</v>
      </c>
      <c r="BE110" s="194">
        <f>IF(N110="základní",J110,0)</f>
        <v>0</v>
      </c>
      <c r="BF110" s="194">
        <f>IF(N110="snížená",J110,0)</f>
        <v>0</v>
      </c>
      <c r="BG110" s="194">
        <f>IF(N110="zákl. přenesená",J110,0)</f>
        <v>0</v>
      </c>
      <c r="BH110" s="194">
        <f>IF(N110="sníž. přenesená",J110,0)</f>
        <v>0</v>
      </c>
      <c r="BI110" s="194">
        <f>IF(N110="nulová",J110,0)</f>
        <v>0</v>
      </c>
      <c r="BJ110" s="20" t="s">
        <v>154</v>
      </c>
      <c r="BK110" s="194">
        <f>ROUND(I110*H110,2)</f>
        <v>0</v>
      </c>
      <c r="BL110" s="20" t="s">
        <v>154</v>
      </c>
      <c r="BM110" s="193" t="s">
        <v>210</v>
      </c>
    </row>
    <row r="111" spans="1:65" s="2" customFormat="1">
      <c r="A111" s="37"/>
      <c r="B111" s="38"/>
      <c r="C111" s="39"/>
      <c r="D111" s="195" t="s">
        <v>156</v>
      </c>
      <c r="E111" s="39"/>
      <c r="F111" s="196" t="s">
        <v>695</v>
      </c>
      <c r="G111" s="39"/>
      <c r="H111" s="39"/>
      <c r="I111" s="197"/>
      <c r="J111" s="39"/>
      <c r="K111" s="39"/>
      <c r="L111" s="42"/>
      <c r="M111" s="198"/>
      <c r="N111" s="199"/>
      <c r="O111" s="68"/>
      <c r="P111" s="68"/>
      <c r="Q111" s="68"/>
      <c r="R111" s="68"/>
      <c r="S111" s="68"/>
      <c r="T111" s="69"/>
      <c r="U111" s="37"/>
      <c r="V111" s="37"/>
      <c r="W111" s="37"/>
      <c r="X111" s="37"/>
      <c r="Y111" s="37"/>
      <c r="Z111" s="37"/>
      <c r="AA111" s="37"/>
      <c r="AB111" s="37"/>
      <c r="AC111" s="37"/>
      <c r="AD111" s="37"/>
      <c r="AE111" s="37"/>
      <c r="AT111" s="20" t="s">
        <v>156</v>
      </c>
      <c r="AU111" s="20" t="s">
        <v>14</v>
      </c>
    </row>
    <row r="112" spans="1:65" s="14" customFormat="1">
      <c r="B112" s="211"/>
      <c r="C112" s="212"/>
      <c r="D112" s="202" t="s">
        <v>158</v>
      </c>
      <c r="E112" s="213" t="s">
        <v>19</v>
      </c>
      <c r="F112" s="214" t="s">
        <v>415</v>
      </c>
      <c r="G112" s="212"/>
      <c r="H112" s="215">
        <v>1</v>
      </c>
      <c r="I112" s="216"/>
      <c r="J112" s="212"/>
      <c r="K112" s="212"/>
      <c r="L112" s="217"/>
      <c r="M112" s="218"/>
      <c r="N112" s="219"/>
      <c r="O112" s="219"/>
      <c r="P112" s="219"/>
      <c r="Q112" s="219"/>
      <c r="R112" s="219"/>
      <c r="S112" s="219"/>
      <c r="T112" s="220"/>
      <c r="AT112" s="221" t="s">
        <v>158</v>
      </c>
      <c r="AU112" s="221" t="s">
        <v>14</v>
      </c>
      <c r="AV112" s="14" t="s">
        <v>14</v>
      </c>
      <c r="AW112" s="14" t="s">
        <v>37</v>
      </c>
      <c r="AX112" s="14" t="s">
        <v>76</v>
      </c>
      <c r="AY112" s="221" t="s">
        <v>145</v>
      </c>
    </row>
    <row r="113" spans="1:65" s="15" customFormat="1">
      <c r="B113" s="222"/>
      <c r="C113" s="223"/>
      <c r="D113" s="202" t="s">
        <v>158</v>
      </c>
      <c r="E113" s="224" t="s">
        <v>19</v>
      </c>
      <c r="F113" s="225" t="s">
        <v>163</v>
      </c>
      <c r="G113" s="223"/>
      <c r="H113" s="226">
        <v>1</v>
      </c>
      <c r="I113" s="227"/>
      <c r="J113" s="223"/>
      <c r="K113" s="223"/>
      <c r="L113" s="228"/>
      <c r="M113" s="229"/>
      <c r="N113" s="230"/>
      <c r="O113" s="230"/>
      <c r="P113" s="230"/>
      <c r="Q113" s="230"/>
      <c r="R113" s="230"/>
      <c r="S113" s="230"/>
      <c r="T113" s="231"/>
      <c r="AT113" s="232" t="s">
        <v>158</v>
      </c>
      <c r="AU113" s="232" t="s">
        <v>14</v>
      </c>
      <c r="AV113" s="15" t="s">
        <v>154</v>
      </c>
      <c r="AW113" s="15" t="s">
        <v>37</v>
      </c>
      <c r="AX113" s="15" t="s">
        <v>84</v>
      </c>
      <c r="AY113" s="232" t="s">
        <v>145</v>
      </c>
    </row>
    <row r="114" spans="1:65" s="12" customFormat="1" ht="22.9" customHeight="1">
      <c r="B114" s="166"/>
      <c r="C114" s="167"/>
      <c r="D114" s="168" t="s">
        <v>75</v>
      </c>
      <c r="E114" s="180" t="s">
        <v>696</v>
      </c>
      <c r="F114" s="180" t="s">
        <v>697</v>
      </c>
      <c r="G114" s="167"/>
      <c r="H114" s="167"/>
      <c r="I114" s="170"/>
      <c r="J114" s="181">
        <f>BK114</f>
        <v>0</v>
      </c>
      <c r="K114" s="167"/>
      <c r="L114" s="172"/>
      <c r="M114" s="173"/>
      <c r="N114" s="174"/>
      <c r="O114" s="174"/>
      <c r="P114" s="175">
        <f>SUM(P115:P119)</f>
        <v>0</v>
      </c>
      <c r="Q114" s="174"/>
      <c r="R114" s="175">
        <f>SUM(R115:R119)</f>
        <v>0</v>
      </c>
      <c r="S114" s="174"/>
      <c r="T114" s="176">
        <f>SUM(T115:T119)</f>
        <v>0</v>
      </c>
      <c r="AR114" s="177" t="s">
        <v>173</v>
      </c>
      <c r="AT114" s="178" t="s">
        <v>75</v>
      </c>
      <c r="AU114" s="178" t="s">
        <v>84</v>
      </c>
      <c r="AY114" s="177" t="s">
        <v>145</v>
      </c>
      <c r="BK114" s="179">
        <f>SUM(BK115:BK119)</f>
        <v>0</v>
      </c>
    </row>
    <row r="115" spans="1:65" s="2" customFormat="1" ht="16.5" customHeight="1">
      <c r="A115" s="37"/>
      <c r="B115" s="38"/>
      <c r="C115" s="182" t="s">
        <v>179</v>
      </c>
      <c r="D115" s="182" t="s">
        <v>149</v>
      </c>
      <c r="E115" s="183" t="s">
        <v>698</v>
      </c>
      <c r="F115" s="184" t="s">
        <v>697</v>
      </c>
      <c r="G115" s="185" t="s">
        <v>187</v>
      </c>
      <c r="H115" s="186">
        <v>1</v>
      </c>
      <c r="I115" s="187"/>
      <c r="J115" s="188">
        <f>ROUND(I115*H115,2)</f>
        <v>0</v>
      </c>
      <c r="K115" s="184" t="s">
        <v>153</v>
      </c>
      <c r="L115" s="42"/>
      <c r="M115" s="189" t="s">
        <v>19</v>
      </c>
      <c r="N115" s="190" t="s">
        <v>49</v>
      </c>
      <c r="O115" s="68"/>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154</v>
      </c>
      <c r="AT115" s="193" t="s">
        <v>149</v>
      </c>
      <c r="AU115" s="193" t="s">
        <v>14</v>
      </c>
      <c r="AY115" s="20" t="s">
        <v>145</v>
      </c>
      <c r="BE115" s="194">
        <f>IF(N115="základní",J115,0)</f>
        <v>0</v>
      </c>
      <c r="BF115" s="194">
        <f>IF(N115="snížená",J115,0)</f>
        <v>0</v>
      </c>
      <c r="BG115" s="194">
        <f>IF(N115="zákl. přenesená",J115,0)</f>
        <v>0</v>
      </c>
      <c r="BH115" s="194">
        <f>IF(N115="sníž. přenesená",J115,0)</f>
        <v>0</v>
      </c>
      <c r="BI115" s="194">
        <f>IF(N115="nulová",J115,0)</f>
        <v>0</v>
      </c>
      <c r="BJ115" s="20" t="s">
        <v>154</v>
      </c>
      <c r="BK115" s="194">
        <f>ROUND(I115*H115,2)</f>
        <v>0</v>
      </c>
      <c r="BL115" s="20" t="s">
        <v>154</v>
      </c>
      <c r="BM115" s="193" t="s">
        <v>189</v>
      </c>
    </row>
    <row r="116" spans="1:65" s="2" customFormat="1">
      <c r="A116" s="37"/>
      <c r="B116" s="38"/>
      <c r="C116" s="39"/>
      <c r="D116" s="195" t="s">
        <v>156</v>
      </c>
      <c r="E116" s="39"/>
      <c r="F116" s="196" t="s">
        <v>699</v>
      </c>
      <c r="G116" s="39"/>
      <c r="H116" s="39"/>
      <c r="I116" s="197"/>
      <c r="J116" s="39"/>
      <c r="K116" s="39"/>
      <c r="L116" s="42"/>
      <c r="M116" s="198"/>
      <c r="N116" s="199"/>
      <c r="O116" s="68"/>
      <c r="P116" s="68"/>
      <c r="Q116" s="68"/>
      <c r="R116" s="68"/>
      <c r="S116" s="68"/>
      <c r="T116" s="69"/>
      <c r="U116" s="37"/>
      <c r="V116" s="37"/>
      <c r="W116" s="37"/>
      <c r="X116" s="37"/>
      <c r="Y116" s="37"/>
      <c r="Z116" s="37"/>
      <c r="AA116" s="37"/>
      <c r="AB116" s="37"/>
      <c r="AC116" s="37"/>
      <c r="AD116" s="37"/>
      <c r="AE116" s="37"/>
      <c r="AT116" s="20" t="s">
        <v>156</v>
      </c>
      <c r="AU116" s="20" t="s">
        <v>14</v>
      </c>
    </row>
    <row r="117" spans="1:65" s="2" customFormat="1" ht="29.25">
      <c r="A117" s="37"/>
      <c r="B117" s="38"/>
      <c r="C117" s="39"/>
      <c r="D117" s="202" t="s">
        <v>196</v>
      </c>
      <c r="E117" s="39"/>
      <c r="F117" s="233" t="s">
        <v>700</v>
      </c>
      <c r="G117" s="39"/>
      <c r="H117" s="39"/>
      <c r="I117" s="197"/>
      <c r="J117" s="39"/>
      <c r="K117" s="39"/>
      <c r="L117" s="42"/>
      <c r="M117" s="198"/>
      <c r="N117" s="199"/>
      <c r="O117" s="68"/>
      <c r="P117" s="68"/>
      <c r="Q117" s="68"/>
      <c r="R117" s="68"/>
      <c r="S117" s="68"/>
      <c r="T117" s="69"/>
      <c r="U117" s="37"/>
      <c r="V117" s="37"/>
      <c r="W117" s="37"/>
      <c r="X117" s="37"/>
      <c r="Y117" s="37"/>
      <c r="Z117" s="37"/>
      <c r="AA117" s="37"/>
      <c r="AB117" s="37"/>
      <c r="AC117" s="37"/>
      <c r="AD117" s="37"/>
      <c r="AE117" s="37"/>
      <c r="AT117" s="20" t="s">
        <v>196</v>
      </c>
      <c r="AU117" s="20" t="s">
        <v>14</v>
      </c>
    </row>
    <row r="118" spans="1:65" s="14" customFormat="1">
      <c r="B118" s="211"/>
      <c r="C118" s="212"/>
      <c r="D118" s="202" t="s">
        <v>158</v>
      </c>
      <c r="E118" s="213" t="s">
        <v>19</v>
      </c>
      <c r="F118" s="214" t="s">
        <v>415</v>
      </c>
      <c r="G118" s="212"/>
      <c r="H118" s="215">
        <v>1</v>
      </c>
      <c r="I118" s="216"/>
      <c r="J118" s="212"/>
      <c r="K118" s="212"/>
      <c r="L118" s="217"/>
      <c r="M118" s="218"/>
      <c r="N118" s="219"/>
      <c r="O118" s="219"/>
      <c r="P118" s="219"/>
      <c r="Q118" s="219"/>
      <c r="R118" s="219"/>
      <c r="S118" s="219"/>
      <c r="T118" s="220"/>
      <c r="AT118" s="221" t="s">
        <v>158</v>
      </c>
      <c r="AU118" s="221" t="s">
        <v>14</v>
      </c>
      <c r="AV118" s="14" t="s">
        <v>14</v>
      </c>
      <c r="AW118" s="14" t="s">
        <v>37</v>
      </c>
      <c r="AX118" s="14" t="s">
        <v>76</v>
      </c>
      <c r="AY118" s="221" t="s">
        <v>145</v>
      </c>
    </row>
    <row r="119" spans="1:65" s="15" customFormat="1">
      <c r="B119" s="222"/>
      <c r="C119" s="223"/>
      <c r="D119" s="202" t="s">
        <v>158</v>
      </c>
      <c r="E119" s="224" t="s">
        <v>19</v>
      </c>
      <c r="F119" s="225" t="s">
        <v>163</v>
      </c>
      <c r="G119" s="223"/>
      <c r="H119" s="226">
        <v>1</v>
      </c>
      <c r="I119" s="227"/>
      <c r="J119" s="223"/>
      <c r="K119" s="223"/>
      <c r="L119" s="228"/>
      <c r="M119" s="229"/>
      <c r="N119" s="230"/>
      <c r="O119" s="230"/>
      <c r="P119" s="230"/>
      <c r="Q119" s="230"/>
      <c r="R119" s="230"/>
      <c r="S119" s="230"/>
      <c r="T119" s="231"/>
      <c r="AT119" s="232" t="s">
        <v>158</v>
      </c>
      <c r="AU119" s="232" t="s">
        <v>14</v>
      </c>
      <c r="AV119" s="15" t="s">
        <v>154</v>
      </c>
      <c r="AW119" s="15" t="s">
        <v>37</v>
      </c>
      <c r="AX119" s="15" t="s">
        <v>84</v>
      </c>
      <c r="AY119" s="232" t="s">
        <v>145</v>
      </c>
    </row>
    <row r="120" spans="1:65" s="12" customFormat="1" ht="22.9" customHeight="1">
      <c r="B120" s="166"/>
      <c r="C120" s="167"/>
      <c r="D120" s="168" t="s">
        <v>75</v>
      </c>
      <c r="E120" s="180" t="s">
        <v>701</v>
      </c>
      <c r="F120" s="180" t="s">
        <v>702</v>
      </c>
      <c r="G120" s="167"/>
      <c r="H120" s="167"/>
      <c r="I120" s="170"/>
      <c r="J120" s="181">
        <f>BK120</f>
        <v>0</v>
      </c>
      <c r="K120" s="167"/>
      <c r="L120" s="172"/>
      <c r="M120" s="173"/>
      <c r="N120" s="174"/>
      <c r="O120" s="174"/>
      <c r="P120" s="175">
        <f>SUM(P121:P125)</f>
        <v>0</v>
      </c>
      <c r="Q120" s="174"/>
      <c r="R120" s="175">
        <f>SUM(R121:R125)</f>
        <v>0</v>
      </c>
      <c r="S120" s="174"/>
      <c r="T120" s="176">
        <f>SUM(T121:T125)</f>
        <v>0</v>
      </c>
      <c r="AR120" s="177" t="s">
        <v>173</v>
      </c>
      <c r="AT120" s="178" t="s">
        <v>75</v>
      </c>
      <c r="AU120" s="178" t="s">
        <v>84</v>
      </c>
      <c r="AY120" s="177" t="s">
        <v>145</v>
      </c>
      <c r="BK120" s="179">
        <f>SUM(BK121:BK125)</f>
        <v>0</v>
      </c>
    </row>
    <row r="121" spans="1:65" s="2" customFormat="1" ht="16.5" customHeight="1">
      <c r="A121" s="37"/>
      <c r="B121" s="38"/>
      <c r="C121" s="182" t="s">
        <v>204</v>
      </c>
      <c r="D121" s="182" t="s">
        <v>149</v>
      </c>
      <c r="E121" s="183" t="s">
        <v>703</v>
      </c>
      <c r="F121" s="184" t="s">
        <v>704</v>
      </c>
      <c r="G121" s="185" t="s">
        <v>187</v>
      </c>
      <c r="H121" s="186">
        <v>1</v>
      </c>
      <c r="I121" s="187"/>
      <c r="J121" s="188">
        <f>ROUND(I121*H121,2)</f>
        <v>0</v>
      </c>
      <c r="K121" s="184" t="s">
        <v>153</v>
      </c>
      <c r="L121" s="42"/>
      <c r="M121" s="189" t="s">
        <v>19</v>
      </c>
      <c r="N121" s="190" t="s">
        <v>49</v>
      </c>
      <c r="O121" s="68"/>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154</v>
      </c>
      <c r="AT121" s="193" t="s">
        <v>149</v>
      </c>
      <c r="AU121" s="193" t="s">
        <v>14</v>
      </c>
      <c r="AY121" s="20" t="s">
        <v>145</v>
      </c>
      <c r="BE121" s="194">
        <f>IF(N121="základní",J121,0)</f>
        <v>0</v>
      </c>
      <c r="BF121" s="194">
        <f>IF(N121="snížená",J121,0)</f>
        <v>0</v>
      </c>
      <c r="BG121" s="194">
        <f>IF(N121="zákl. přenesená",J121,0)</f>
        <v>0</v>
      </c>
      <c r="BH121" s="194">
        <f>IF(N121="sníž. přenesená",J121,0)</f>
        <v>0</v>
      </c>
      <c r="BI121" s="194">
        <f>IF(N121="nulová",J121,0)</f>
        <v>0</v>
      </c>
      <c r="BJ121" s="20" t="s">
        <v>154</v>
      </c>
      <c r="BK121" s="194">
        <f>ROUND(I121*H121,2)</f>
        <v>0</v>
      </c>
      <c r="BL121" s="20" t="s">
        <v>154</v>
      </c>
      <c r="BM121" s="193" t="s">
        <v>8</v>
      </c>
    </row>
    <row r="122" spans="1:65" s="2" customFormat="1">
      <c r="A122" s="37"/>
      <c r="B122" s="38"/>
      <c r="C122" s="39"/>
      <c r="D122" s="195" t="s">
        <v>156</v>
      </c>
      <c r="E122" s="39"/>
      <c r="F122" s="196" t="s">
        <v>705</v>
      </c>
      <c r="G122" s="39"/>
      <c r="H122" s="39"/>
      <c r="I122" s="197"/>
      <c r="J122" s="39"/>
      <c r="K122" s="39"/>
      <c r="L122" s="42"/>
      <c r="M122" s="198"/>
      <c r="N122" s="199"/>
      <c r="O122" s="68"/>
      <c r="P122" s="68"/>
      <c r="Q122" s="68"/>
      <c r="R122" s="68"/>
      <c r="S122" s="68"/>
      <c r="T122" s="69"/>
      <c r="U122" s="37"/>
      <c r="V122" s="37"/>
      <c r="W122" s="37"/>
      <c r="X122" s="37"/>
      <c r="Y122" s="37"/>
      <c r="Z122" s="37"/>
      <c r="AA122" s="37"/>
      <c r="AB122" s="37"/>
      <c r="AC122" s="37"/>
      <c r="AD122" s="37"/>
      <c r="AE122" s="37"/>
      <c r="AT122" s="20" t="s">
        <v>156</v>
      </c>
      <c r="AU122" s="20" t="s">
        <v>14</v>
      </c>
    </row>
    <row r="123" spans="1:65" s="2" customFormat="1" ht="68.25">
      <c r="A123" s="37"/>
      <c r="B123" s="38"/>
      <c r="C123" s="39"/>
      <c r="D123" s="202" t="s">
        <v>196</v>
      </c>
      <c r="E123" s="39"/>
      <c r="F123" s="233" t="s">
        <v>706</v>
      </c>
      <c r="G123" s="39"/>
      <c r="H123" s="39"/>
      <c r="I123" s="197"/>
      <c r="J123" s="39"/>
      <c r="K123" s="39"/>
      <c r="L123" s="42"/>
      <c r="M123" s="198"/>
      <c r="N123" s="199"/>
      <c r="O123" s="68"/>
      <c r="P123" s="68"/>
      <c r="Q123" s="68"/>
      <c r="R123" s="68"/>
      <c r="S123" s="68"/>
      <c r="T123" s="69"/>
      <c r="U123" s="37"/>
      <c r="V123" s="37"/>
      <c r="W123" s="37"/>
      <c r="X123" s="37"/>
      <c r="Y123" s="37"/>
      <c r="Z123" s="37"/>
      <c r="AA123" s="37"/>
      <c r="AB123" s="37"/>
      <c r="AC123" s="37"/>
      <c r="AD123" s="37"/>
      <c r="AE123" s="37"/>
      <c r="AT123" s="20" t="s">
        <v>196</v>
      </c>
      <c r="AU123" s="20" t="s">
        <v>14</v>
      </c>
    </row>
    <row r="124" spans="1:65" s="14" customFormat="1">
      <c r="B124" s="211"/>
      <c r="C124" s="212"/>
      <c r="D124" s="202" t="s">
        <v>158</v>
      </c>
      <c r="E124" s="213" t="s">
        <v>19</v>
      </c>
      <c r="F124" s="214" t="s">
        <v>84</v>
      </c>
      <c r="G124" s="212"/>
      <c r="H124" s="215">
        <v>1</v>
      </c>
      <c r="I124" s="216"/>
      <c r="J124" s="212"/>
      <c r="K124" s="212"/>
      <c r="L124" s="217"/>
      <c r="M124" s="218"/>
      <c r="N124" s="219"/>
      <c r="O124" s="219"/>
      <c r="P124" s="219"/>
      <c r="Q124" s="219"/>
      <c r="R124" s="219"/>
      <c r="S124" s="219"/>
      <c r="T124" s="220"/>
      <c r="AT124" s="221" t="s">
        <v>158</v>
      </c>
      <c r="AU124" s="221" t="s">
        <v>14</v>
      </c>
      <c r="AV124" s="14" t="s">
        <v>14</v>
      </c>
      <c r="AW124" s="14" t="s">
        <v>37</v>
      </c>
      <c r="AX124" s="14" t="s">
        <v>76</v>
      </c>
      <c r="AY124" s="221" t="s">
        <v>145</v>
      </c>
    </row>
    <row r="125" spans="1:65" s="15" customFormat="1">
      <c r="B125" s="222"/>
      <c r="C125" s="223"/>
      <c r="D125" s="202" t="s">
        <v>158</v>
      </c>
      <c r="E125" s="224" t="s">
        <v>19</v>
      </c>
      <c r="F125" s="225" t="s">
        <v>163</v>
      </c>
      <c r="G125" s="223"/>
      <c r="H125" s="226">
        <v>1</v>
      </c>
      <c r="I125" s="227"/>
      <c r="J125" s="223"/>
      <c r="K125" s="223"/>
      <c r="L125" s="228"/>
      <c r="M125" s="229"/>
      <c r="N125" s="230"/>
      <c r="O125" s="230"/>
      <c r="P125" s="230"/>
      <c r="Q125" s="230"/>
      <c r="R125" s="230"/>
      <c r="S125" s="230"/>
      <c r="T125" s="231"/>
      <c r="AT125" s="232" t="s">
        <v>158</v>
      </c>
      <c r="AU125" s="232" t="s">
        <v>14</v>
      </c>
      <c r="AV125" s="15" t="s">
        <v>154</v>
      </c>
      <c r="AW125" s="15" t="s">
        <v>37</v>
      </c>
      <c r="AX125" s="15" t="s">
        <v>84</v>
      </c>
      <c r="AY125" s="232" t="s">
        <v>145</v>
      </c>
    </row>
    <row r="126" spans="1:65" s="12" customFormat="1" ht="22.9" customHeight="1">
      <c r="B126" s="166"/>
      <c r="C126" s="167"/>
      <c r="D126" s="168" t="s">
        <v>75</v>
      </c>
      <c r="E126" s="180" t="s">
        <v>707</v>
      </c>
      <c r="F126" s="180" t="s">
        <v>708</v>
      </c>
      <c r="G126" s="167"/>
      <c r="H126" s="167"/>
      <c r="I126" s="170"/>
      <c r="J126" s="181">
        <f>BK126</f>
        <v>0</v>
      </c>
      <c r="K126" s="167"/>
      <c r="L126" s="172"/>
      <c r="M126" s="173"/>
      <c r="N126" s="174"/>
      <c r="O126" s="174"/>
      <c r="P126" s="175">
        <f>SUM(P127:P131)</f>
        <v>0</v>
      </c>
      <c r="Q126" s="174"/>
      <c r="R126" s="175">
        <f>SUM(R127:R131)</f>
        <v>0</v>
      </c>
      <c r="S126" s="174"/>
      <c r="T126" s="176">
        <f>SUM(T127:T131)</f>
        <v>0</v>
      </c>
      <c r="AR126" s="177" t="s">
        <v>173</v>
      </c>
      <c r="AT126" s="178" t="s">
        <v>75</v>
      </c>
      <c r="AU126" s="178" t="s">
        <v>84</v>
      </c>
      <c r="AY126" s="177" t="s">
        <v>145</v>
      </c>
      <c r="BK126" s="179">
        <f>SUM(BK127:BK131)</f>
        <v>0</v>
      </c>
    </row>
    <row r="127" spans="1:65" s="2" customFormat="1" ht="16.5" customHeight="1">
      <c r="A127" s="37"/>
      <c r="B127" s="38"/>
      <c r="C127" s="182" t="s">
        <v>210</v>
      </c>
      <c r="D127" s="182" t="s">
        <v>149</v>
      </c>
      <c r="E127" s="183" t="s">
        <v>709</v>
      </c>
      <c r="F127" s="184" t="s">
        <v>710</v>
      </c>
      <c r="G127" s="185" t="s">
        <v>187</v>
      </c>
      <c r="H127" s="186">
        <v>1</v>
      </c>
      <c r="I127" s="187"/>
      <c r="J127" s="188">
        <f>ROUND(I127*H127,2)</f>
        <v>0</v>
      </c>
      <c r="K127" s="184" t="s">
        <v>153</v>
      </c>
      <c r="L127" s="42"/>
      <c r="M127" s="189" t="s">
        <v>19</v>
      </c>
      <c r="N127" s="190" t="s">
        <v>49</v>
      </c>
      <c r="O127" s="68"/>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154</v>
      </c>
      <c r="AT127" s="193" t="s">
        <v>149</v>
      </c>
      <c r="AU127" s="193" t="s">
        <v>14</v>
      </c>
      <c r="AY127" s="20" t="s">
        <v>145</v>
      </c>
      <c r="BE127" s="194">
        <f>IF(N127="základní",J127,0)</f>
        <v>0</v>
      </c>
      <c r="BF127" s="194">
        <f>IF(N127="snížená",J127,0)</f>
        <v>0</v>
      </c>
      <c r="BG127" s="194">
        <f>IF(N127="zákl. přenesená",J127,0)</f>
        <v>0</v>
      </c>
      <c r="BH127" s="194">
        <f>IF(N127="sníž. přenesená",J127,0)</f>
        <v>0</v>
      </c>
      <c r="BI127" s="194">
        <f>IF(N127="nulová",J127,0)</f>
        <v>0</v>
      </c>
      <c r="BJ127" s="20" t="s">
        <v>154</v>
      </c>
      <c r="BK127" s="194">
        <f>ROUND(I127*H127,2)</f>
        <v>0</v>
      </c>
      <c r="BL127" s="20" t="s">
        <v>154</v>
      </c>
      <c r="BM127" s="193" t="s">
        <v>218</v>
      </c>
    </row>
    <row r="128" spans="1:65" s="2" customFormat="1">
      <c r="A128" s="37"/>
      <c r="B128" s="38"/>
      <c r="C128" s="39"/>
      <c r="D128" s="195" t="s">
        <v>156</v>
      </c>
      <c r="E128" s="39"/>
      <c r="F128" s="196" t="s">
        <v>711</v>
      </c>
      <c r="G128" s="39"/>
      <c r="H128" s="39"/>
      <c r="I128" s="197"/>
      <c r="J128" s="39"/>
      <c r="K128" s="39"/>
      <c r="L128" s="42"/>
      <c r="M128" s="198"/>
      <c r="N128" s="199"/>
      <c r="O128" s="68"/>
      <c r="P128" s="68"/>
      <c r="Q128" s="68"/>
      <c r="R128" s="68"/>
      <c r="S128" s="68"/>
      <c r="T128" s="69"/>
      <c r="U128" s="37"/>
      <c r="V128" s="37"/>
      <c r="W128" s="37"/>
      <c r="X128" s="37"/>
      <c r="Y128" s="37"/>
      <c r="Z128" s="37"/>
      <c r="AA128" s="37"/>
      <c r="AB128" s="37"/>
      <c r="AC128" s="37"/>
      <c r="AD128" s="37"/>
      <c r="AE128" s="37"/>
      <c r="AT128" s="20" t="s">
        <v>156</v>
      </c>
      <c r="AU128" s="20" t="s">
        <v>14</v>
      </c>
    </row>
    <row r="129" spans="1:51" s="2" customFormat="1" ht="68.25">
      <c r="A129" s="37"/>
      <c r="B129" s="38"/>
      <c r="C129" s="39"/>
      <c r="D129" s="202" t="s">
        <v>196</v>
      </c>
      <c r="E129" s="39"/>
      <c r="F129" s="233" t="s">
        <v>712</v>
      </c>
      <c r="G129" s="39"/>
      <c r="H129" s="39"/>
      <c r="I129" s="197"/>
      <c r="J129" s="39"/>
      <c r="K129" s="39"/>
      <c r="L129" s="42"/>
      <c r="M129" s="198"/>
      <c r="N129" s="199"/>
      <c r="O129" s="68"/>
      <c r="P129" s="68"/>
      <c r="Q129" s="68"/>
      <c r="R129" s="68"/>
      <c r="S129" s="68"/>
      <c r="T129" s="69"/>
      <c r="U129" s="37"/>
      <c r="V129" s="37"/>
      <c r="W129" s="37"/>
      <c r="X129" s="37"/>
      <c r="Y129" s="37"/>
      <c r="Z129" s="37"/>
      <c r="AA129" s="37"/>
      <c r="AB129" s="37"/>
      <c r="AC129" s="37"/>
      <c r="AD129" s="37"/>
      <c r="AE129" s="37"/>
      <c r="AT129" s="20" t="s">
        <v>196</v>
      </c>
      <c r="AU129" s="20" t="s">
        <v>14</v>
      </c>
    </row>
    <row r="130" spans="1:51" s="14" customFormat="1">
      <c r="B130" s="211"/>
      <c r="C130" s="212"/>
      <c r="D130" s="202" t="s">
        <v>158</v>
      </c>
      <c r="E130" s="213" t="s">
        <v>19</v>
      </c>
      <c r="F130" s="214" t="s">
        <v>84</v>
      </c>
      <c r="G130" s="212"/>
      <c r="H130" s="215">
        <v>1</v>
      </c>
      <c r="I130" s="216"/>
      <c r="J130" s="212"/>
      <c r="K130" s="212"/>
      <c r="L130" s="217"/>
      <c r="M130" s="218"/>
      <c r="N130" s="219"/>
      <c r="O130" s="219"/>
      <c r="P130" s="219"/>
      <c r="Q130" s="219"/>
      <c r="R130" s="219"/>
      <c r="S130" s="219"/>
      <c r="T130" s="220"/>
      <c r="AT130" s="221" t="s">
        <v>158</v>
      </c>
      <c r="AU130" s="221" t="s">
        <v>14</v>
      </c>
      <c r="AV130" s="14" t="s">
        <v>14</v>
      </c>
      <c r="AW130" s="14" t="s">
        <v>37</v>
      </c>
      <c r="AX130" s="14" t="s">
        <v>76</v>
      </c>
      <c r="AY130" s="221" t="s">
        <v>145</v>
      </c>
    </row>
    <row r="131" spans="1:51" s="15" customFormat="1">
      <c r="B131" s="222"/>
      <c r="C131" s="223"/>
      <c r="D131" s="202" t="s">
        <v>158</v>
      </c>
      <c r="E131" s="224" t="s">
        <v>19</v>
      </c>
      <c r="F131" s="225" t="s">
        <v>163</v>
      </c>
      <c r="G131" s="223"/>
      <c r="H131" s="226">
        <v>1</v>
      </c>
      <c r="I131" s="227"/>
      <c r="J131" s="223"/>
      <c r="K131" s="223"/>
      <c r="L131" s="228"/>
      <c r="M131" s="265"/>
      <c r="N131" s="266"/>
      <c r="O131" s="266"/>
      <c r="P131" s="266"/>
      <c r="Q131" s="266"/>
      <c r="R131" s="266"/>
      <c r="S131" s="266"/>
      <c r="T131" s="267"/>
      <c r="AT131" s="232" t="s">
        <v>158</v>
      </c>
      <c r="AU131" s="232" t="s">
        <v>14</v>
      </c>
      <c r="AV131" s="15" t="s">
        <v>154</v>
      </c>
      <c r="AW131" s="15" t="s">
        <v>37</v>
      </c>
      <c r="AX131" s="15" t="s">
        <v>84</v>
      </c>
      <c r="AY131" s="232" t="s">
        <v>145</v>
      </c>
    </row>
    <row r="132" spans="1:51" s="2" customFormat="1" ht="6.95" customHeight="1">
      <c r="A132" s="37"/>
      <c r="B132" s="51"/>
      <c r="C132" s="52"/>
      <c r="D132" s="52"/>
      <c r="E132" s="52"/>
      <c r="F132" s="52"/>
      <c r="G132" s="52"/>
      <c r="H132" s="52"/>
      <c r="I132" s="52"/>
      <c r="J132" s="52"/>
      <c r="K132" s="52"/>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j8Gm4zEf2x5/VOMSWb+XqiqljFyMCb3LpoKLYg7dXAA07Rsa0vSiol5llUwwYehEvNv1PTrvnmk9BhVcZEuFoQ==" saltValue="bv0BgrryDUS4uXcd1In6/9ykai3Mn2SATKCNzju2sAK+0hUHjxhYZqlcZfEgafiZOIUEZ4HiyqB6Sv9FhlUkjQ==" spinCount="100000" sheet="1" objects="1" scenarios="1" formatColumns="0" formatRows="0" autoFilter="0"/>
  <autoFilter ref="C85:K131" xr:uid="{00000000-0009-0000-0000-000007000000}"/>
  <mergeCells count="9">
    <mergeCell ref="E50:H50"/>
    <mergeCell ref="E76:H76"/>
    <mergeCell ref="E78:H78"/>
    <mergeCell ref="L2:V2"/>
    <mergeCell ref="E7:H7"/>
    <mergeCell ref="E9:H9"/>
    <mergeCell ref="E18:H18"/>
    <mergeCell ref="E27:H27"/>
    <mergeCell ref="E48:H48"/>
  </mergeCells>
  <hyperlinks>
    <hyperlink ref="F90" r:id="rId1" xr:uid="{00000000-0004-0000-0700-000000000000}"/>
    <hyperlink ref="F95" r:id="rId2" xr:uid="{00000000-0004-0000-0700-000001000000}"/>
    <hyperlink ref="F99" r:id="rId3" xr:uid="{00000000-0004-0000-0700-000002000000}"/>
    <hyperlink ref="F105" r:id="rId4" xr:uid="{00000000-0004-0000-0700-000003000000}"/>
    <hyperlink ref="F111" r:id="rId5" xr:uid="{00000000-0004-0000-0700-000004000000}"/>
    <hyperlink ref="F116" r:id="rId6" xr:uid="{00000000-0004-0000-0700-000005000000}"/>
    <hyperlink ref="F122" r:id="rId7" xr:uid="{00000000-0004-0000-0700-000006000000}"/>
    <hyperlink ref="F128" r:id="rId8" xr:uid="{00000000-0004-0000-07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9"/>
  <sheetViews>
    <sheetView showGridLines="0" topLeftCell="A58" zoomScale="110" zoomScaleNormal="110" workbookViewId="0"/>
  </sheetViews>
  <sheetFormatPr defaultRowHeight="11.25"/>
  <cols>
    <col min="1" max="1" width="8.33203125" style="268" customWidth="1"/>
    <col min="2" max="2" width="1.6640625" style="268" customWidth="1"/>
    <col min="3" max="4" width="5" style="268" customWidth="1"/>
    <col min="5" max="5" width="11.6640625" style="268" customWidth="1"/>
    <col min="6" max="6" width="9.1640625" style="268" customWidth="1"/>
    <col min="7" max="7" width="5" style="268" customWidth="1"/>
    <col min="8" max="8" width="77.83203125" style="268" customWidth="1"/>
    <col min="9" max="10" width="20" style="268" customWidth="1"/>
    <col min="11" max="11" width="1.6640625" style="268" customWidth="1"/>
  </cols>
  <sheetData>
    <row r="1" spans="2:11" s="1" customFormat="1" ht="37.5" customHeight="1"/>
    <row r="2" spans="2:11" s="1" customFormat="1" ht="7.5" customHeight="1">
      <c r="B2" s="269"/>
      <c r="C2" s="270"/>
      <c r="D2" s="270"/>
      <c r="E2" s="270"/>
      <c r="F2" s="270"/>
      <c r="G2" s="270"/>
      <c r="H2" s="270"/>
      <c r="I2" s="270"/>
      <c r="J2" s="270"/>
      <c r="K2" s="271"/>
    </row>
    <row r="3" spans="2:11" s="17" customFormat="1" ht="45" customHeight="1">
      <c r="B3" s="272"/>
      <c r="C3" s="411" t="s">
        <v>713</v>
      </c>
      <c r="D3" s="411"/>
      <c r="E3" s="411"/>
      <c r="F3" s="411"/>
      <c r="G3" s="411"/>
      <c r="H3" s="411"/>
      <c r="I3" s="411"/>
      <c r="J3" s="411"/>
      <c r="K3" s="273"/>
    </row>
    <row r="4" spans="2:11" s="1" customFormat="1" ht="25.5" customHeight="1">
      <c r="B4" s="274"/>
      <c r="C4" s="416" t="s">
        <v>714</v>
      </c>
      <c r="D4" s="416"/>
      <c r="E4" s="416"/>
      <c r="F4" s="416"/>
      <c r="G4" s="416"/>
      <c r="H4" s="416"/>
      <c r="I4" s="416"/>
      <c r="J4" s="416"/>
      <c r="K4" s="275"/>
    </row>
    <row r="5" spans="2:11" s="1" customFormat="1" ht="5.25" customHeight="1">
      <c r="B5" s="274"/>
      <c r="C5" s="276"/>
      <c r="D5" s="276"/>
      <c r="E5" s="276"/>
      <c r="F5" s="276"/>
      <c r="G5" s="276"/>
      <c r="H5" s="276"/>
      <c r="I5" s="276"/>
      <c r="J5" s="276"/>
      <c r="K5" s="275"/>
    </row>
    <row r="6" spans="2:11" s="1" customFormat="1" ht="15" customHeight="1">
      <c r="B6" s="274"/>
      <c r="C6" s="415" t="s">
        <v>715</v>
      </c>
      <c r="D6" s="415"/>
      <c r="E6" s="415"/>
      <c r="F6" s="415"/>
      <c r="G6" s="415"/>
      <c r="H6" s="415"/>
      <c r="I6" s="415"/>
      <c r="J6" s="415"/>
      <c r="K6" s="275"/>
    </row>
    <row r="7" spans="2:11" s="1" customFormat="1" ht="15" customHeight="1">
      <c r="B7" s="278"/>
      <c r="C7" s="415" t="s">
        <v>716</v>
      </c>
      <c r="D7" s="415"/>
      <c r="E7" s="415"/>
      <c r="F7" s="415"/>
      <c r="G7" s="415"/>
      <c r="H7" s="415"/>
      <c r="I7" s="415"/>
      <c r="J7" s="415"/>
      <c r="K7" s="275"/>
    </row>
    <row r="8" spans="2:11" s="1" customFormat="1" ht="12.75" customHeight="1">
      <c r="B8" s="278"/>
      <c r="C8" s="277"/>
      <c r="D8" s="277"/>
      <c r="E8" s="277"/>
      <c r="F8" s="277"/>
      <c r="G8" s="277"/>
      <c r="H8" s="277"/>
      <c r="I8" s="277"/>
      <c r="J8" s="277"/>
      <c r="K8" s="275"/>
    </row>
    <row r="9" spans="2:11" s="1" customFormat="1" ht="15" customHeight="1">
      <c r="B9" s="278"/>
      <c r="C9" s="415" t="s">
        <v>717</v>
      </c>
      <c r="D9" s="415"/>
      <c r="E9" s="415"/>
      <c r="F9" s="415"/>
      <c r="G9" s="415"/>
      <c r="H9" s="415"/>
      <c r="I9" s="415"/>
      <c r="J9" s="415"/>
      <c r="K9" s="275"/>
    </row>
    <row r="10" spans="2:11" s="1" customFormat="1" ht="15" customHeight="1">
      <c r="B10" s="278"/>
      <c r="C10" s="277"/>
      <c r="D10" s="415" t="s">
        <v>718</v>
      </c>
      <c r="E10" s="415"/>
      <c r="F10" s="415"/>
      <c r="G10" s="415"/>
      <c r="H10" s="415"/>
      <c r="I10" s="415"/>
      <c r="J10" s="415"/>
      <c r="K10" s="275"/>
    </row>
    <row r="11" spans="2:11" s="1" customFormat="1" ht="15" customHeight="1">
      <c r="B11" s="278"/>
      <c r="C11" s="279"/>
      <c r="D11" s="415" t="s">
        <v>719</v>
      </c>
      <c r="E11" s="415"/>
      <c r="F11" s="415"/>
      <c r="G11" s="415"/>
      <c r="H11" s="415"/>
      <c r="I11" s="415"/>
      <c r="J11" s="415"/>
      <c r="K11" s="275"/>
    </row>
    <row r="12" spans="2:11" s="1" customFormat="1" ht="15" customHeight="1">
      <c r="B12" s="278"/>
      <c r="C12" s="279"/>
      <c r="D12" s="277"/>
      <c r="E12" s="277"/>
      <c r="F12" s="277"/>
      <c r="G12" s="277"/>
      <c r="H12" s="277"/>
      <c r="I12" s="277"/>
      <c r="J12" s="277"/>
      <c r="K12" s="275"/>
    </row>
    <row r="13" spans="2:11" s="1" customFormat="1" ht="15" customHeight="1">
      <c r="B13" s="278"/>
      <c r="C13" s="279"/>
      <c r="D13" s="280" t="s">
        <v>720</v>
      </c>
      <c r="E13" s="277"/>
      <c r="F13" s="277"/>
      <c r="G13" s="277"/>
      <c r="H13" s="277"/>
      <c r="I13" s="277"/>
      <c r="J13" s="277"/>
      <c r="K13" s="275"/>
    </row>
    <row r="14" spans="2:11" s="1" customFormat="1" ht="12.75" customHeight="1">
      <c r="B14" s="278"/>
      <c r="C14" s="279"/>
      <c r="D14" s="279"/>
      <c r="E14" s="279"/>
      <c r="F14" s="279"/>
      <c r="G14" s="279"/>
      <c r="H14" s="279"/>
      <c r="I14" s="279"/>
      <c r="J14" s="279"/>
      <c r="K14" s="275"/>
    </row>
    <row r="15" spans="2:11" s="1" customFormat="1" ht="15" customHeight="1">
      <c r="B15" s="278"/>
      <c r="C15" s="279"/>
      <c r="D15" s="415" t="s">
        <v>721</v>
      </c>
      <c r="E15" s="415"/>
      <c r="F15" s="415"/>
      <c r="G15" s="415"/>
      <c r="H15" s="415"/>
      <c r="I15" s="415"/>
      <c r="J15" s="415"/>
      <c r="K15" s="275"/>
    </row>
    <row r="16" spans="2:11" s="1" customFormat="1" ht="15" customHeight="1">
      <c r="B16" s="278"/>
      <c r="C16" s="279"/>
      <c r="D16" s="415" t="s">
        <v>722</v>
      </c>
      <c r="E16" s="415"/>
      <c r="F16" s="415"/>
      <c r="G16" s="415"/>
      <c r="H16" s="415"/>
      <c r="I16" s="415"/>
      <c r="J16" s="415"/>
      <c r="K16" s="275"/>
    </row>
    <row r="17" spans="2:11" s="1" customFormat="1" ht="15" customHeight="1">
      <c r="B17" s="278"/>
      <c r="C17" s="279"/>
      <c r="D17" s="415" t="s">
        <v>723</v>
      </c>
      <c r="E17" s="415"/>
      <c r="F17" s="415"/>
      <c r="G17" s="415"/>
      <c r="H17" s="415"/>
      <c r="I17" s="415"/>
      <c r="J17" s="415"/>
      <c r="K17" s="275"/>
    </row>
    <row r="18" spans="2:11" s="1" customFormat="1" ht="15" customHeight="1">
      <c r="B18" s="278"/>
      <c r="C18" s="279"/>
      <c r="D18" s="279"/>
      <c r="E18" s="281" t="s">
        <v>83</v>
      </c>
      <c r="F18" s="415" t="s">
        <v>724</v>
      </c>
      <c r="G18" s="415"/>
      <c r="H18" s="415"/>
      <c r="I18" s="415"/>
      <c r="J18" s="415"/>
      <c r="K18" s="275"/>
    </row>
    <row r="19" spans="2:11" s="1" customFormat="1" ht="15" customHeight="1">
      <c r="B19" s="278"/>
      <c r="C19" s="279"/>
      <c r="D19" s="279"/>
      <c r="E19" s="281" t="s">
        <v>725</v>
      </c>
      <c r="F19" s="415" t="s">
        <v>726</v>
      </c>
      <c r="G19" s="415"/>
      <c r="H19" s="415"/>
      <c r="I19" s="415"/>
      <c r="J19" s="415"/>
      <c r="K19" s="275"/>
    </row>
    <row r="20" spans="2:11" s="1" customFormat="1" ht="15" customHeight="1">
      <c r="B20" s="278"/>
      <c r="C20" s="279"/>
      <c r="D20" s="279"/>
      <c r="E20" s="281" t="s">
        <v>727</v>
      </c>
      <c r="F20" s="415" t="s">
        <v>728</v>
      </c>
      <c r="G20" s="415"/>
      <c r="H20" s="415"/>
      <c r="I20" s="415"/>
      <c r="J20" s="415"/>
      <c r="K20" s="275"/>
    </row>
    <row r="21" spans="2:11" s="1" customFormat="1" ht="15" customHeight="1">
      <c r="B21" s="278"/>
      <c r="C21" s="279"/>
      <c r="D21" s="279"/>
      <c r="E21" s="281" t="s">
        <v>729</v>
      </c>
      <c r="F21" s="415" t="s">
        <v>730</v>
      </c>
      <c r="G21" s="415"/>
      <c r="H21" s="415"/>
      <c r="I21" s="415"/>
      <c r="J21" s="415"/>
      <c r="K21" s="275"/>
    </row>
    <row r="22" spans="2:11" s="1" customFormat="1" ht="15" customHeight="1">
      <c r="B22" s="278"/>
      <c r="C22" s="279"/>
      <c r="D22" s="279"/>
      <c r="E22" s="281" t="s">
        <v>731</v>
      </c>
      <c r="F22" s="415" t="s">
        <v>732</v>
      </c>
      <c r="G22" s="415"/>
      <c r="H22" s="415"/>
      <c r="I22" s="415"/>
      <c r="J22" s="415"/>
      <c r="K22" s="275"/>
    </row>
    <row r="23" spans="2:11" s="1" customFormat="1" ht="15" customHeight="1">
      <c r="B23" s="278"/>
      <c r="C23" s="279"/>
      <c r="D23" s="279"/>
      <c r="E23" s="281" t="s">
        <v>91</v>
      </c>
      <c r="F23" s="415" t="s">
        <v>733</v>
      </c>
      <c r="G23" s="415"/>
      <c r="H23" s="415"/>
      <c r="I23" s="415"/>
      <c r="J23" s="415"/>
      <c r="K23" s="275"/>
    </row>
    <row r="24" spans="2:11" s="1" customFormat="1" ht="12.75" customHeight="1">
      <c r="B24" s="278"/>
      <c r="C24" s="279"/>
      <c r="D24" s="279"/>
      <c r="E24" s="279"/>
      <c r="F24" s="279"/>
      <c r="G24" s="279"/>
      <c r="H24" s="279"/>
      <c r="I24" s="279"/>
      <c r="J24" s="279"/>
      <c r="K24" s="275"/>
    </row>
    <row r="25" spans="2:11" s="1" customFormat="1" ht="15" customHeight="1">
      <c r="B25" s="278"/>
      <c r="C25" s="415" t="s">
        <v>734</v>
      </c>
      <c r="D25" s="415"/>
      <c r="E25" s="415"/>
      <c r="F25" s="415"/>
      <c r="G25" s="415"/>
      <c r="H25" s="415"/>
      <c r="I25" s="415"/>
      <c r="J25" s="415"/>
      <c r="K25" s="275"/>
    </row>
    <row r="26" spans="2:11" s="1" customFormat="1" ht="15" customHeight="1">
      <c r="B26" s="278"/>
      <c r="C26" s="415" t="s">
        <v>735</v>
      </c>
      <c r="D26" s="415"/>
      <c r="E26" s="415"/>
      <c r="F26" s="415"/>
      <c r="G26" s="415"/>
      <c r="H26" s="415"/>
      <c r="I26" s="415"/>
      <c r="J26" s="415"/>
      <c r="K26" s="275"/>
    </row>
    <row r="27" spans="2:11" s="1" customFormat="1" ht="15" customHeight="1">
      <c r="B27" s="278"/>
      <c r="C27" s="277"/>
      <c r="D27" s="415" t="s">
        <v>736</v>
      </c>
      <c r="E27" s="415"/>
      <c r="F27" s="415"/>
      <c r="G27" s="415"/>
      <c r="H27" s="415"/>
      <c r="I27" s="415"/>
      <c r="J27" s="415"/>
      <c r="K27" s="275"/>
    </row>
    <row r="28" spans="2:11" s="1" customFormat="1" ht="15" customHeight="1">
      <c r="B28" s="278"/>
      <c r="C28" s="279"/>
      <c r="D28" s="415" t="s">
        <v>737</v>
      </c>
      <c r="E28" s="415"/>
      <c r="F28" s="415"/>
      <c r="G28" s="415"/>
      <c r="H28" s="415"/>
      <c r="I28" s="415"/>
      <c r="J28" s="415"/>
      <c r="K28" s="275"/>
    </row>
    <row r="29" spans="2:11" s="1" customFormat="1" ht="12.75" customHeight="1">
      <c r="B29" s="278"/>
      <c r="C29" s="279"/>
      <c r="D29" s="279"/>
      <c r="E29" s="279"/>
      <c r="F29" s="279"/>
      <c r="G29" s="279"/>
      <c r="H29" s="279"/>
      <c r="I29" s="279"/>
      <c r="J29" s="279"/>
      <c r="K29" s="275"/>
    </row>
    <row r="30" spans="2:11" s="1" customFormat="1" ht="15" customHeight="1">
      <c r="B30" s="278"/>
      <c r="C30" s="279"/>
      <c r="D30" s="415" t="s">
        <v>738</v>
      </c>
      <c r="E30" s="415"/>
      <c r="F30" s="415"/>
      <c r="G30" s="415"/>
      <c r="H30" s="415"/>
      <c r="I30" s="415"/>
      <c r="J30" s="415"/>
      <c r="K30" s="275"/>
    </row>
    <row r="31" spans="2:11" s="1" customFormat="1" ht="15" customHeight="1">
      <c r="B31" s="278"/>
      <c r="C31" s="279"/>
      <c r="D31" s="415" t="s">
        <v>739</v>
      </c>
      <c r="E31" s="415"/>
      <c r="F31" s="415"/>
      <c r="G31" s="415"/>
      <c r="H31" s="415"/>
      <c r="I31" s="415"/>
      <c r="J31" s="415"/>
      <c r="K31" s="275"/>
    </row>
    <row r="32" spans="2:11" s="1" customFormat="1" ht="12.75" customHeight="1">
      <c r="B32" s="278"/>
      <c r="C32" s="279"/>
      <c r="D32" s="279"/>
      <c r="E32" s="279"/>
      <c r="F32" s="279"/>
      <c r="G32" s="279"/>
      <c r="H32" s="279"/>
      <c r="I32" s="279"/>
      <c r="J32" s="279"/>
      <c r="K32" s="275"/>
    </row>
    <row r="33" spans="2:11" s="1" customFormat="1" ht="15" customHeight="1">
      <c r="B33" s="278"/>
      <c r="C33" s="279"/>
      <c r="D33" s="415" t="s">
        <v>740</v>
      </c>
      <c r="E33" s="415"/>
      <c r="F33" s="415"/>
      <c r="G33" s="415"/>
      <c r="H33" s="415"/>
      <c r="I33" s="415"/>
      <c r="J33" s="415"/>
      <c r="K33" s="275"/>
    </row>
    <row r="34" spans="2:11" s="1" customFormat="1" ht="15" customHeight="1">
      <c r="B34" s="278"/>
      <c r="C34" s="279"/>
      <c r="D34" s="415" t="s">
        <v>741</v>
      </c>
      <c r="E34" s="415"/>
      <c r="F34" s="415"/>
      <c r="G34" s="415"/>
      <c r="H34" s="415"/>
      <c r="I34" s="415"/>
      <c r="J34" s="415"/>
      <c r="K34" s="275"/>
    </row>
    <row r="35" spans="2:11" s="1" customFormat="1" ht="15" customHeight="1">
      <c r="B35" s="278"/>
      <c r="C35" s="279"/>
      <c r="D35" s="415" t="s">
        <v>742</v>
      </c>
      <c r="E35" s="415"/>
      <c r="F35" s="415"/>
      <c r="G35" s="415"/>
      <c r="H35" s="415"/>
      <c r="I35" s="415"/>
      <c r="J35" s="415"/>
      <c r="K35" s="275"/>
    </row>
    <row r="36" spans="2:11" s="1" customFormat="1" ht="15" customHeight="1">
      <c r="B36" s="278"/>
      <c r="C36" s="279"/>
      <c r="D36" s="277"/>
      <c r="E36" s="280" t="s">
        <v>131</v>
      </c>
      <c r="F36" s="277"/>
      <c r="G36" s="415" t="s">
        <v>743</v>
      </c>
      <c r="H36" s="415"/>
      <c r="I36" s="415"/>
      <c r="J36" s="415"/>
      <c r="K36" s="275"/>
    </row>
    <row r="37" spans="2:11" s="1" customFormat="1" ht="30.75" customHeight="1">
      <c r="B37" s="278"/>
      <c r="C37" s="279"/>
      <c r="D37" s="277"/>
      <c r="E37" s="280" t="s">
        <v>744</v>
      </c>
      <c r="F37" s="277"/>
      <c r="G37" s="415" t="s">
        <v>745</v>
      </c>
      <c r="H37" s="415"/>
      <c r="I37" s="415"/>
      <c r="J37" s="415"/>
      <c r="K37" s="275"/>
    </row>
    <row r="38" spans="2:11" s="1" customFormat="1" ht="15" customHeight="1">
      <c r="B38" s="278"/>
      <c r="C38" s="279"/>
      <c r="D38" s="277"/>
      <c r="E38" s="280" t="s">
        <v>57</v>
      </c>
      <c r="F38" s="277"/>
      <c r="G38" s="415" t="s">
        <v>746</v>
      </c>
      <c r="H38" s="415"/>
      <c r="I38" s="415"/>
      <c r="J38" s="415"/>
      <c r="K38" s="275"/>
    </row>
    <row r="39" spans="2:11" s="1" customFormat="1" ht="15" customHeight="1">
      <c r="B39" s="278"/>
      <c r="C39" s="279"/>
      <c r="D39" s="277"/>
      <c r="E39" s="280" t="s">
        <v>58</v>
      </c>
      <c r="F39" s="277"/>
      <c r="G39" s="415" t="s">
        <v>747</v>
      </c>
      <c r="H39" s="415"/>
      <c r="I39" s="415"/>
      <c r="J39" s="415"/>
      <c r="K39" s="275"/>
    </row>
    <row r="40" spans="2:11" s="1" customFormat="1" ht="15" customHeight="1">
      <c r="B40" s="278"/>
      <c r="C40" s="279"/>
      <c r="D40" s="277"/>
      <c r="E40" s="280" t="s">
        <v>132</v>
      </c>
      <c r="F40" s="277"/>
      <c r="G40" s="415" t="s">
        <v>748</v>
      </c>
      <c r="H40" s="415"/>
      <c r="I40" s="415"/>
      <c r="J40" s="415"/>
      <c r="K40" s="275"/>
    </row>
    <row r="41" spans="2:11" s="1" customFormat="1" ht="15" customHeight="1">
      <c r="B41" s="278"/>
      <c r="C41" s="279"/>
      <c r="D41" s="277"/>
      <c r="E41" s="280" t="s">
        <v>133</v>
      </c>
      <c r="F41" s="277"/>
      <c r="G41" s="415" t="s">
        <v>749</v>
      </c>
      <c r="H41" s="415"/>
      <c r="I41" s="415"/>
      <c r="J41" s="415"/>
      <c r="K41" s="275"/>
    </row>
    <row r="42" spans="2:11" s="1" customFormat="1" ht="15" customHeight="1">
      <c r="B42" s="278"/>
      <c r="C42" s="279"/>
      <c r="D42" s="277"/>
      <c r="E42" s="280" t="s">
        <v>750</v>
      </c>
      <c r="F42" s="277"/>
      <c r="G42" s="415" t="s">
        <v>751</v>
      </c>
      <c r="H42" s="415"/>
      <c r="I42" s="415"/>
      <c r="J42" s="415"/>
      <c r="K42" s="275"/>
    </row>
    <row r="43" spans="2:11" s="1" customFormat="1" ht="15" customHeight="1">
      <c r="B43" s="278"/>
      <c r="C43" s="279"/>
      <c r="D43" s="277"/>
      <c r="E43" s="280"/>
      <c r="F43" s="277"/>
      <c r="G43" s="415" t="s">
        <v>752</v>
      </c>
      <c r="H43" s="415"/>
      <c r="I43" s="415"/>
      <c r="J43" s="415"/>
      <c r="K43" s="275"/>
    </row>
    <row r="44" spans="2:11" s="1" customFormat="1" ht="15" customHeight="1">
      <c r="B44" s="278"/>
      <c r="C44" s="279"/>
      <c r="D44" s="277"/>
      <c r="E44" s="280" t="s">
        <v>753</v>
      </c>
      <c r="F44" s="277"/>
      <c r="G44" s="415" t="s">
        <v>754</v>
      </c>
      <c r="H44" s="415"/>
      <c r="I44" s="415"/>
      <c r="J44" s="415"/>
      <c r="K44" s="275"/>
    </row>
    <row r="45" spans="2:11" s="1" customFormat="1" ht="15" customHeight="1">
      <c r="B45" s="278"/>
      <c r="C45" s="279"/>
      <c r="D45" s="277"/>
      <c r="E45" s="280" t="s">
        <v>135</v>
      </c>
      <c r="F45" s="277"/>
      <c r="G45" s="415" t="s">
        <v>755</v>
      </c>
      <c r="H45" s="415"/>
      <c r="I45" s="415"/>
      <c r="J45" s="415"/>
      <c r="K45" s="275"/>
    </row>
    <row r="46" spans="2:11" s="1" customFormat="1" ht="12.75" customHeight="1">
      <c r="B46" s="278"/>
      <c r="C46" s="279"/>
      <c r="D46" s="277"/>
      <c r="E46" s="277"/>
      <c r="F46" s="277"/>
      <c r="G46" s="277"/>
      <c r="H46" s="277"/>
      <c r="I46" s="277"/>
      <c r="J46" s="277"/>
      <c r="K46" s="275"/>
    </row>
    <row r="47" spans="2:11" s="1" customFormat="1" ht="15" customHeight="1">
      <c r="B47" s="278"/>
      <c r="C47" s="279"/>
      <c r="D47" s="415" t="s">
        <v>756</v>
      </c>
      <c r="E47" s="415"/>
      <c r="F47" s="415"/>
      <c r="G47" s="415"/>
      <c r="H47" s="415"/>
      <c r="I47" s="415"/>
      <c r="J47" s="415"/>
      <c r="K47" s="275"/>
    </row>
    <row r="48" spans="2:11" s="1" customFormat="1" ht="15" customHeight="1">
      <c r="B48" s="278"/>
      <c r="C48" s="279"/>
      <c r="D48" s="279"/>
      <c r="E48" s="415" t="s">
        <v>757</v>
      </c>
      <c r="F48" s="415"/>
      <c r="G48" s="415"/>
      <c r="H48" s="415"/>
      <c r="I48" s="415"/>
      <c r="J48" s="415"/>
      <c r="K48" s="275"/>
    </row>
    <row r="49" spans="2:11" s="1" customFormat="1" ht="15" customHeight="1">
      <c r="B49" s="278"/>
      <c r="C49" s="279"/>
      <c r="D49" s="279"/>
      <c r="E49" s="415" t="s">
        <v>758</v>
      </c>
      <c r="F49" s="415"/>
      <c r="G49" s="415"/>
      <c r="H49" s="415"/>
      <c r="I49" s="415"/>
      <c r="J49" s="415"/>
      <c r="K49" s="275"/>
    </row>
    <row r="50" spans="2:11" s="1" customFormat="1" ht="15" customHeight="1">
      <c r="B50" s="278"/>
      <c r="C50" s="279"/>
      <c r="D50" s="279"/>
      <c r="E50" s="415" t="s">
        <v>759</v>
      </c>
      <c r="F50" s="415"/>
      <c r="G50" s="415"/>
      <c r="H50" s="415"/>
      <c r="I50" s="415"/>
      <c r="J50" s="415"/>
      <c r="K50" s="275"/>
    </row>
    <row r="51" spans="2:11" s="1" customFormat="1" ht="15" customHeight="1">
      <c r="B51" s="278"/>
      <c r="C51" s="279"/>
      <c r="D51" s="415" t="s">
        <v>760</v>
      </c>
      <c r="E51" s="415"/>
      <c r="F51" s="415"/>
      <c r="G51" s="415"/>
      <c r="H51" s="415"/>
      <c r="I51" s="415"/>
      <c r="J51" s="415"/>
      <c r="K51" s="275"/>
    </row>
    <row r="52" spans="2:11" s="1" customFormat="1" ht="25.5" customHeight="1">
      <c r="B52" s="274"/>
      <c r="C52" s="416" t="s">
        <v>761</v>
      </c>
      <c r="D52" s="416"/>
      <c r="E52" s="416"/>
      <c r="F52" s="416"/>
      <c r="G52" s="416"/>
      <c r="H52" s="416"/>
      <c r="I52" s="416"/>
      <c r="J52" s="416"/>
      <c r="K52" s="275"/>
    </row>
    <row r="53" spans="2:11" s="1" customFormat="1" ht="5.25" customHeight="1">
      <c r="B53" s="274"/>
      <c r="C53" s="276"/>
      <c r="D53" s="276"/>
      <c r="E53" s="276"/>
      <c r="F53" s="276"/>
      <c r="G53" s="276"/>
      <c r="H53" s="276"/>
      <c r="I53" s="276"/>
      <c r="J53" s="276"/>
      <c r="K53" s="275"/>
    </row>
    <row r="54" spans="2:11" s="1" customFormat="1" ht="15" customHeight="1">
      <c r="B54" s="274"/>
      <c r="C54" s="415" t="s">
        <v>762</v>
      </c>
      <c r="D54" s="415"/>
      <c r="E54" s="415"/>
      <c r="F54" s="415"/>
      <c r="G54" s="415"/>
      <c r="H54" s="415"/>
      <c r="I54" s="415"/>
      <c r="J54" s="415"/>
      <c r="K54" s="275"/>
    </row>
    <row r="55" spans="2:11" s="1" customFormat="1" ht="15" customHeight="1">
      <c r="B55" s="274"/>
      <c r="C55" s="415" t="s">
        <v>763</v>
      </c>
      <c r="D55" s="415"/>
      <c r="E55" s="415"/>
      <c r="F55" s="415"/>
      <c r="G55" s="415"/>
      <c r="H55" s="415"/>
      <c r="I55" s="415"/>
      <c r="J55" s="415"/>
      <c r="K55" s="275"/>
    </row>
    <row r="56" spans="2:11" s="1" customFormat="1" ht="12.75" customHeight="1">
      <c r="B56" s="274"/>
      <c r="C56" s="277"/>
      <c r="D56" s="277"/>
      <c r="E56" s="277"/>
      <c r="F56" s="277"/>
      <c r="G56" s="277"/>
      <c r="H56" s="277"/>
      <c r="I56" s="277"/>
      <c r="J56" s="277"/>
      <c r="K56" s="275"/>
    </row>
    <row r="57" spans="2:11" s="1" customFormat="1" ht="15" customHeight="1">
      <c r="B57" s="274"/>
      <c r="C57" s="415" t="s">
        <v>764</v>
      </c>
      <c r="D57" s="415"/>
      <c r="E57" s="415"/>
      <c r="F57" s="415"/>
      <c r="G57" s="415"/>
      <c r="H57" s="415"/>
      <c r="I57" s="415"/>
      <c r="J57" s="415"/>
      <c r="K57" s="275"/>
    </row>
    <row r="58" spans="2:11" s="1" customFormat="1" ht="15" customHeight="1">
      <c r="B58" s="274"/>
      <c r="C58" s="279"/>
      <c r="D58" s="415" t="s">
        <v>765</v>
      </c>
      <c r="E58" s="415"/>
      <c r="F58" s="415"/>
      <c r="G58" s="415"/>
      <c r="H58" s="415"/>
      <c r="I58" s="415"/>
      <c r="J58" s="415"/>
      <c r="K58" s="275"/>
    </row>
    <row r="59" spans="2:11" s="1" customFormat="1" ht="15" customHeight="1">
      <c r="B59" s="274"/>
      <c r="C59" s="279"/>
      <c r="D59" s="415" t="s">
        <v>766</v>
      </c>
      <c r="E59" s="415"/>
      <c r="F59" s="415"/>
      <c r="G59" s="415"/>
      <c r="H59" s="415"/>
      <c r="I59" s="415"/>
      <c r="J59" s="415"/>
      <c r="K59" s="275"/>
    </row>
    <row r="60" spans="2:11" s="1" customFormat="1" ht="15" customHeight="1">
      <c r="B60" s="274"/>
      <c r="C60" s="279"/>
      <c r="D60" s="415" t="s">
        <v>767</v>
      </c>
      <c r="E60" s="415"/>
      <c r="F60" s="415"/>
      <c r="G60" s="415"/>
      <c r="H60" s="415"/>
      <c r="I60" s="415"/>
      <c r="J60" s="415"/>
      <c r="K60" s="275"/>
    </row>
    <row r="61" spans="2:11" s="1" customFormat="1" ht="15" customHeight="1">
      <c r="B61" s="274"/>
      <c r="C61" s="279"/>
      <c r="D61" s="415" t="s">
        <v>768</v>
      </c>
      <c r="E61" s="415"/>
      <c r="F61" s="415"/>
      <c r="G61" s="415"/>
      <c r="H61" s="415"/>
      <c r="I61" s="415"/>
      <c r="J61" s="415"/>
      <c r="K61" s="275"/>
    </row>
    <row r="62" spans="2:11" s="1" customFormat="1" ht="15" customHeight="1">
      <c r="B62" s="274"/>
      <c r="C62" s="279"/>
      <c r="D62" s="414" t="s">
        <v>769</v>
      </c>
      <c r="E62" s="414"/>
      <c r="F62" s="414"/>
      <c r="G62" s="414"/>
      <c r="H62" s="414"/>
      <c r="I62" s="414"/>
      <c r="J62" s="414"/>
      <c r="K62" s="275"/>
    </row>
    <row r="63" spans="2:11" s="1" customFormat="1" ht="15" customHeight="1">
      <c r="B63" s="274"/>
      <c r="C63" s="279"/>
      <c r="D63" s="415" t="s">
        <v>770</v>
      </c>
      <c r="E63" s="415"/>
      <c r="F63" s="415"/>
      <c r="G63" s="415"/>
      <c r="H63" s="415"/>
      <c r="I63" s="415"/>
      <c r="J63" s="415"/>
      <c r="K63" s="275"/>
    </row>
    <row r="64" spans="2:11" s="1" customFormat="1" ht="12.75" customHeight="1">
      <c r="B64" s="274"/>
      <c r="C64" s="279"/>
      <c r="D64" s="279"/>
      <c r="E64" s="282"/>
      <c r="F64" s="279"/>
      <c r="G64" s="279"/>
      <c r="H64" s="279"/>
      <c r="I64" s="279"/>
      <c r="J64" s="279"/>
      <c r="K64" s="275"/>
    </row>
    <row r="65" spans="2:11" s="1" customFormat="1" ht="15" customHeight="1">
      <c r="B65" s="274"/>
      <c r="C65" s="279"/>
      <c r="D65" s="415" t="s">
        <v>771</v>
      </c>
      <c r="E65" s="415"/>
      <c r="F65" s="415"/>
      <c r="G65" s="415"/>
      <c r="H65" s="415"/>
      <c r="I65" s="415"/>
      <c r="J65" s="415"/>
      <c r="K65" s="275"/>
    </row>
    <row r="66" spans="2:11" s="1" customFormat="1" ht="15" customHeight="1">
      <c r="B66" s="274"/>
      <c r="C66" s="279"/>
      <c r="D66" s="414" t="s">
        <v>772</v>
      </c>
      <c r="E66" s="414"/>
      <c r="F66" s="414"/>
      <c r="G66" s="414"/>
      <c r="H66" s="414"/>
      <c r="I66" s="414"/>
      <c r="J66" s="414"/>
      <c r="K66" s="275"/>
    </row>
    <row r="67" spans="2:11" s="1" customFormat="1" ht="15" customHeight="1">
      <c r="B67" s="274"/>
      <c r="C67" s="279"/>
      <c r="D67" s="415" t="s">
        <v>773</v>
      </c>
      <c r="E67" s="415"/>
      <c r="F67" s="415"/>
      <c r="G67" s="415"/>
      <c r="H67" s="415"/>
      <c r="I67" s="415"/>
      <c r="J67" s="415"/>
      <c r="K67" s="275"/>
    </row>
    <row r="68" spans="2:11" s="1" customFormat="1" ht="15" customHeight="1">
      <c r="B68" s="274"/>
      <c r="C68" s="279"/>
      <c r="D68" s="415" t="s">
        <v>774</v>
      </c>
      <c r="E68" s="415"/>
      <c r="F68" s="415"/>
      <c r="G68" s="415"/>
      <c r="H68" s="415"/>
      <c r="I68" s="415"/>
      <c r="J68" s="415"/>
      <c r="K68" s="275"/>
    </row>
    <row r="69" spans="2:11" s="1" customFormat="1" ht="15" customHeight="1">
      <c r="B69" s="274"/>
      <c r="C69" s="279"/>
      <c r="D69" s="415" t="s">
        <v>775</v>
      </c>
      <c r="E69" s="415"/>
      <c r="F69" s="415"/>
      <c r="G69" s="415"/>
      <c r="H69" s="415"/>
      <c r="I69" s="415"/>
      <c r="J69" s="415"/>
      <c r="K69" s="275"/>
    </row>
    <row r="70" spans="2:11" s="1" customFormat="1" ht="15" customHeight="1">
      <c r="B70" s="274"/>
      <c r="C70" s="279"/>
      <c r="D70" s="415" t="s">
        <v>776</v>
      </c>
      <c r="E70" s="415"/>
      <c r="F70" s="415"/>
      <c r="G70" s="415"/>
      <c r="H70" s="415"/>
      <c r="I70" s="415"/>
      <c r="J70" s="415"/>
      <c r="K70" s="275"/>
    </row>
    <row r="71" spans="2:11" s="1" customFormat="1" ht="12.75" customHeight="1">
      <c r="B71" s="283"/>
      <c r="C71" s="284"/>
      <c r="D71" s="284"/>
      <c r="E71" s="284"/>
      <c r="F71" s="284"/>
      <c r="G71" s="284"/>
      <c r="H71" s="284"/>
      <c r="I71" s="284"/>
      <c r="J71" s="284"/>
      <c r="K71" s="285"/>
    </row>
    <row r="72" spans="2:11" s="1" customFormat="1" ht="18.75" customHeight="1">
      <c r="B72" s="286"/>
      <c r="C72" s="286"/>
      <c r="D72" s="286"/>
      <c r="E72" s="286"/>
      <c r="F72" s="286"/>
      <c r="G72" s="286"/>
      <c r="H72" s="286"/>
      <c r="I72" s="286"/>
      <c r="J72" s="286"/>
      <c r="K72" s="287"/>
    </row>
    <row r="73" spans="2:11" s="1" customFormat="1" ht="18.75" customHeight="1">
      <c r="B73" s="287"/>
      <c r="C73" s="287"/>
      <c r="D73" s="287"/>
      <c r="E73" s="287"/>
      <c r="F73" s="287"/>
      <c r="G73" s="287"/>
      <c r="H73" s="287"/>
      <c r="I73" s="287"/>
      <c r="J73" s="287"/>
      <c r="K73" s="287"/>
    </row>
    <row r="74" spans="2:11" s="1" customFormat="1" ht="7.5" customHeight="1">
      <c r="B74" s="288"/>
      <c r="C74" s="289"/>
      <c r="D74" s="289"/>
      <c r="E74" s="289"/>
      <c r="F74" s="289"/>
      <c r="G74" s="289"/>
      <c r="H74" s="289"/>
      <c r="I74" s="289"/>
      <c r="J74" s="289"/>
      <c r="K74" s="290"/>
    </row>
    <row r="75" spans="2:11" s="1" customFormat="1" ht="45" customHeight="1">
      <c r="B75" s="291"/>
      <c r="C75" s="413" t="s">
        <v>777</v>
      </c>
      <c r="D75" s="413"/>
      <c r="E75" s="413"/>
      <c r="F75" s="413"/>
      <c r="G75" s="413"/>
      <c r="H75" s="413"/>
      <c r="I75" s="413"/>
      <c r="J75" s="413"/>
      <c r="K75" s="292"/>
    </row>
    <row r="76" spans="2:11" s="1" customFormat="1" ht="17.25" customHeight="1">
      <c r="B76" s="291"/>
      <c r="C76" s="293" t="s">
        <v>778</v>
      </c>
      <c r="D76" s="293"/>
      <c r="E76" s="293"/>
      <c r="F76" s="293" t="s">
        <v>779</v>
      </c>
      <c r="G76" s="294"/>
      <c r="H76" s="293" t="s">
        <v>58</v>
      </c>
      <c r="I76" s="293" t="s">
        <v>61</v>
      </c>
      <c r="J76" s="293" t="s">
        <v>780</v>
      </c>
      <c r="K76" s="292"/>
    </row>
    <row r="77" spans="2:11" s="1" customFormat="1" ht="17.25" customHeight="1">
      <c r="B77" s="291"/>
      <c r="C77" s="295" t="s">
        <v>781</v>
      </c>
      <c r="D77" s="295"/>
      <c r="E77" s="295"/>
      <c r="F77" s="296" t="s">
        <v>782</v>
      </c>
      <c r="G77" s="297"/>
      <c r="H77" s="295"/>
      <c r="I77" s="295"/>
      <c r="J77" s="295" t="s">
        <v>783</v>
      </c>
      <c r="K77" s="292"/>
    </row>
    <row r="78" spans="2:11" s="1" customFormat="1" ht="5.25" customHeight="1">
      <c r="B78" s="291"/>
      <c r="C78" s="298"/>
      <c r="D78" s="298"/>
      <c r="E78" s="298"/>
      <c r="F78" s="298"/>
      <c r="G78" s="299"/>
      <c r="H78" s="298"/>
      <c r="I78" s="298"/>
      <c r="J78" s="298"/>
      <c r="K78" s="292"/>
    </row>
    <row r="79" spans="2:11" s="1" customFormat="1" ht="15" customHeight="1">
      <c r="B79" s="291"/>
      <c r="C79" s="280" t="s">
        <v>57</v>
      </c>
      <c r="D79" s="300"/>
      <c r="E79" s="300"/>
      <c r="F79" s="301" t="s">
        <v>784</v>
      </c>
      <c r="G79" s="302"/>
      <c r="H79" s="280" t="s">
        <v>785</v>
      </c>
      <c r="I79" s="280" t="s">
        <v>786</v>
      </c>
      <c r="J79" s="280">
        <v>20</v>
      </c>
      <c r="K79" s="292"/>
    </row>
    <row r="80" spans="2:11" s="1" customFormat="1" ht="15" customHeight="1">
      <c r="B80" s="291"/>
      <c r="C80" s="280" t="s">
        <v>787</v>
      </c>
      <c r="D80" s="280"/>
      <c r="E80" s="280"/>
      <c r="F80" s="301" t="s">
        <v>784</v>
      </c>
      <c r="G80" s="302"/>
      <c r="H80" s="280" t="s">
        <v>788</v>
      </c>
      <c r="I80" s="280" t="s">
        <v>786</v>
      </c>
      <c r="J80" s="280">
        <v>120</v>
      </c>
      <c r="K80" s="292"/>
    </row>
    <row r="81" spans="2:11" s="1" customFormat="1" ht="15" customHeight="1">
      <c r="B81" s="303"/>
      <c r="C81" s="280" t="s">
        <v>789</v>
      </c>
      <c r="D81" s="280"/>
      <c r="E81" s="280"/>
      <c r="F81" s="301" t="s">
        <v>790</v>
      </c>
      <c r="G81" s="302"/>
      <c r="H81" s="280" t="s">
        <v>791</v>
      </c>
      <c r="I81" s="280" t="s">
        <v>786</v>
      </c>
      <c r="J81" s="280">
        <v>50</v>
      </c>
      <c r="K81" s="292"/>
    </row>
    <row r="82" spans="2:11" s="1" customFormat="1" ht="15" customHeight="1">
      <c r="B82" s="303"/>
      <c r="C82" s="280" t="s">
        <v>792</v>
      </c>
      <c r="D82" s="280"/>
      <c r="E82" s="280"/>
      <c r="F82" s="301" t="s">
        <v>784</v>
      </c>
      <c r="G82" s="302"/>
      <c r="H82" s="280" t="s">
        <v>793</v>
      </c>
      <c r="I82" s="280" t="s">
        <v>794</v>
      </c>
      <c r="J82" s="280"/>
      <c r="K82" s="292"/>
    </row>
    <row r="83" spans="2:11" s="1" customFormat="1" ht="15" customHeight="1">
      <c r="B83" s="303"/>
      <c r="C83" s="304" t="s">
        <v>795</v>
      </c>
      <c r="D83" s="304"/>
      <c r="E83" s="304"/>
      <c r="F83" s="305" t="s">
        <v>790</v>
      </c>
      <c r="G83" s="304"/>
      <c r="H83" s="304" t="s">
        <v>796</v>
      </c>
      <c r="I83" s="304" t="s">
        <v>786</v>
      </c>
      <c r="J83" s="304">
        <v>15</v>
      </c>
      <c r="K83" s="292"/>
    </row>
    <row r="84" spans="2:11" s="1" customFormat="1" ht="15" customHeight="1">
      <c r="B84" s="303"/>
      <c r="C84" s="304" t="s">
        <v>797</v>
      </c>
      <c r="D84" s="304"/>
      <c r="E84" s="304"/>
      <c r="F84" s="305" t="s">
        <v>790</v>
      </c>
      <c r="G84" s="304"/>
      <c r="H84" s="304" t="s">
        <v>798</v>
      </c>
      <c r="I84" s="304" t="s">
        <v>786</v>
      </c>
      <c r="J84" s="304">
        <v>15</v>
      </c>
      <c r="K84" s="292"/>
    </row>
    <row r="85" spans="2:11" s="1" customFormat="1" ht="15" customHeight="1">
      <c r="B85" s="303"/>
      <c r="C85" s="304" t="s">
        <v>799</v>
      </c>
      <c r="D85" s="304"/>
      <c r="E85" s="304"/>
      <c r="F85" s="305" t="s">
        <v>790</v>
      </c>
      <c r="G85" s="304"/>
      <c r="H85" s="304" t="s">
        <v>800</v>
      </c>
      <c r="I85" s="304" t="s">
        <v>786</v>
      </c>
      <c r="J85" s="304">
        <v>20</v>
      </c>
      <c r="K85" s="292"/>
    </row>
    <row r="86" spans="2:11" s="1" customFormat="1" ht="15" customHeight="1">
      <c r="B86" s="303"/>
      <c r="C86" s="304" t="s">
        <v>801</v>
      </c>
      <c r="D86" s="304"/>
      <c r="E86" s="304"/>
      <c r="F86" s="305" t="s">
        <v>790</v>
      </c>
      <c r="G86" s="304"/>
      <c r="H86" s="304" t="s">
        <v>802</v>
      </c>
      <c r="I86" s="304" t="s">
        <v>786</v>
      </c>
      <c r="J86" s="304">
        <v>20</v>
      </c>
      <c r="K86" s="292"/>
    </row>
    <row r="87" spans="2:11" s="1" customFormat="1" ht="15" customHeight="1">
      <c r="B87" s="303"/>
      <c r="C87" s="280" t="s">
        <v>803</v>
      </c>
      <c r="D87" s="280"/>
      <c r="E87" s="280"/>
      <c r="F87" s="301" t="s">
        <v>790</v>
      </c>
      <c r="G87" s="302"/>
      <c r="H87" s="280" t="s">
        <v>804</v>
      </c>
      <c r="I87" s="280" t="s">
        <v>786</v>
      </c>
      <c r="J87" s="280">
        <v>50</v>
      </c>
      <c r="K87" s="292"/>
    </row>
    <row r="88" spans="2:11" s="1" customFormat="1" ht="15" customHeight="1">
      <c r="B88" s="303"/>
      <c r="C88" s="280" t="s">
        <v>805</v>
      </c>
      <c r="D88" s="280"/>
      <c r="E88" s="280"/>
      <c r="F88" s="301" t="s">
        <v>790</v>
      </c>
      <c r="G88" s="302"/>
      <c r="H88" s="280" t="s">
        <v>806</v>
      </c>
      <c r="I88" s="280" t="s">
        <v>786</v>
      </c>
      <c r="J88" s="280">
        <v>20</v>
      </c>
      <c r="K88" s="292"/>
    </row>
    <row r="89" spans="2:11" s="1" customFormat="1" ht="15" customHeight="1">
      <c r="B89" s="303"/>
      <c r="C89" s="280" t="s">
        <v>807</v>
      </c>
      <c r="D89" s="280"/>
      <c r="E89" s="280"/>
      <c r="F89" s="301" t="s">
        <v>790</v>
      </c>
      <c r="G89" s="302"/>
      <c r="H89" s="280" t="s">
        <v>808</v>
      </c>
      <c r="I89" s="280" t="s">
        <v>786</v>
      </c>
      <c r="J89" s="280">
        <v>20</v>
      </c>
      <c r="K89" s="292"/>
    </row>
    <row r="90" spans="2:11" s="1" customFormat="1" ht="15" customHeight="1">
      <c r="B90" s="303"/>
      <c r="C90" s="280" t="s">
        <v>809</v>
      </c>
      <c r="D90" s="280"/>
      <c r="E90" s="280"/>
      <c r="F90" s="301" t="s">
        <v>790</v>
      </c>
      <c r="G90" s="302"/>
      <c r="H90" s="280" t="s">
        <v>810</v>
      </c>
      <c r="I90" s="280" t="s">
        <v>786</v>
      </c>
      <c r="J90" s="280">
        <v>50</v>
      </c>
      <c r="K90" s="292"/>
    </row>
    <row r="91" spans="2:11" s="1" customFormat="1" ht="15" customHeight="1">
      <c r="B91" s="303"/>
      <c r="C91" s="280" t="s">
        <v>811</v>
      </c>
      <c r="D91" s="280"/>
      <c r="E91" s="280"/>
      <c r="F91" s="301" t="s">
        <v>790</v>
      </c>
      <c r="G91" s="302"/>
      <c r="H91" s="280" t="s">
        <v>811</v>
      </c>
      <c r="I91" s="280" t="s">
        <v>786</v>
      </c>
      <c r="J91" s="280">
        <v>50</v>
      </c>
      <c r="K91" s="292"/>
    </row>
    <row r="92" spans="2:11" s="1" customFormat="1" ht="15" customHeight="1">
      <c r="B92" s="303"/>
      <c r="C92" s="280" t="s">
        <v>812</v>
      </c>
      <c r="D92" s="280"/>
      <c r="E92" s="280"/>
      <c r="F92" s="301" t="s">
        <v>790</v>
      </c>
      <c r="G92" s="302"/>
      <c r="H92" s="280" t="s">
        <v>813</v>
      </c>
      <c r="I92" s="280" t="s">
        <v>786</v>
      </c>
      <c r="J92" s="280">
        <v>255</v>
      </c>
      <c r="K92" s="292"/>
    </row>
    <row r="93" spans="2:11" s="1" customFormat="1" ht="15" customHeight="1">
      <c r="B93" s="303"/>
      <c r="C93" s="280" t="s">
        <v>814</v>
      </c>
      <c r="D93" s="280"/>
      <c r="E93" s="280"/>
      <c r="F93" s="301" t="s">
        <v>784</v>
      </c>
      <c r="G93" s="302"/>
      <c r="H93" s="280" t="s">
        <v>815</v>
      </c>
      <c r="I93" s="280" t="s">
        <v>816</v>
      </c>
      <c r="J93" s="280"/>
      <c r="K93" s="292"/>
    </row>
    <row r="94" spans="2:11" s="1" customFormat="1" ht="15" customHeight="1">
      <c r="B94" s="303"/>
      <c r="C94" s="280" t="s">
        <v>817</v>
      </c>
      <c r="D94" s="280"/>
      <c r="E94" s="280"/>
      <c r="F94" s="301" t="s">
        <v>784</v>
      </c>
      <c r="G94" s="302"/>
      <c r="H94" s="280" t="s">
        <v>818</v>
      </c>
      <c r="I94" s="280" t="s">
        <v>819</v>
      </c>
      <c r="J94" s="280"/>
      <c r="K94" s="292"/>
    </row>
    <row r="95" spans="2:11" s="1" customFormat="1" ht="15" customHeight="1">
      <c r="B95" s="303"/>
      <c r="C95" s="280" t="s">
        <v>820</v>
      </c>
      <c r="D95" s="280"/>
      <c r="E95" s="280"/>
      <c r="F95" s="301" t="s">
        <v>784</v>
      </c>
      <c r="G95" s="302"/>
      <c r="H95" s="280" t="s">
        <v>820</v>
      </c>
      <c r="I95" s="280" t="s">
        <v>819</v>
      </c>
      <c r="J95" s="280"/>
      <c r="K95" s="292"/>
    </row>
    <row r="96" spans="2:11" s="1" customFormat="1" ht="15" customHeight="1">
      <c r="B96" s="303"/>
      <c r="C96" s="280" t="s">
        <v>42</v>
      </c>
      <c r="D96" s="280"/>
      <c r="E96" s="280"/>
      <c r="F96" s="301" t="s">
        <v>784</v>
      </c>
      <c r="G96" s="302"/>
      <c r="H96" s="280" t="s">
        <v>821</v>
      </c>
      <c r="I96" s="280" t="s">
        <v>819</v>
      </c>
      <c r="J96" s="280"/>
      <c r="K96" s="292"/>
    </row>
    <row r="97" spans="2:11" s="1" customFormat="1" ht="15" customHeight="1">
      <c r="B97" s="303"/>
      <c r="C97" s="280" t="s">
        <v>52</v>
      </c>
      <c r="D97" s="280"/>
      <c r="E97" s="280"/>
      <c r="F97" s="301" t="s">
        <v>784</v>
      </c>
      <c r="G97" s="302"/>
      <c r="H97" s="280" t="s">
        <v>822</v>
      </c>
      <c r="I97" s="280" t="s">
        <v>819</v>
      </c>
      <c r="J97" s="280"/>
      <c r="K97" s="292"/>
    </row>
    <row r="98" spans="2:11" s="1" customFormat="1" ht="15" customHeight="1">
      <c r="B98" s="306"/>
      <c r="C98" s="307"/>
      <c r="D98" s="307"/>
      <c r="E98" s="307"/>
      <c r="F98" s="307"/>
      <c r="G98" s="307"/>
      <c r="H98" s="307"/>
      <c r="I98" s="307"/>
      <c r="J98" s="307"/>
      <c r="K98" s="308"/>
    </row>
    <row r="99" spans="2:11" s="1" customFormat="1" ht="18.75" customHeight="1">
      <c r="B99" s="309"/>
      <c r="C99" s="310"/>
      <c r="D99" s="310"/>
      <c r="E99" s="310"/>
      <c r="F99" s="310"/>
      <c r="G99" s="310"/>
      <c r="H99" s="310"/>
      <c r="I99" s="310"/>
      <c r="J99" s="310"/>
      <c r="K99" s="309"/>
    </row>
    <row r="100" spans="2:11" s="1" customFormat="1" ht="18.75" customHeight="1">
      <c r="B100" s="287"/>
      <c r="C100" s="287"/>
      <c r="D100" s="287"/>
      <c r="E100" s="287"/>
      <c r="F100" s="287"/>
      <c r="G100" s="287"/>
      <c r="H100" s="287"/>
      <c r="I100" s="287"/>
      <c r="J100" s="287"/>
      <c r="K100" s="287"/>
    </row>
    <row r="101" spans="2:11" s="1" customFormat="1" ht="7.5" customHeight="1">
      <c r="B101" s="288"/>
      <c r="C101" s="289"/>
      <c r="D101" s="289"/>
      <c r="E101" s="289"/>
      <c r="F101" s="289"/>
      <c r="G101" s="289"/>
      <c r="H101" s="289"/>
      <c r="I101" s="289"/>
      <c r="J101" s="289"/>
      <c r="K101" s="290"/>
    </row>
    <row r="102" spans="2:11" s="1" customFormat="1" ht="45" customHeight="1">
      <c r="B102" s="291"/>
      <c r="C102" s="413" t="s">
        <v>823</v>
      </c>
      <c r="D102" s="413"/>
      <c r="E102" s="413"/>
      <c r="F102" s="413"/>
      <c r="G102" s="413"/>
      <c r="H102" s="413"/>
      <c r="I102" s="413"/>
      <c r="J102" s="413"/>
      <c r="K102" s="292"/>
    </row>
    <row r="103" spans="2:11" s="1" customFormat="1" ht="17.25" customHeight="1">
      <c r="B103" s="291"/>
      <c r="C103" s="293" t="s">
        <v>778</v>
      </c>
      <c r="D103" s="293"/>
      <c r="E103" s="293"/>
      <c r="F103" s="293" t="s">
        <v>779</v>
      </c>
      <c r="G103" s="294"/>
      <c r="H103" s="293" t="s">
        <v>58</v>
      </c>
      <c r="I103" s="293" t="s">
        <v>61</v>
      </c>
      <c r="J103" s="293" t="s">
        <v>780</v>
      </c>
      <c r="K103" s="292"/>
    </row>
    <row r="104" spans="2:11" s="1" customFormat="1" ht="17.25" customHeight="1">
      <c r="B104" s="291"/>
      <c r="C104" s="295" t="s">
        <v>781</v>
      </c>
      <c r="D104" s="295"/>
      <c r="E104" s="295"/>
      <c r="F104" s="296" t="s">
        <v>782</v>
      </c>
      <c r="G104" s="297"/>
      <c r="H104" s="295"/>
      <c r="I104" s="295"/>
      <c r="J104" s="295" t="s">
        <v>783</v>
      </c>
      <c r="K104" s="292"/>
    </row>
    <row r="105" spans="2:11" s="1" customFormat="1" ht="5.25" customHeight="1">
      <c r="B105" s="291"/>
      <c r="C105" s="293"/>
      <c r="D105" s="293"/>
      <c r="E105" s="293"/>
      <c r="F105" s="293"/>
      <c r="G105" s="311"/>
      <c r="H105" s="293"/>
      <c r="I105" s="293"/>
      <c r="J105" s="293"/>
      <c r="K105" s="292"/>
    </row>
    <row r="106" spans="2:11" s="1" customFormat="1" ht="15" customHeight="1">
      <c r="B106" s="291"/>
      <c r="C106" s="280" t="s">
        <v>57</v>
      </c>
      <c r="D106" s="300"/>
      <c r="E106" s="300"/>
      <c r="F106" s="301" t="s">
        <v>784</v>
      </c>
      <c r="G106" s="280"/>
      <c r="H106" s="280" t="s">
        <v>824</v>
      </c>
      <c r="I106" s="280" t="s">
        <v>786</v>
      </c>
      <c r="J106" s="280">
        <v>20</v>
      </c>
      <c r="K106" s="292"/>
    </row>
    <row r="107" spans="2:11" s="1" customFormat="1" ht="15" customHeight="1">
      <c r="B107" s="291"/>
      <c r="C107" s="280" t="s">
        <v>787</v>
      </c>
      <c r="D107" s="280"/>
      <c r="E107" s="280"/>
      <c r="F107" s="301" t="s">
        <v>784</v>
      </c>
      <c r="G107" s="280"/>
      <c r="H107" s="280" t="s">
        <v>824</v>
      </c>
      <c r="I107" s="280" t="s">
        <v>786</v>
      </c>
      <c r="J107" s="280">
        <v>120</v>
      </c>
      <c r="K107" s="292"/>
    </row>
    <row r="108" spans="2:11" s="1" customFormat="1" ht="15" customHeight="1">
      <c r="B108" s="303"/>
      <c r="C108" s="280" t="s">
        <v>789</v>
      </c>
      <c r="D108" s="280"/>
      <c r="E108" s="280"/>
      <c r="F108" s="301" t="s">
        <v>790</v>
      </c>
      <c r="G108" s="280"/>
      <c r="H108" s="280" t="s">
        <v>824</v>
      </c>
      <c r="I108" s="280" t="s">
        <v>786</v>
      </c>
      <c r="J108" s="280">
        <v>50</v>
      </c>
      <c r="K108" s="292"/>
    </row>
    <row r="109" spans="2:11" s="1" customFormat="1" ht="15" customHeight="1">
      <c r="B109" s="303"/>
      <c r="C109" s="280" t="s">
        <v>792</v>
      </c>
      <c r="D109" s="280"/>
      <c r="E109" s="280"/>
      <c r="F109" s="301" t="s">
        <v>784</v>
      </c>
      <c r="G109" s="280"/>
      <c r="H109" s="280" t="s">
        <v>824</v>
      </c>
      <c r="I109" s="280" t="s">
        <v>794</v>
      </c>
      <c r="J109" s="280"/>
      <c r="K109" s="292"/>
    </row>
    <row r="110" spans="2:11" s="1" customFormat="1" ht="15" customHeight="1">
      <c r="B110" s="303"/>
      <c r="C110" s="280" t="s">
        <v>803</v>
      </c>
      <c r="D110" s="280"/>
      <c r="E110" s="280"/>
      <c r="F110" s="301" t="s">
        <v>790</v>
      </c>
      <c r="G110" s="280"/>
      <c r="H110" s="280" t="s">
        <v>824</v>
      </c>
      <c r="I110" s="280" t="s">
        <v>786</v>
      </c>
      <c r="J110" s="280">
        <v>50</v>
      </c>
      <c r="K110" s="292"/>
    </row>
    <row r="111" spans="2:11" s="1" customFormat="1" ht="15" customHeight="1">
      <c r="B111" s="303"/>
      <c r="C111" s="280" t="s">
        <v>811</v>
      </c>
      <c r="D111" s="280"/>
      <c r="E111" s="280"/>
      <c r="F111" s="301" t="s">
        <v>790</v>
      </c>
      <c r="G111" s="280"/>
      <c r="H111" s="280" t="s">
        <v>824</v>
      </c>
      <c r="I111" s="280" t="s">
        <v>786</v>
      </c>
      <c r="J111" s="280">
        <v>50</v>
      </c>
      <c r="K111" s="292"/>
    </row>
    <row r="112" spans="2:11" s="1" customFormat="1" ht="15" customHeight="1">
      <c r="B112" s="303"/>
      <c r="C112" s="280" t="s">
        <v>809</v>
      </c>
      <c r="D112" s="280"/>
      <c r="E112" s="280"/>
      <c r="F112" s="301" t="s">
        <v>790</v>
      </c>
      <c r="G112" s="280"/>
      <c r="H112" s="280" t="s">
        <v>824</v>
      </c>
      <c r="I112" s="280" t="s">
        <v>786</v>
      </c>
      <c r="J112" s="280">
        <v>50</v>
      </c>
      <c r="K112" s="292"/>
    </row>
    <row r="113" spans="2:11" s="1" customFormat="1" ht="15" customHeight="1">
      <c r="B113" s="303"/>
      <c r="C113" s="280" t="s">
        <v>57</v>
      </c>
      <c r="D113" s="280"/>
      <c r="E113" s="280"/>
      <c r="F113" s="301" t="s">
        <v>784</v>
      </c>
      <c r="G113" s="280"/>
      <c r="H113" s="280" t="s">
        <v>825</v>
      </c>
      <c r="I113" s="280" t="s">
        <v>786</v>
      </c>
      <c r="J113" s="280">
        <v>20</v>
      </c>
      <c r="K113" s="292"/>
    </row>
    <row r="114" spans="2:11" s="1" customFormat="1" ht="15" customHeight="1">
      <c r="B114" s="303"/>
      <c r="C114" s="280" t="s">
        <v>826</v>
      </c>
      <c r="D114" s="280"/>
      <c r="E114" s="280"/>
      <c r="F114" s="301" t="s">
        <v>784</v>
      </c>
      <c r="G114" s="280"/>
      <c r="H114" s="280" t="s">
        <v>827</v>
      </c>
      <c r="I114" s="280" t="s">
        <v>786</v>
      </c>
      <c r="J114" s="280">
        <v>120</v>
      </c>
      <c r="K114" s="292"/>
    </row>
    <row r="115" spans="2:11" s="1" customFormat="1" ht="15" customHeight="1">
      <c r="B115" s="303"/>
      <c r="C115" s="280" t="s">
        <v>42</v>
      </c>
      <c r="D115" s="280"/>
      <c r="E115" s="280"/>
      <c r="F115" s="301" t="s">
        <v>784</v>
      </c>
      <c r="G115" s="280"/>
      <c r="H115" s="280" t="s">
        <v>828</v>
      </c>
      <c r="I115" s="280" t="s">
        <v>819</v>
      </c>
      <c r="J115" s="280"/>
      <c r="K115" s="292"/>
    </row>
    <row r="116" spans="2:11" s="1" customFormat="1" ht="15" customHeight="1">
      <c r="B116" s="303"/>
      <c r="C116" s="280" t="s">
        <v>52</v>
      </c>
      <c r="D116" s="280"/>
      <c r="E116" s="280"/>
      <c r="F116" s="301" t="s">
        <v>784</v>
      </c>
      <c r="G116" s="280"/>
      <c r="H116" s="280" t="s">
        <v>829</v>
      </c>
      <c r="I116" s="280" t="s">
        <v>819</v>
      </c>
      <c r="J116" s="280"/>
      <c r="K116" s="292"/>
    </row>
    <row r="117" spans="2:11" s="1" customFormat="1" ht="15" customHeight="1">
      <c r="B117" s="303"/>
      <c r="C117" s="280" t="s">
        <v>61</v>
      </c>
      <c r="D117" s="280"/>
      <c r="E117" s="280"/>
      <c r="F117" s="301" t="s">
        <v>784</v>
      </c>
      <c r="G117" s="280"/>
      <c r="H117" s="280" t="s">
        <v>830</v>
      </c>
      <c r="I117" s="280" t="s">
        <v>831</v>
      </c>
      <c r="J117" s="280"/>
      <c r="K117" s="292"/>
    </row>
    <row r="118" spans="2:11" s="1" customFormat="1" ht="15" customHeight="1">
      <c r="B118" s="306"/>
      <c r="C118" s="312"/>
      <c r="D118" s="312"/>
      <c r="E118" s="312"/>
      <c r="F118" s="312"/>
      <c r="G118" s="312"/>
      <c r="H118" s="312"/>
      <c r="I118" s="312"/>
      <c r="J118" s="312"/>
      <c r="K118" s="308"/>
    </row>
    <row r="119" spans="2:11" s="1" customFormat="1" ht="18.75" customHeight="1">
      <c r="B119" s="313"/>
      <c r="C119" s="314"/>
      <c r="D119" s="314"/>
      <c r="E119" s="314"/>
      <c r="F119" s="315"/>
      <c r="G119" s="314"/>
      <c r="H119" s="314"/>
      <c r="I119" s="314"/>
      <c r="J119" s="314"/>
      <c r="K119" s="313"/>
    </row>
    <row r="120" spans="2:11" s="1" customFormat="1" ht="18.75" customHeight="1">
      <c r="B120" s="287"/>
      <c r="C120" s="287"/>
      <c r="D120" s="287"/>
      <c r="E120" s="287"/>
      <c r="F120" s="287"/>
      <c r="G120" s="287"/>
      <c r="H120" s="287"/>
      <c r="I120" s="287"/>
      <c r="J120" s="287"/>
      <c r="K120" s="287"/>
    </row>
    <row r="121" spans="2:11" s="1" customFormat="1" ht="7.5" customHeight="1">
      <c r="B121" s="316"/>
      <c r="C121" s="317"/>
      <c r="D121" s="317"/>
      <c r="E121" s="317"/>
      <c r="F121" s="317"/>
      <c r="G121" s="317"/>
      <c r="H121" s="317"/>
      <c r="I121" s="317"/>
      <c r="J121" s="317"/>
      <c r="K121" s="318"/>
    </row>
    <row r="122" spans="2:11" s="1" customFormat="1" ht="45" customHeight="1">
      <c r="B122" s="319"/>
      <c r="C122" s="411" t="s">
        <v>832</v>
      </c>
      <c r="D122" s="411"/>
      <c r="E122" s="411"/>
      <c r="F122" s="411"/>
      <c r="G122" s="411"/>
      <c r="H122" s="411"/>
      <c r="I122" s="411"/>
      <c r="J122" s="411"/>
      <c r="K122" s="320"/>
    </row>
    <row r="123" spans="2:11" s="1" customFormat="1" ht="17.25" customHeight="1">
      <c r="B123" s="321"/>
      <c r="C123" s="293" t="s">
        <v>778</v>
      </c>
      <c r="D123" s="293"/>
      <c r="E123" s="293"/>
      <c r="F123" s="293" t="s">
        <v>779</v>
      </c>
      <c r="G123" s="294"/>
      <c r="H123" s="293" t="s">
        <v>58</v>
      </c>
      <c r="I123" s="293" t="s">
        <v>61</v>
      </c>
      <c r="J123" s="293" t="s">
        <v>780</v>
      </c>
      <c r="K123" s="322"/>
    </row>
    <row r="124" spans="2:11" s="1" customFormat="1" ht="17.25" customHeight="1">
      <c r="B124" s="321"/>
      <c r="C124" s="295" t="s">
        <v>781</v>
      </c>
      <c r="D124" s="295"/>
      <c r="E124" s="295"/>
      <c r="F124" s="296" t="s">
        <v>782</v>
      </c>
      <c r="G124" s="297"/>
      <c r="H124" s="295"/>
      <c r="I124" s="295"/>
      <c r="J124" s="295" t="s">
        <v>783</v>
      </c>
      <c r="K124" s="322"/>
    </row>
    <row r="125" spans="2:11" s="1" customFormat="1" ht="5.25" customHeight="1">
      <c r="B125" s="323"/>
      <c r="C125" s="298"/>
      <c r="D125" s="298"/>
      <c r="E125" s="298"/>
      <c r="F125" s="298"/>
      <c r="G125" s="324"/>
      <c r="H125" s="298"/>
      <c r="I125" s="298"/>
      <c r="J125" s="298"/>
      <c r="K125" s="325"/>
    </row>
    <row r="126" spans="2:11" s="1" customFormat="1" ht="15" customHeight="1">
      <c r="B126" s="323"/>
      <c r="C126" s="280" t="s">
        <v>787</v>
      </c>
      <c r="D126" s="300"/>
      <c r="E126" s="300"/>
      <c r="F126" s="301" t="s">
        <v>784</v>
      </c>
      <c r="G126" s="280"/>
      <c r="H126" s="280" t="s">
        <v>824</v>
      </c>
      <c r="I126" s="280" t="s">
        <v>786</v>
      </c>
      <c r="J126" s="280">
        <v>120</v>
      </c>
      <c r="K126" s="326"/>
    </row>
    <row r="127" spans="2:11" s="1" customFormat="1" ht="15" customHeight="1">
      <c r="B127" s="323"/>
      <c r="C127" s="280" t="s">
        <v>833</v>
      </c>
      <c r="D127" s="280"/>
      <c r="E127" s="280"/>
      <c r="F127" s="301" t="s">
        <v>784</v>
      </c>
      <c r="G127" s="280"/>
      <c r="H127" s="280" t="s">
        <v>834</v>
      </c>
      <c r="I127" s="280" t="s">
        <v>786</v>
      </c>
      <c r="J127" s="280" t="s">
        <v>835</v>
      </c>
      <c r="K127" s="326"/>
    </row>
    <row r="128" spans="2:11" s="1" customFormat="1" ht="15" customHeight="1">
      <c r="B128" s="323"/>
      <c r="C128" s="280" t="s">
        <v>91</v>
      </c>
      <c r="D128" s="280"/>
      <c r="E128" s="280"/>
      <c r="F128" s="301" t="s">
        <v>784</v>
      </c>
      <c r="G128" s="280"/>
      <c r="H128" s="280" t="s">
        <v>836</v>
      </c>
      <c r="I128" s="280" t="s">
        <v>786</v>
      </c>
      <c r="J128" s="280" t="s">
        <v>835</v>
      </c>
      <c r="K128" s="326"/>
    </row>
    <row r="129" spans="2:11" s="1" customFormat="1" ht="15" customHeight="1">
      <c r="B129" s="323"/>
      <c r="C129" s="280" t="s">
        <v>795</v>
      </c>
      <c r="D129" s="280"/>
      <c r="E129" s="280"/>
      <c r="F129" s="301" t="s">
        <v>790</v>
      </c>
      <c r="G129" s="280"/>
      <c r="H129" s="280" t="s">
        <v>796</v>
      </c>
      <c r="I129" s="280" t="s">
        <v>786</v>
      </c>
      <c r="J129" s="280">
        <v>15</v>
      </c>
      <c r="K129" s="326"/>
    </row>
    <row r="130" spans="2:11" s="1" customFormat="1" ht="15" customHeight="1">
      <c r="B130" s="323"/>
      <c r="C130" s="304" t="s">
        <v>797</v>
      </c>
      <c r="D130" s="304"/>
      <c r="E130" s="304"/>
      <c r="F130" s="305" t="s">
        <v>790</v>
      </c>
      <c r="G130" s="304"/>
      <c r="H130" s="304" t="s">
        <v>798</v>
      </c>
      <c r="I130" s="304" t="s">
        <v>786</v>
      </c>
      <c r="J130" s="304">
        <v>15</v>
      </c>
      <c r="K130" s="326"/>
    </row>
    <row r="131" spans="2:11" s="1" customFormat="1" ht="15" customHeight="1">
      <c r="B131" s="323"/>
      <c r="C131" s="304" t="s">
        <v>799</v>
      </c>
      <c r="D131" s="304"/>
      <c r="E131" s="304"/>
      <c r="F131" s="305" t="s">
        <v>790</v>
      </c>
      <c r="G131" s="304"/>
      <c r="H131" s="304" t="s">
        <v>800</v>
      </c>
      <c r="I131" s="304" t="s">
        <v>786</v>
      </c>
      <c r="J131" s="304">
        <v>20</v>
      </c>
      <c r="K131" s="326"/>
    </row>
    <row r="132" spans="2:11" s="1" customFormat="1" ht="15" customHeight="1">
      <c r="B132" s="323"/>
      <c r="C132" s="304" t="s">
        <v>801</v>
      </c>
      <c r="D132" s="304"/>
      <c r="E132" s="304"/>
      <c r="F132" s="305" t="s">
        <v>790</v>
      </c>
      <c r="G132" s="304"/>
      <c r="H132" s="304" t="s">
        <v>802</v>
      </c>
      <c r="I132" s="304" t="s">
        <v>786</v>
      </c>
      <c r="J132" s="304">
        <v>20</v>
      </c>
      <c r="K132" s="326"/>
    </row>
    <row r="133" spans="2:11" s="1" customFormat="1" ht="15" customHeight="1">
      <c r="B133" s="323"/>
      <c r="C133" s="280" t="s">
        <v>789</v>
      </c>
      <c r="D133" s="280"/>
      <c r="E133" s="280"/>
      <c r="F133" s="301" t="s">
        <v>790</v>
      </c>
      <c r="G133" s="280"/>
      <c r="H133" s="280" t="s">
        <v>824</v>
      </c>
      <c r="I133" s="280" t="s">
        <v>786</v>
      </c>
      <c r="J133" s="280">
        <v>50</v>
      </c>
      <c r="K133" s="326"/>
    </row>
    <row r="134" spans="2:11" s="1" customFormat="1" ht="15" customHeight="1">
      <c r="B134" s="323"/>
      <c r="C134" s="280" t="s">
        <v>803</v>
      </c>
      <c r="D134" s="280"/>
      <c r="E134" s="280"/>
      <c r="F134" s="301" t="s">
        <v>790</v>
      </c>
      <c r="G134" s="280"/>
      <c r="H134" s="280" t="s">
        <v>824</v>
      </c>
      <c r="I134" s="280" t="s">
        <v>786</v>
      </c>
      <c r="J134" s="280">
        <v>50</v>
      </c>
      <c r="K134" s="326"/>
    </row>
    <row r="135" spans="2:11" s="1" customFormat="1" ht="15" customHeight="1">
      <c r="B135" s="323"/>
      <c r="C135" s="280" t="s">
        <v>809</v>
      </c>
      <c r="D135" s="280"/>
      <c r="E135" s="280"/>
      <c r="F135" s="301" t="s">
        <v>790</v>
      </c>
      <c r="G135" s="280"/>
      <c r="H135" s="280" t="s">
        <v>824</v>
      </c>
      <c r="I135" s="280" t="s">
        <v>786</v>
      </c>
      <c r="J135" s="280">
        <v>50</v>
      </c>
      <c r="K135" s="326"/>
    </row>
    <row r="136" spans="2:11" s="1" customFormat="1" ht="15" customHeight="1">
      <c r="B136" s="323"/>
      <c r="C136" s="280" t="s">
        <v>811</v>
      </c>
      <c r="D136" s="280"/>
      <c r="E136" s="280"/>
      <c r="F136" s="301" t="s">
        <v>790</v>
      </c>
      <c r="G136" s="280"/>
      <c r="H136" s="280" t="s">
        <v>824</v>
      </c>
      <c r="I136" s="280" t="s">
        <v>786</v>
      </c>
      <c r="J136" s="280">
        <v>50</v>
      </c>
      <c r="K136" s="326"/>
    </row>
    <row r="137" spans="2:11" s="1" customFormat="1" ht="15" customHeight="1">
      <c r="B137" s="323"/>
      <c r="C137" s="280" t="s">
        <v>812</v>
      </c>
      <c r="D137" s="280"/>
      <c r="E137" s="280"/>
      <c r="F137" s="301" t="s">
        <v>790</v>
      </c>
      <c r="G137" s="280"/>
      <c r="H137" s="280" t="s">
        <v>837</v>
      </c>
      <c r="I137" s="280" t="s">
        <v>786</v>
      </c>
      <c r="J137" s="280">
        <v>255</v>
      </c>
      <c r="K137" s="326"/>
    </row>
    <row r="138" spans="2:11" s="1" customFormat="1" ht="15" customHeight="1">
      <c r="B138" s="323"/>
      <c r="C138" s="280" t="s">
        <v>814</v>
      </c>
      <c r="D138" s="280"/>
      <c r="E138" s="280"/>
      <c r="F138" s="301" t="s">
        <v>784</v>
      </c>
      <c r="G138" s="280"/>
      <c r="H138" s="280" t="s">
        <v>838</v>
      </c>
      <c r="I138" s="280" t="s">
        <v>816</v>
      </c>
      <c r="J138" s="280"/>
      <c r="K138" s="326"/>
    </row>
    <row r="139" spans="2:11" s="1" customFormat="1" ht="15" customHeight="1">
      <c r="B139" s="323"/>
      <c r="C139" s="280" t="s">
        <v>817</v>
      </c>
      <c r="D139" s="280"/>
      <c r="E139" s="280"/>
      <c r="F139" s="301" t="s">
        <v>784</v>
      </c>
      <c r="G139" s="280"/>
      <c r="H139" s="280" t="s">
        <v>839</v>
      </c>
      <c r="I139" s="280" t="s">
        <v>819</v>
      </c>
      <c r="J139" s="280"/>
      <c r="K139" s="326"/>
    </row>
    <row r="140" spans="2:11" s="1" customFormat="1" ht="15" customHeight="1">
      <c r="B140" s="323"/>
      <c r="C140" s="280" t="s">
        <v>820</v>
      </c>
      <c r="D140" s="280"/>
      <c r="E140" s="280"/>
      <c r="F140" s="301" t="s">
        <v>784</v>
      </c>
      <c r="G140" s="280"/>
      <c r="H140" s="280" t="s">
        <v>820</v>
      </c>
      <c r="I140" s="280" t="s">
        <v>819</v>
      </c>
      <c r="J140" s="280"/>
      <c r="K140" s="326"/>
    </row>
    <row r="141" spans="2:11" s="1" customFormat="1" ht="15" customHeight="1">
      <c r="B141" s="323"/>
      <c r="C141" s="280" t="s">
        <v>42</v>
      </c>
      <c r="D141" s="280"/>
      <c r="E141" s="280"/>
      <c r="F141" s="301" t="s">
        <v>784</v>
      </c>
      <c r="G141" s="280"/>
      <c r="H141" s="280" t="s">
        <v>840</v>
      </c>
      <c r="I141" s="280" t="s">
        <v>819</v>
      </c>
      <c r="J141" s="280"/>
      <c r="K141" s="326"/>
    </row>
    <row r="142" spans="2:11" s="1" customFormat="1" ht="15" customHeight="1">
      <c r="B142" s="323"/>
      <c r="C142" s="280" t="s">
        <v>841</v>
      </c>
      <c r="D142" s="280"/>
      <c r="E142" s="280"/>
      <c r="F142" s="301" t="s">
        <v>784</v>
      </c>
      <c r="G142" s="280"/>
      <c r="H142" s="280" t="s">
        <v>842</v>
      </c>
      <c r="I142" s="280" t="s">
        <v>819</v>
      </c>
      <c r="J142" s="280"/>
      <c r="K142" s="326"/>
    </row>
    <row r="143" spans="2:11" s="1" customFormat="1" ht="15" customHeight="1">
      <c r="B143" s="327"/>
      <c r="C143" s="328"/>
      <c r="D143" s="328"/>
      <c r="E143" s="328"/>
      <c r="F143" s="328"/>
      <c r="G143" s="328"/>
      <c r="H143" s="328"/>
      <c r="I143" s="328"/>
      <c r="J143" s="328"/>
      <c r="K143" s="329"/>
    </row>
    <row r="144" spans="2:11" s="1" customFormat="1" ht="18.75" customHeight="1">
      <c r="B144" s="314"/>
      <c r="C144" s="314"/>
      <c r="D144" s="314"/>
      <c r="E144" s="314"/>
      <c r="F144" s="315"/>
      <c r="G144" s="314"/>
      <c r="H144" s="314"/>
      <c r="I144" s="314"/>
      <c r="J144" s="314"/>
      <c r="K144" s="314"/>
    </row>
    <row r="145" spans="2:11" s="1" customFormat="1" ht="18.75" customHeight="1">
      <c r="B145" s="287"/>
      <c r="C145" s="287"/>
      <c r="D145" s="287"/>
      <c r="E145" s="287"/>
      <c r="F145" s="287"/>
      <c r="G145" s="287"/>
      <c r="H145" s="287"/>
      <c r="I145" s="287"/>
      <c r="J145" s="287"/>
      <c r="K145" s="287"/>
    </row>
    <row r="146" spans="2:11" s="1" customFormat="1" ht="7.5" customHeight="1">
      <c r="B146" s="288"/>
      <c r="C146" s="289"/>
      <c r="D146" s="289"/>
      <c r="E146" s="289"/>
      <c r="F146" s="289"/>
      <c r="G146" s="289"/>
      <c r="H146" s="289"/>
      <c r="I146" s="289"/>
      <c r="J146" s="289"/>
      <c r="K146" s="290"/>
    </row>
    <row r="147" spans="2:11" s="1" customFormat="1" ht="45" customHeight="1">
      <c r="B147" s="291"/>
      <c r="C147" s="413" t="s">
        <v>843</v>
      </c>
      <c r="D147" s="413"/>
      <c r="E147" s="413"/>
      <c r="F147" s="413"/>
      <c r="G147" s="413"/>
      <c r="H147" s="413"/>
      <c r="I147" s="413"/>
      <c r="J147" s="413"/>
      <c r="K147" s="292"/>
    </row>
    <row r="148" spans="2:11" s="1" customFormat="1" ht="17.25" customHeight="1">
      <c r="B148" s="291"/>
      <c r="C148" s="293" t="s">
        <v>778</v>
      </c>
      <c r="D148" s="293"/>
      <c r="E148" s="293"/>
      <c r="F148" s="293" t="s">
        <v>779</v>
      </c>
      <c r="G148" s="294"/>
      <c r="H148" s="293" t="s">
        <v>58</v>
      </c>
      <c r="I148" s="293" t="s">
        <v>61</v>
      </c>
      <c r="J148" s="293" t="s">
        <v>780</v>
      </c>
      <c r="K148" s="292"/>
    </row>
    <row r="149" spans="2:11" s="1" customFormat="1" ht="17.25" customHeight="1">
      <c r="B149" s="291"/>
      <c r="C149" s="295" t="s">
        <v>781</v>
      </c>
      <c r="D149" s="295"/>
      <c r="E149" s="295"/>
      <c r="F149" s="296" t="s">
        <v>782</v>
      </c>
      <c r="G149" s="297"/>
      <c r="H149" s="295"/>
      <c r="I149" s="295"/>
      <c r="J149" s="295" t="s">
        <v>783</v>
      </c>
      <c r="K149" s="292"/>
    </row>
    <row r="150" spans="2:11" s="1" customFormat="1" ht="5.25" customHeight="1">
      <c r="B150" s="303"/>
      <c r="C150" s="298"/>
      <c r="D150" s="298"/>
      <c r="E150" s="298"/>
      <c r="F150" s="298"/>
      <c r="G150" s="299"/>
      <c r="H150" s="298"/>
      <c r="I150" s="298"/>
      <c r="J150" s="298"/>
      <c r="K150" s="326"/>
    </row>
    <row r="151" spans="2:11" s="1" customFormat="1" ht="15" customHeight="1">
      <c r="B151" s="303"/>
      <c r="C151" s="330" t="s">
        <v>787</v>
      </c>
      <c r="D151" s="280"/>
      <c r="E151" s="280"/>
      <c r="F151" s="331" t="s">
        <v>784</v>
      </c>
      <c r="G151" s="280"/>
      <c r="H151" s="330" t="s">
        <v>824</v>
      </c>
      <c r="I151" s="330" t="s">
        <v>786</v>
      </c>
      <c r="J151" s="330">
        <v>120</v>
      </c>
      <c r="K151" s="326"/>
    </row>
    <row r="152" spans="2:11" s="1" customFormat="1" ht="15" customHeight="1">
      <c r="B152" s="303"/>
      <c r="C152" s="330" t="s">
        <v>833</v>
      </c>
      <c r="D152" s="280"/>
      <c r="E152" s="280"/>
      <c r="F152" s="331" t="s">
        <v>784</v>
      </c>
      <c r="G152" s="280"/>
      <c r="H152" s="330" t="s">
        <v>844</v>
      </c>
      <c r="I152" s="330" t="s">
        <v>786</v>
      </c>
      <c r="J152" s="330" t="s">
        <v>835</v>
      </c>
      <c r="K152" s="326"/>
    </row>
    <row r="153" spans="2:11" s="1" customFormat="1" ht="15" customHeight="1">
      <c r="B153" s="303"/>
      <c r="C153" s="330" t="s">
        <v>91</v>
      </c>
      <c r="D153" s="280"/>
      <c r="E153" s="280"/>
      <c r="F153" s="331" t="s">
        <v>784</v>
      </c>
      <c r="G153" s="280"/>
      <c r="H153" s="330" t="s">
        <v>845</v>
      </c>
      <c r="I153" s="330" t="s">
        <v>786</v>
      </c>
      <c r="J153" s="330" t="s">
        <v>835</v>
      </c>
      <c r="K153" s="326"/>
    </row>
    <row r="154" spans="2:11" s="1" customFormat="1" ht="15" customHeight="1">
      <c r="B154" s="303"/>
      <c r="C154" s="330" t="s">
        <v>789</v>
      </c>
      <c r="D154" s="280"/>
      <c r="E154" s="280"/>
      <c r="F154" s="331" t="s">
        <v>790</v>
      </c>
      <c r="G154" s="280"/>
      <c r="H154" s="330" t="s">
        <v>824</v>
      </c>
      <c r="I154" s="330" t="s">
        <v>786</v>
      </c>
      <c r="J154" s="330">
        <v>50</v>
      </c>
      <c r="K154" s="326"/>
    </row>
    <row r="155" spans="2:11" s="1" customFormat="1" ht="15" customHeight="1">
      <c r="B155" s="303"/>
      <c r="C155" s="330" t="s">
        <v>792</v>
      </c>
      <c r="D155" s="280"/>
      <c r="E155" s="280"/>
      <c r="F155" s="331" t="s">
        <v>784</v>
      </c>
      <c r="G155" s="280"/>
      <c r="H155" s="330" t="s">
        <v>824</v>
      </c>
      <c r="I155" s="330" t="s">
        <v>794</v>
      </c>
      <c r="J155" s="330"/>
      <c r="K155" s="326"/>
    </row>
    <row r="156" spans="2:11" s="1" customFormat="1" ht="15" customHeight="1">
      <c r="B156" s="303"/>
      <c r="C156" s="330" t="s">
        <v>803</v>
      </c>
      <c r="D156" s="280"/>
      <c r="E156" s="280"/>
      <c r="F156" s="331" t="s">
        <v>790</v>
      </c>
      <c r="G156" s="280"/>
      <c r="H156" s="330" t="s">
        <v>824</v>
      </c>
      <c r="I156" s="330" t="s">
        <v>786</v>
      </c>
      <c r="J156" s="330">
        <v>50</v>
      </c>
      <c r="K156" s="326"/>
    </row>
    <row r="157" spans="2:11" s="1" customFormat="1" ht="15" customHeight="1">
      <c r="B157" s="303"/>
      <c r="C157" s="330" t="s">
        <v>811</v>
      </c>
      <c r="D157" s="280"/>
      <c r="E157" s="280"/>
      <c r="F157" s="331" t="s">
        <v>790</v>
      </c>
      <c r="G157" s="280"/>
      <c r="H157" s="330" t="s">
        <v>824</v>
      </c>
      <c r="I157" s="330" t="s">
        <v>786</v>
      </c>
      <c r="J157" s="330">
        <v>50</v>
      </c>
      <c r="K157" s="326"/>
    </row>
    <row r="158" spans="2:11" s="1" customFormat="1" ht="15" customHeight="1">
      <c r="B158" s="303"/>
      <c r="C158" s="330" t="s">
        <v>809</v>
      </c>
      <c r="D158" s="280"/>
      <c r="E158" s="280"/>
      <c r="F158" s="331" t="s">
        <v>790</v>
      </c>
      <c r="G158" s="280"/>
      <c r="H158" s="330" t="s">
        <v>824</v>
      </c>
      <c r="I158" s="330" t="s">
        <v>786</v>
      </c>
      <c r="J158" s="330">
        <v>50</v>
      </c>
      <c r="K158" s="326"/>
    </row>
    <row r="159" spans="2:11" s="1" customFormat="1" ht="15" customHeight="1">
      <c r="B159" s="303"/>
      <c r="C159" s="330" t="s">
        <v>113</v>
      </c>
      <c r="D159" s="280"/>
      <c r="E159" s="280"/>
      <c r="F159" s="331" t="s">
        <v>784</v>
      </c>
      <c r="G159" s="280"/>
      <c r="H159" s="330" t="s">
        <v>846</v>
      </c>
      <c r="I159" s="330" t="s">
        <v>786</v>
      </c>
      <c r="J159" s="330" t="s">
        <v>847</v>
      </c>
      <c r="K159" s="326"/>
    </row>
    <row r="160" spans="2:11" s="1" customFormat="1" ht="15" customHeight="1">
      <c r="B160" s="303"/>
      <c r="C160" s="330" t="s">
        <v>848</v>
      </c>
      <c r="D160" s="280"/>
      <c r="E160" s="280"/>
      <c r="F160" s="331" t="s">
        <v>784</v>
      </c>
      <c r="G160" s="280"/>
      <c r="H160" s="330" t="s">
        <v>849</v>
      </c>
      <c r="I160" s="330" t="s">
        <v>819</v>
      </c>
      <c r="J160" s="330"/>
      <c r="K160" s="326"/>
    </row>
    <row r="161" spans="2:11" s="1" customFormat="1" ht="15" customHeight="1">
      <c r="B161" s="332"/>
      <c r="C161" s="312"/>
      <c r="D161" s="312"/>
      <c r="E161" s="312"/>
      <c r="F161" s="312"/>
      <c r="G161" s="312"/>
      <c r="H161" s="312"/>
      <c r="I161" s="312"/>
      <c r="J161" s="312"/>
      <c r="K161" s="333"/>
    </row>
    <row r="162" spans="2:11" s="1" customFormat="1" ht="18.75" customHeight="1">
      <c r="B162" s="314"/>
      <c r="C162" s="324"/>
      <c r="D162" s="324"/>
      <c r="E162" s="324"/>
      <c r="F162" s="334"/>
      <c r="G162" s="324"/>
      <c r="H162" s="324"/>
      <c r="I162" s="324"/>
      <c r="J162" s="324"/>
      <c r="K162" s="314"/>
    </row>
    <row r="163" spans="2:11" s="1" customFormat="1" ht="18.75" customHeight="1">
      <c r="B163" s="287"/>
      <c r="C163" s="287"/>
      <c r="D163" s="287"/>
      <c r="E163" s="287"/>
      <c r="F163" s="287"/>
      <c r="G163" s="287"/>
      <c r="H163" s="287"/>
      <c r="I163" s="287"/>
      <c r="J163" s="287"/>
      <c r="K163" s="287"/>
    </row>
    <row r="164" spans="2:11" s="1" customFormat="1" ht="7.5" customHeight="1">
      <c r="B164" s="269"/>
      <c r="C164" s="270"/>
      <c r="D164" s="270"/>
      <c r="E164" s="270"/>
      <c r="F164" s="270"/>
      <c r="G164" s="270"/>
      <c r="H164" s="270"/>
      <c r="I164" s="270"/>
      <c r="J164" s="270"/>
      <c r="K164" s="271"/>
    </row>
    <row r="165" spans="2:11" s="1" customFormat="1" ht="45" customHeight="1">
      <c r="B165" s="272"/>
      <c r="C165" s="411" t="s">
        <v>850</v>
      </c>
      <c r="D165" s="411"/>
      <c r="E165" s="411"/>
      <c r="F165" s="411"/>
      <c r="G165" s="411"/>
      <c r="H165" s="411"/>
      <c r="I165" s="411"/>
      <c r="J165" s="411"/>
      <c r="K165" s="273"/>
    </row>
    <row r="166" spans="2:11" s="1" customFormat="1" ht="17.25" customHeight="1">
      <c r="B166" s="272"/>
      <c r="C166" s="293" t="s">
        <v>778</v>
      </c>
      <c r="D166" s="293"/>
      <c r="E166" s="293"/>
      <c r="F166" s="293" t="s">
        <v>779</v>
      </c>
      <c r="G166" s="335"/>
      <c r="H166" s="336" t="s">
        <v>58</v>
      </c>
      <c r="I166" s="336" t="s">
        <v>61</v>
      </c>
      <c r="J166" s="293" t="s">
        <v>780</v>
      </c>
      <c r="K166" s="273"/>
    </row>
    <row r="167" spans="2:11" s="1" customFormat="1" ht="17.25" customHeight="1">
      <c r="B167" s="274"/>
      <c r="C167" s="295" t="s">
        <v>781</v>
      </c>
      <c r="D167" s="295"/>
      <c r="E167" s="295"/>
      <c r="F167" s="296" t="s">
        <v>782</v>
      </c>
      <c r="G167" s="337"/>
      <c r="H167" s="338"/>
      <c r="I167" s="338"/>
      <c r="J167" s="295" t="s">
        <v>783</v>
      </c>
      <c r="K167" s="275"/>
    </row>
    <row r="168" spans="2:11" s="1" customFormat="1" ht="5.25" customHeight="1">
      <c r="B168" s="303"/>
      <c r="C168" s="298"/>
      <c r="D168" s="298"/>
      <c r="E168" s="298"/>
      <c r="F168" s="298"/>
      <c r="G168" s="299"/>
      <c r="H168" s="298"/>
      <c r="I168" s="298"/>
      <c r="J168" s="298"/>
      <c r="K168" s="326"/>
    </row>
    <row r="169" spans="2:11" s="1" customFormat="1" ht="15" customHeight="1">
      <c r="B169" s="303"/>
      <c r="C169" s="280" t="s">
        <v>787</v>
      </c>
      <c r="D169" s="280"/>
      <c r="E169" s="280"/>
      <c r="F169" s="301" t="s">
        <v>784</v>
      </c>
      <c r="G169" s="280"/>
      <c r="H169" s="280" t="s">
        <v>824</v>
      </c>
      <c r="I169" s="280" t="s">
        <v>786</v>
      </c>
      <c r="J169" s="280">
        <v>120</v>
      </c>
      <c r="K169" s="326"/>
    </row>
    <row r="170" spans="2:11" s="1" customFormat="1" ht="15" customHeight="1">
      <c r="B170" s="303"/>
      <c r="C170" s="280" t="s">
        <v>833</v>
      </c>
      <c r="D170" s="280"/>
      <c r="E170" s="280"/>
      <c r="F170" s="301" t="s">
        <v>784</v>
      </c>
      <c r="G170" s="280"/>
      <c r="H170" s="280" t="s">
        <v>834</v>
      </c>
      <c r="I170" s="280" t="s">
        <v>786</v>
      </c>
      <c r="J170" s="280" t="s">
        <v>835</v>
      </c>
      <c r="K170" s="326"/>
    </row>
    <row r="171" spans="2:11" s="1" customFormat="1" ht="15" customHeight="1">
      <c r="B171" s="303"/>
      <c r="C171" s="280" t="s">
        <v>91</v>
      </c>
      <c r="D171" s="280"/>
      <c r="E171" s="280"/>
      <c r="F171" s="301" t="s">
        <v>784</v>
      </c>
      <c r="G171" s="280"/>
      <c r="H171" s="280" t="s">
        <v>851</v>
      </c>
      <c r="I171" s="280" t="s">
        <v>786</v>
      </c>
      <c r="J171" s="280" t="s">
        <v>835</v>
      </c>
      <c r="K171" s="326"/>
    </row>
    <row r="172" spans="2:11" s="1" customFormat="1" ht="15" customHeight="1">
      <c r="B172" s="303"/>
      <c r="C172" s="280" t="s">
        <v>789</v>
      </c>
      <c r="D172" s="280"/>
      <c r="E172" s="280"/>
      <c r="F172" s="301" t="s">
        <v>790</v>
      </c>
      <c r="G172" s="280"/>
      <c r="H172" s="280" t="s">
        <v>851</v>
      </c>
      <c r="I172" s="280" t="s">
        <v>786</v>
      </c>
      <c r="J172" s="280">
        <v>50</v>
      </c>
      <c r="K172" s="326"/>
    </row>
    <row r="173" spans="2:11" s="1" customFormat="1" ht="15" customHeight="1">
      <c r="B173" s="303"/>
      <c r="C173" s="280" t="s">
        <v>792</v>
      </c>
      <c r="D173" s="280"/>
      <c r="E173" s="280"/>
      <c r="F173" s="301" t="s">
        <v>784</v>
      </c>
      <c r="G173" s="280"/>
      <c r="H173" s="280" t="s">
        <v>851</v>
      </c>
      <c r="I173" s="280" t="s">
        <v>794</v>
      </c>
      <c r="J173" s="280"/>
      <c r="K173" s="326"/>
    </row>
    <row r="174" spans="2:11" s="1" customFormat="1" ht="15" customHeight="1">
      <c r="B174" s="303"/>
      <c r="C174" s="280" t="s">
        <v>803</v>
      </c>
      <c r="D174" s="280"/>
      <c r="E174" s="280"/>
      <c r="F174" s="301" t="s">
        <v>790</v>
      </c>
      <c r="G174" s="280"/>
      <c r="H174" s="280" t="s">
        <v>851</v>
      </c>
      <c r="I174" s="280" t="s">
        <v>786</v>
      </c>
      <c r="J174" s="280">
        <v>50</v>
      </c>
      <c r="K174" s="326"/>
    </row>
    <row r="175" spans="2:11" s="1" customFormat="1" ht="15" customHeight="1">
      <c r="B175" s="303"/>
      <c r="C175" s="280" t="s">
        <v>811</v>
      </c>
      <c r="D175" s="280"/>
      <c r="E175" s="280"/>
      <c r="F175" s="301" t="s">
        <v>790</v>
      </c>
      <c r="G175" s="280"/>
      <c r="H175" s="280" t="s">
        <v>851</v>
      </c>
      <c r="I175" s="280" t="s">
        <v>786</v>
      </c>
      <c r="J175" s="280">
        <v>50</v>
      </c>
      <c r="K175" s="326"/>
    </row>
    <row r="176" spans="2:11" s="1" customFormat="1" ht="15" customHeight="1">
      <c r="B176" s="303"/>
      <c r="C176" s="280" t="s">
        <v>809</v>
      </c>
      <c r="D176" s="280"/>
      <c r="E176" s="280"/>
      <c r="F176" s="301" t="s">
        <v>790</v>
      </c>
      <c r="G176" s="280"/>
      <c r="H176" s="280" t="s">
        <v>851</v>
      </c>
      <c r="I176" s="280" t="s">
        <v>786</v>
      </c>
      <c r="J176" s="280">
        <v>50</v>
      </c>
      <c r="K176" s="326"/>
    </row>
    <row r="177" spans="2:11" s="1" customFormat="1" ht="15" customHeight="1">
      <c r="B177" s="303"/>
      <c r="C177" s="280" t="s">
        <v>131</v>
      </c>
      <c r="D177" s="280"/>
      <c r="E177" s="280"/>
      <c r="F177" s="301" t="s">
        <v>784</v>
      </c>
      <c r="G177" s="280"/>
      <c r="H177" s="280" t="s">
        <v>852</v>
      </c>
      <c r="I177" s="280" t="s">
        <v>853</v>
      </c>
      <c r="J177" s="280"/>
      <c r="K177" s="326"/>
    </row>
    <row r="178" spans="2:11" s="1" customFormat="1" ht="15" customHeight="1">
      <c r="B178" s="303"/>
      <c r="C178" s="280" t="s">
        <v>61</v>
      </c>
      <c r="D178" s="280"/>
      <c r="E178" s="280"/>
      <c r="F178" s="301" t="s">
        <v>784</v>
      </c>
      <c r="G178" s="280"/>
      <c r="H178" s="280" t="s">
        <v>854</v>
      </c>
      <c r="I178" s="280" t="s">
        <v>855</v>
      </c>
      <c r="J178" s="280">
        <v>1</v>
      </c>
      <c r="K178" s="326"/>
    </row>
    <row r="179" spans="2:11" s="1" customFormat="1" ht="15" customHeight="1">
      <c r="B179" s="303"/>
      <c r="C179" s="280" t="s">
        <v>57</v>
      </c>
      <c r="D179" s="280"/>
      <c r="E179" s="280"/>
      <c r="F179" s="301" t="s">
        <v>784</v>
      </c>
      <c r="G179" s="280"/>
      <c r="H179" s="280" t="s">
        <v>856</v>
      </c>
      <c r="I179" s="280" t="s">
        <v>786</v>
      </c>
      <c r="J179" s="280">
        <v>20</v>
      </c>
      <c r="K179" s="326"/>
    </row>
    <row r="180" spans="2:11" s="1" customFormat="1" ht="15" customHeight="1">
      <c r="B180" s="303"/>
      <c r="C180" s="280" t="s">
        <v>58</v>
      </c>
      <c r="D180" s="280"/>
      <c r="E180" s="280"/>
      <c r="F180" s="301" t="s">
        <v>784</v>
      </c>
      <c r="G180" s="280"/>
      <c r="H180" s="280" t="s">
        <v>857</v>
      </c>
      <c r="I180" s="280" t="s">
        <v>786</v>
      </c>
      <c r="J180" s="280">
        <v>255</v>
      </c>
      <c r="K180" s="326"/>
    </row>
    <row r="181" spans="2:11" s="1" customFormat="1" ht="15" customHeight="1">
      <c r="B181" s="303"/>
      <c r="C181" s="280" t="s">
        <v>132</v>
      </c>
      <c r="D181" s="280"/>
      <c r="E181" s="280"/>
      <c r="F181" s="301" t="s">
        <v>784</v>
      </c>
      <c r="G181" s="280"/>
      <c r="H181" s="280" t="s">
        <v>748</v>
      </c>
      <c r="I181" s="280" t="s">
        <v>786</v>
      </c>
      <c r="J181" s="280">
        <v>10</v>
      </c>
      <c r="K181" s="326"/>
    </row>
    <row r="182" spans="2:11" s="1" customFormat="1" ht="15" customHeight="1">
      <c r="B182" s="303"/>
      <c r="C182" s="280" t="s">
        <v>133</v>
      </c>
      <c r="D182" s="280"/>
      <c r="E182" s="280"/>
      <c r="F182" s="301" t="s">
        <v>784</v>
      </c>
      <c r="G182" s="280"/>
      <c r="H182" s="280" t="s">
        <v>858</v>
      </c>
      <c r="I182" s="280" t="s">
        <v>819</v>
      </c>
      <c r="J182" s="280"/>
      <c r="K182" s="326"/>
    </row>
    <row r="183" spans="2:11" s="1" customFormat="1" ht="15" customHeight="1">
      <c r="B183" s="303"/>
      <c r="C183" s="280" t="s">
        <v>859</v>
      </c>
      <c r="D183" s="280"/>
      <c r="E183" s="280"/>
      <c r="F183" s="301" t="s">
        <v>784</v>
      </c>
      <c r="G183" s="280"/>
      <c r="H183" s="280" t="s">
        <v>860</v>
      </c>
      <c r="I183" s="280" t="s">
        <v>819</v>
      </c>
      <c r="J183" s="280"/>
      <c r="K183" s="326"/>
    </row>
    <row r="184" spans="2:11" s="1" customFormat="1" ht="15" customHeight="1">
      <c r="B184" s="303"/>
      <c r="C184" s="280" t="s">
        <v>848</v>
      </c>
      <c r="D184" s="280"/>
      <c r="E184" s="280"/>
      <c r="F184" s="301" t="s">
        <v>784</v>
      </c>
      <c r="G184" s="280"/>
      <c r="H184" s="280" t="s">
        <v>861</v>
      </c>
      <c r="I184" s="280" t="s">
        <v>819</v>
      </c>
      <c r="J184" s="280"/>
      <c r="K184" s="326"/>
    </row>
    <row r="185" spans="2:11" s="1" customFormat="1" ht="15" customHeight="1">
      <c r="B185" s="303"/>
      <c r="C185" s="280" t="s">
        <v>135</v>
      </c>
      <c r="D185" s="280"/>
      <c r="E185" s="280"/>
      <c r="F185" s="301" t="s">
        <v>790</v>
      </c>
      <c r="G185" s="280"/>
      <c r="H185" s="280" t="s">
        <v>862</v>
      </c>
      <c r="I185" s="280" t="s">
        <v>786</v>
      </c>
      <c r="J185" s="280">
        <v>50</v>
      </c>
      <c r="K185" s="326"/>
    </row>
    <row r="186" spans="2:11" s="1" customFormat="1" ht="15" customHeight="1">
      <c r="B186" s="303"/>
      <c r="C186" s="280" t="s">
        <v>863</v>
      </c>
      <c r="D186" s="280"/>
      <c r="E186" s="280"/>
      <c r="F186" s="301" t="s">
        <v>790</v>
      </c>
      <c r="G186" s="280"/>
      <c r="H186" s="280" t="s">
        <v>864</v>
      </c>
      <c r="I186" s="280" t="s">
        <v>865</v>
      </c>
      <c r="J186" s="280"/>
      <c r="K186" s="326"/>
    </row>
    <row r="187" spans="2:11" s="1" customFormat="1" ht="15" customHeight="1">
      <c r="B187" s="303"/>
      <c r="C187" s="280" t="s">
        <v>866</v>
      </c>
      <c r="D187" s="280"/>
      <c r="E187" s="280"/>
      <c r="F187" s="301" t="s">
        <v>790</v>
      </c>
      <c r="G187" s="280"/>
      <c r="H187" s="280" t="s">
        <v>867</v>
      </c>
      <c r="I187" s="280" t="s">
        <v>865</v>
      </c>
      <c r="J187" s="280"/>
      <c r="K187" s="326"/>
    </row>
    <row r="188" spans="2:11" s="1" customFormat="1" ht="15" customHeight="1">
      <c r="B188" s="303"/>
      <c r="C188" s="280" t="s">
        <v>868</v>
      </c>
      <c r="D188" s="280"/>
      <c r="E188" s="280"/>
      <c r="F188" s="301" t="s">
        <v>790</v>
      </c>
      <c r="G188" s="280"/>
      <c r="H188" s="280" t="s">
        <v>869</v>
      </c>
      <c r="I188" s="280" t="s">
        <v>865</v>
      </c>
      <c r="J188" s="280"/>
      <c r="K188" s="326"/>
    </row>
    <row r="189" spans="2:11" s="1" customFormat="1" ht="15" customHeight="1">
      <c r="B189" s="303"/>
      <c r="C189" s="339" t="s">
        <v>870</v>
      </c>
      <c r="D189" s="280"/>
      <c r="E189" s="280"/>
      <c r="F189" s="301" t="s">
        <v>790</v>
      </c>
      <c r="G189" s="280"/>
      <c r="H189" s="280" t="s">
        <v>871</v>
      </c>
      <c r="I189" s="280" t="s">
        <v>872</v>
      </c>
      <c r="J189" s="340" t="s">
        <v>873</v>
      </c>
      <c r="K189" s="326"/>
    </row>
    <row r="190" spans="2:11" s="18" customFormat="1" ht="15" customHeight="1">
      <c r="B190" s="341"/>
      <c r="C190" s="342" t="s">
        <v>874</v>
      </c>
      <c r="D190" s="343"/>
      <c r="E190" s="343"/>
      <c r="F190" s="344" t="s">
        <v>790</v>
      </c>
      <c r="G190" s="343"/>
      <c r="H190" s="343" t="s">
        <v>875</v>
      </c>
      <c r="I190" s="343" t="s">
        <v>872</v>
      </c>
      <c r="J190" s="345" t="s">
        <v>873</v>
      </c>
      <c r="K190" s="346"/>
    </row>
    <row r="191" spans="2:11" s="1" customFormat="1" ht="15" customHeight="1">
      <c r="B191" s="303"/>
      <c r="C191" s="339" t="s">
        <v>46</v>
      </c>
      <c r="D191" s="280"/>
      <c r="E191" s="280"/>
      <c r="F191" s="301" t="s">
        <v>784</v>
      </c>
      <c r="G191" s="280"/>
      <c r="H191" s="277" t="s">
        <v>876</v>
      </c>
      <c r="I191" s="280" t="s">
        <v>877</v>
      </c>
      <c r="J191" s="280"/>
      <c r="K191" s="326"/>
    </row>
    <row r="192" spans="2:11" s="1" customFormat="1" ht="15" customHeight="1">
      <c r="B192" s="303"/>
      <c r="C192" s="339" t="s">
        <v>878</v>
      </c>
      <c r="D192" s="280"/>
      <c r="E192" s="280"/>
      <c r="F192" s="301" t="s">
        <v>784</v>
      </c>
      <c r="G192" s="280"/>
      <c r="H192" s="280" t="s">
        <v>879</v>
      </c>
      <c r="I192" s="280" t="s">
        <v>819</v>
      </c>
      <c r="J192" s="280"/>
      <c r="K192" s="326"/>
    </row>
    <row r="193" spans="2:11" s="1" customFormat="1" ht="15" customHeight="1">
      <c r="B193" s="303"/>
      <c r="C193" s="339" t="s">
        <v>880</v>
      </c>
      <c r="D193" s="280"/>
      <c r="E193" s="280"/>
      <c r="F193" s="301" t="s">
        <v>784</v>
      </c>
      <c r="G193" s="280"/>
      <c r="H193" s="280" t="s">
        <v>881</v>
      </c>
      <c r="I193" s="280" t="s">
        <v>819</v>
      </c>
      <c r="J193" s="280"/>
      <c r="K193" s="326"/>
    </row>
    <row r="194" spans="2:11" s="1" customFormat="1" ht="15" customHeight="1">
      <c r="B194" s="303"/>
      <c r="C194" s="339" t="s">
        <v>882</v>
      </c>
      <c r="D194" s="280"/>
      <c r="E194" s="280"/>
      <c r="F194" s="301" t="s">
        <v>790</v>
      </c>
      <c r="G194" s="280"/>
      <c r="H194" s="280" t="s">
        <v>883</v>
      </c>
      <c r="I194" s="280" t="s">
        <v>819</v>
      </c>
      <c r="J194" s="280"/>
      <c r="K194" s="326"/>
    </row>
    <row r="195" spans="2:11" s="1" customFormat="1" ht="15" customHeight="1">
      <c r="B195" s="332"/>
      <c r="C195" s="347"/>
      <c r="D195" s="312"/>
      <c r="E195" s="312"/>
      <c r="F195" s="312"/>
      <c r="G195" s="312"/>
      <c r="H195" s="312"/>
      <c r="I195" s="312"/>
      <c r="J195" s="312"/>
      <c r="K195" s="333"/>
    </row>
    <row r="196" spans="2:11" s="1" customFormat="1" ht="18.75" customHeight="1">
      <c r="B196" s="314"/>
      <c r="C196" s="324"/>
      <c r="D196" s="324"/>
      <c r="E196" s="324"/>
      <c r="F196" s="334"/>
      <c r="G196" s="324"/>
      <c r="H196" s="324"/>
      <c r="I196" s="324"/>
      <c r="J196" s="324"/>
      <c r="K196" s="314"/>
    </row>
    <row r="197" spans="2:11" s="1" customFormat="1" ht="18.75" customHeight="1">
      <c r="B197" s="314"/>
      <c r="C197" s="324"/>
      <c r="D197" s="324"/>
      <c r="E197" s="324"/>
      <c r="F197" s="334"/>
      <c r="G197" s="324"/>
      <c r="H197" s="324"/>
      <c r="I197" s="324"/>
      <c r="J197" s="324"/>
      <c r="K197" s="314"/>
    </row>
    <row r="198" spans="2:11" s="1" customFormat="1" ht="18.75" customHeight="1">
      <c r="B198" s="287"/>
      <c r="C198" s="287"/>
      <c r="D198" s="287"/>
      <c r="E198" s="287"/>
      <c r="F198" s="287"/>
      <c r="G198" s="287"/>
      <c r="H198" s="287"/>
      <c r="I198" s="287"/>
      <c r="J198" s="287"/>
      <c r="K198" s="287"/>
    </row>
    <row r="199" spans="2:11" s="1" customFormat="1" ht="13.5">
      <c r="B199" s="269"/>
      <c r="C199" s="270"/>
      <c r="D199" s="270"/>
      <c r="E199" s="270"/>
      <c r="F199" s="270"/>
      <c r="G199" s="270"/>
      <c r="H199" s="270"/>
      <c r="I199" s="270"/>
      <c r="J199" s="270"/>
      <c r="K199" s="271"/>
    </row>
    <row r="200" spans="2:11" s="1" customFormat="1" ht="21">
      <c r="B200" s="272"/>
      <c r="C200" s="411" t="s">
        <v>884</v>
      </c>
      <c r="D200" s="411"/>
      <c r="E200" s="411"/>
      <c r="F200" s="411"/>
      <c r="G200" s="411"/>
      <c r="H200" s="411"/>
      <c r="I200" s="411"/>
      <c r="J200" s="411"/>
      <c r="K200" s="273"/>
    </row>
    <row r="201" spans="2:11" s="1" customFormat="1" ht="25.5" customHeight="1">
      <c r="B201" s="272"/>
      <c r="C201" s="348" t="s">
        <v>885</v>
      </c>
      <c r="D201" s="348"/>
      <c r="E201" s="348"/>
      <c r="F201" s="348" t="s">
        <v>886</v>
      </c>
      <c r="G201" s="349"/>
      <c r="H201" s="412" t="s">
        <v>887</v>
      </c>
      <c r="I201" s="412"/>
      <c r="J201" s="412"/>
      <c r="K201" s="273"/>
    </row>
    <row r="202" spans="2:11" s="1" customFormat="1" ht="5.25" customHeight="1">
      <c r="B202" s="303"/>
      <c r="C202" s="298"/>
      <c r="D202" s="298"/>
      <c r="E202" s="298"/>
      <c r="F202" s="298"/>
      <c r="G202" s="324"/>
      <c r="H202" s="298"/>
      <c r="I202" s="298"/>
      <c r="J202" s="298"/>
      <c r="K202" s="326"/>
    </row>
    <row r="203" spans="2:11" s="1" customFormat="1" ht="15" customHeight="1">
      <c r="B203" s="303"/>
      <c r="C203" s="280" t="s">
        <v>877</v>
      </c>
      <c r="D203" s="280"/>
      <c r="E203" s="280"/>
      <c r="F203" s="301" t="s">
        <v>47</v>
      </c>
      <c r="G203" s="280"/>
      <c r="H203" s="410" t="s">
        <v>888</v>
      </c>
      <c r="I203" s="410"/>
      <c r="J203" s="410"/>
      <c r="K203" s="326"/>
    </row>
    <row r="204" spans="2:11" s="1" customFormat="1" ht="15" customHeight="1">
      <c r="B204" s="303"/>
      <c r="C204" s="280"/>
      <c r="D204" s="280"/>
      <c r="E204" s="280"/>
      <c r="F204" s="301" t="s">
        <v>48</v>
      </c>
      <c r="G204" s="280"/>
      <c r="H204" s="410" t="s">
        <v>889</v>
      </c>
      <c r="I204" s="410"/>
      <c r="J204" s="410"/>
      <c r="K204" s="326"/>
    </row>
    <row r="205" spans="2:11" s="1" customFormat="1" ht="15" customHeight="1">
      <c r="B205" s="303"/>
      <c r="C205" s="280"/>
      <c r="D205" s="280"/>
      <c r="E205" s="280"/>
      <c r="F205" s="301" t="s">
        <v>51</v>
      </c>
      <c r="G205" s="280"/>
      <c r="H205" s="410" t="s">
        <v>890</v>
      </c>
      <c r="I205" s="410"/>
      <c r="J205" s="410"/>
      <c r="K205" s="326"/>
    </row>
    <row r="206" spans="2:11" s="1" customFormat="1" ht="15" customHeight="1">
      <c r="B206" s="303"/>
      <c r="C206" s="280"/>
      <c r="D206" s="280"/>
      <c r="E206" s="280"/>
      <c r="F206" s="301" t="s">
        <v>49</v>
      </c>
      <c r="G206" s="280"/>
      <c r="H206" s="410" t="s">
        <v>891</v>
      </c>
      <c r="I206" s="410"/>
      <c r="J206" s="410"/>
      <c r="K206" s="326"/>
    </row>
    <row r="207" spans="2:11" s="1" customFormat="1" ht="15" customHeight="1">
      <c r="B207" s="303"/>
      <c r="C207" s="280"/>
      <c r="D207" s="280"/>
      <c r="E207" s="280"/>
      <c r="F207" s="301" t="s">
        <v>50</v>
      </c>
      <c r="G207" s="280"/>
      <c r="H207" s="410" t="s">
        <v>892</v>
      </c>
      <c r="I207" s="410"/>
      <c r="J207" s="410"/>
      <c r="K207" s="326"/>
    </row>
    <row r="208" spans="2:11" s="1" customFormat="1" ht="15" customHeight="1">
      <c r="B208" s="303"/>
      <c r="C208" s="280"/>
      <c r="D208" s="280"/>
      <c r="E208" s="280"/>
      <c r="F208" s="301"/>
      <c r="G208" s="280"/>
      <c r="H208" s="280"/>
      <c r="I208" s="280"/>
      <c r="J208" s="280"/>
      <c r="K208" s="326"/>
    </row>
    <row r="209" spans="2:11" s="1" customFormat="1" ht="15" customHeight="1">
      <c r="B209" s="303"/>
      <c r="C209" s="280" t="s">
        <v>831</v>
      </c>
      <c r="D209" s="280"/>
      <c r="E209" s="280"/>
      <c r="F209" s="301" t="s">
        <v>83</v>
      </c>
      <c r="G209" s="280"/>
      <c r="H209" s="410" t="s">
        <v>893</v>
      </c>
      <c r="I209" s="410"/>
      <c r="J209" s="410"/>
      <c r="K209" s="326"/>
    </row>
    <row r="210" spans="2:11" s="1" customFormat="1" ht="15" customHeight="1">
      <c r="B210" s="303"/>
      <c r="C210" s="280"/>
      <c r="D210" s="280"/>
      <c r="E210" s="280"/>
      <c r="F210" s="301" t="s">
        <v>727</v>
      </c>
      <c r="G210" s="280"/>
      <c r="H210" s="410" t="s">
        <v>728</v>
      </c>
      <c r="I210" s="410"/>
      <c r="J210" s="410"/>
      <c r="K210" s="326"/>
    </row>
    <row r="211" spans="2:11" s="1" customFormat="1" ht="15" customHeight="1">
      <c r="B211" s="303"/>
      <c r="C211" s="280"/>
      <c r="D211" s="280"/>
      <c r="E211" s="280"/>
      <c r="F211" s="301" t="s">
        <v>725</v>
      </c>
      <c r="G211" s="280"/>
      <c r="H211" s="410" t="s">
        <v>894</v>
      </c>
      <c r="I211" s="410"/>
      <c r="J211" s="410"/>
      <c r="K211" s="326"/>
    </row>
    <row r="212" spans="2:11" s="1" customFormat="1" ht="15" customHeight="1">
      <c r="B212" s="350"/>
      <c r="C212" s="280"/>
      <c r="D212" s="280"/>
      <c r="E212" s="280"/>
      <c r="F212" s="301" t="s">
        <v>729</v>
      </c>
      <c r="G212" s="339"/>
      <c r="H212" s="409" t="s">
        <v>730</v>
      </c>
      <c r="I212" s="409"/>
      <c r="J212" s="409"/>
      <c r="K212" s="351"/>
    </row>
    <row r="213" spans="2:11" s="1" customFormat="1" ht="15" customHeight="1">
      <c r="B213" s="350"/>
      <c r="C213" s="280"/>
      <c r="D213" s="280"/>
      <c r="E213" s="280"/>
      <c r="F213" s="301" t="s">
        <v>731</v>
      </c>
      <c r="G213" s="339"/>
      <c r="H213" s="409" t="s">
        <v>708</v>
      </c>
      <c r="I213" s="409"/>
      <c r="J213" s="409"/>
      <c r="K213" s="351"/>
    </row>
    <row r="214" spans="2:11" s="1" customFormat="1" ht="15" customHeight="1">
      <c r="B214" s="350"/>
      <c r="C214" s="280"/>
      <c r="D214" s="280"/>
      <c r="E214" s="280"/>
      <c r="F214" s="301"/>
      <c r="G214" s="339"/>
      <c r="H214" s="330"/>
      <c r="I214" s="330"/>
      <c r="J214" s="330"/>
      <c r="K214" s="351"/>
    </row>
    <row r="215" spans="2:11" s="1" customFormat="1" ht="15" customHeight="1">
      <c r="B215" s="350"/>
      <c r="C215" s="280" t="s">
        <v>855</v>
      </c>
      <c r="D215" s="280"/>
      <c r="E215" s="280"/>
      <c r="F215" s="301">
        <v>1</v>
      </c>
      <c r="G215" s="339"/>
      <c r="H215" s="409" t="s">
        <v>895</v>
      </c>
      <c r="I215" s="409"/>
      <c r="J215" s="409"/>
      <c r="K215" s="351"/>
    </row>
    <row r="216" spans="2:11" s="1" customFormat="1" ht="15" customHeight="1">
      <c r="B216" s="350"/>
      <c r="C216" s="280"/>
      <c r="D216" s="280"/>
      <c r="E216" s="280"/>
      <c r="F216" s="301">
        <v>2</v>
      </c>
      <c r="G216" s="339"/>
      <c r="H216" s="409" t="s">
        <v>896</v>
      </c>
      <c r="I216" s="409"/>
      <c r="J216" s="409"/>
      <c r="K216" s="351"/>
    </row>
    <row r="217" spans="2:11" s="1" customFormat="1" ht="15" customHeight="1">
      <c r="B217" s="350"/>
      <c r="C217" s="280"/>
      <c r="D217" s="280"/>
      <c r="E217" s="280"/>
      <c r="F217" s="301">
        <v>3</v>
      </c>
      <c r="G217" s="339"/>
      <c r="H217" s="409" t="s">
        <v>897</v>
      </c>
      <c r="I217" s="409"/>
      <c r="J217" s="409"/>
      <c r="K217" s="351"/>
    </row>
    <row r="218" spans="2:11" s="1" customFormat="1" ht="15" customHeight="1">
      <c r="B218" s="350"/>
      <c r="C218" s="280"/>
      <c r="D218" s="280"/>
      <c r="E218" s="280"/>
      <c r="F218" s="301">
        <v>4</v>
      </c>
      <c r="G218" s="339"/>
      <c r="H218" s="409" t="s">
        <v>898</v>
      </c>
      <c r="I218" s="409"/>
      <c r="J218" s="409"/>
      <c r="K218" s="351"/>
    </row>
    <row r="219" spans="2:11" s="1" customFormat="1" ht="12.75" customHeight="1">
      <c r="B219" s="352"/>
      <c r="C219" s="353"/>
      <c r="D219" s="353"/>
      <c r="E219" s="353"/>
      <c r="F219" s="353"/>
      <c r="G219" s="353"/>
      <c r="H219" s="353"/>
      <c r="I219" s="353"/>
      <c r="J219" s="353"/>
      <c r="K219" s="354"/>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D1 - Stavební práce</vt:lpstr>
      <vt:lpstr>D2.1 - Pavilon A</vt:lpstr>
      <vt:lpstr>D2.2 - Pavilon B</vt:lpstr>
      <vt:lpstr>D2.3 - Pavilon C</vt:lpstr>
      <vt:lpstr>D2.4 - Pavilon D</vt:lpstr>
      <vt:lpstr>D2.5 - Pavilon L</vt:lpstr>
      <vt:lpstr>VRN - Vedlejší rozpočtové...</vt:lpstr>
      <vt:lpstr>Pokyny pro vyplnění</vt:lpstr>
      <vt:lpstr>'D1 - Stavební práce'!Názvy_tisku</vt:lpstr>
      <vt:lpstr>'D2.1 - Pavilon A'!Názvy_tisku</vt:lpstr>
      <vt:lpstr>'D2.2 - Pavilon B'!Názvy_tisku</vt:lpstr>
      <vt:lpstr>'D2.3 - Pavilon C'!Názvy_tisku</vt:lpstr>
      <vt:lpstr>'D2.4 - Pavilon D'!Názvy_tisku</vt:lpstr>
      <vt:lpstr>'D2.5 - Pavilon L'!Názvy_tisku</vt:lpstr>
      <vt:lpstr>'Rekapitulace stavby'!Názvy_tisku</vt:lpstr>
      <vt:lpstr>'VRN - Vedlejší rozpočtové...'!Názvy_tisku</vt:lpstr>
      <vt:lpstr>'D1 - Stavební práce'!Oblast_tisku</vt:lpstr>
      <vt:lpstr>'D2.1 - Pavilon A'!Oblast_tisku</vt:lpstr>
      <vt:lpstr>'D2.2 - Pavilon B'!Oblast_tisku</vt:lpstr>
      <vt:lpstr>'D2.3 - Pavilon C'!Oblast_tisku</vt:lpstr>
      <vt:lpstr>'D2.4 - Pavilon D'!Oblast_tisku</vt:lpstr>
      <vt:lpstr>'D2.5 - Pavilon L'!Oblast_tisku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Paprskářová Pavla</dc:creator>
  <cp:lastModifiedBy>Paprskářová Pavla</cp:lastModifiedBy>
  <dcterms:created xsi:type="dcterms:W3CDTF">2024-08-15T11:51:43Z</dcterms:created>
  <dcterms:modified xsi:type="dcterms:W3CDTF">2024-08-15T12:04:19Z</dcterms:modified>
</cp:coreProperties>
</file>